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13.xml" ContentType="application/vnd.openxmlformats-officedocument.drawing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drawings/drawing12.xml" ContentType="application/vnd.openxmlformats-officedocument.drawing+xml"/>
  <Override PartName="/xl/chartsheets/sheet3.xml" ContentType="application/vnd.openxmlformats-officedocument.spreadsheetml.chart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55" firstSheet="1" activeTab="2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8" r:id="rId24"/>
    <sheet name="Carbon" sheetId="36" r:id="rId25"/>
    <sheet name="Schedules" sheetId="11" r:id="rId26"/>
    <sheet name="LghtSch" sheetId="12" r:id="rId27"/>
    <sheet name="EqpSch" sheetId="13" r:id="rId28"/>
    <sheet name="GasEquipSch" sheetId="14" r:id="rId29"/>
    <sheet name="OccSch" sheetId="15" r:id="rId30"/>
    <sheet name="HeatSch" sheetId="16" r:id="rId31"/>
    <sheet name="CoolSch" sheetId="17" r:id="rId32"/>
    <sheet name="HeatSchKitchen" sheetId="18" r:id="rId33"/>
    <sheet name="CoolSchKitchen" sheetId="19" r:id="rId34"/>
  </sheets>
  <definedNames>
    <definedName name="FullSvcRest01miami" localSheetId="3">Miami!$A$1:$K$126</definedName>
    <definedName name="FullSvcRest01miami_1" localSheetId="3">Miami!$A$1:$S$122</definedName>
    <definedName name="FullSvcRest01miami_2" localSheetId="3">Miami!$A$1:$S$122</definedName>
    <definedName name="FullSvcRest01miami_3" localSheetId="3">Miami!$A$1:$S$122</definedName>
    <definedName name="FullSvcRest01miami_4" localSheetId="3">Miami!$A$1:$S$122</definedName>
    <definedName name="FullSvcRest01miami_5" localSheetId="3">Miami!$A$1:$S$122</definedName>
    <definedName name="FullSvcRest01miami_6" localSheetId="3">Miami!$A$1:$S$122</definedName>
    <definedName name="FullSvcRest02houston" localSheetId="4">Houston!$A$1:$K$126</definedName>
    <definedName name="FullSvcRest02houston_1" localSheetId="4">Houston!$A$1:$S$122</definedName>
    <definedName name="FullSvcRest02houston_2" localSheetId="4">Houston!$A$1:$S$122</definedName>
    <definedName name="FullSvcRest02houston_3" localSheetId="4">Houston!$A$1:$S$122</definedName>
    <definedName name="FullSvcRest02houston_4" localSheetId="4">Houston!$A$1:$S$122</definedName>
    <definedName name="FullSvcRest02houston_5" localSheetId="4">Houston!$A$1:$S$122</definedName>
    <definedName name="FullSvcRest02houston_6" localSheetId="4">Houston!$A$1:$S$122</definedName>
    <definedName name="FullSvcRest03phoenix" localSheetId="5">Phoenix!$A$1:$K$126</definedName>
    <definedName name="FullSvcRest03phoenix_1" localSheetId="5">Phoenix!$A$1:$S$122</definedName>
    <definedName name="FullSvcRest03phoenix_2" localSheetId="5">Phoenix!$A$1:$S$122</definedName>
    <definedName name="FullSvcRest03phoenix_3" localSheetId="5">Phoenix!$A$1:$S$122</definedName>
    <definedName name="FullSvcRest03phoenix_4" localSheetId="5">Phoenix!$A$1:$S$122</definedName>
    <definedName name="FullSvcRest03phoenix_5" localSheetId="5">Phoenix!$A$1:$S$122</definedName>
    <definedName name="FullSvcRest03phoenix_6" localSheetId="5">Phoenix!$A$1:$S$122</definedName>
    <definedName name="FullSvcRest04atlanta" localSheetId="6">Atlanta!$A$1:$K$126</definedName>
    <definedName name="FullSvcRest04atlanta_1" localSheetId="6">Atlanta!$A$1:$S$122</definedName>
    <definedName name="FullSvcRest04atlanta_2" localSheetId="6">Atlanta!$A$1:$S$122</definedName>
    <definedName name="FullSvcRest04atlanta_3" localSheetId="6">Atlanta!$A$1:$S$122</definedName>
    <definedName name="FullSvcRest04atlanta_4" localSheetId="6">Atlanta!$A$1:$S$122</definedName>
    <definedName name="FullSvcRest04atlanta_5" localSheetId="6">Atlanta!$A$1:$S$122</definedName>
    <definedName name="FullSvcRest04atlanta_6" localSheetId="6">Atlanta!$A$1:$S$122</definedName>
    <definedName name="FullSvcRest05losangeles" localSheetId="7">LosAngeles!$A$1:$K$126</definedName>
    <definedName name="FullSvcRest05losangeles_1" localSheetId="7">LosAngeles!$A$1:$S$122</definedName>
    <definedName name="FullSvcRest05losangeles_2" localSheetId="7">LosAngeles!$A$1:$S$122</definedName>
    <definedName name="FullSvcRest05losangeles_3" localSheetId="7">LosAngeles!$A$1:$S$122</definedName>
    <definedName name="FullSvcRest05losangeles_4" localSheetId="7">LosAngeles!$A$1:$S$122</definedName>
    <definedName name="FullSvcRest05losangeles_5" localSheetId="7">LosAngeles!$A$1:$S$122</definedName>
    <definedName name="FullSvcRest05losangeles_6" localSheetId="7">LosAngeles!$A$1:$S$122</definedName>
    <definedName name="FullSvcRest06lasvegas" localSheetId="8">LasVegas!$A$1:$K$126</definedName>
    <definedName name="FullSvcRest06lasvegas_1" localSheetId="8">LasVegas!$A$1:$S$122</definedName>
    <definedName name="FullSvcRest06lasvegas_2" localSheetId="8">LasVegas!$A$1:$S$122</definedName>
    <definedName name="FullSvcRest06lasvegas_3" localSheetId="8">LasVegas!$A$1:$S$122</definedName>
    <definedName name="FullSvcRest06lasvegas_4" localSheetId="8">LasVegas!$A$1:$S$122</definedName>
    <definedName name="FullSvcRest06lasvegas_5" localSheetId="8">LasVegas!$A$1:$S$122</definedName>
    <definedName name="FullSvcRest06lasvegas_6" localSheetId="8">LasVegas!$A$1:$S$122</definedName>
    <definedName name="FullSvcRest07sanfrancisco" localSheetId="9">SanFrancisco!$A$1:$K$126</definedName>
    <definedName name="FullSvcRest07sanfrancisco_1" localSheetId="9">SanFrancisco!$A$1:$S$122</definedName>
    <definedName name="FullSvcRest07sanfrancisco_2" localSheetId="9">SanFrancisco!$A$1:$S$122</definedName>
    <definedName name="FullSvcRest07sanfrancisco_3" localSheetId="9">SanFrancisco!$A$1:$S$122</definedName>
    <definedName name="FullSvcRest07sanfrancisco_4" localSheetId="9">SanFrancisco!$A$1:$S$122</definedName>
    <definedName name="FullSvcRest07sanfrancisco_5" localSheetId="9">SanFrancisco!$A$1:$S$122</definedName>
    <definedName name="FullSvcRest07sanfrancisco_6" localSheetId="9">SanFrancisco!$A$1:$S$122</definedName>
    <definedName name="FullSvcRest08baltimore" localSheetId="10">Baltimore!$A$1:$K$126</definedName>
    <definedName name="FullSvcRest08baltimore_1" localSheetId="10">Baltimore!$A$1:$S$122</definedName>
    <definedName name="FullSvcRest08baltimore_2" localSheetId="10">Baltimore!$A$1:$S$122</definedName>
    <definedName name="FullSvcRest08baltimore_3" localSheetId="10">Baltimore!$A$1:$S$122</definedName>
    <definedName name="FullSvcRest08baltimore_4" localSheetId="10">Baltimore!$A$1:$S$122</definedName>
    <definedName name="FullSvcRest08baltimore_5" localSheetId="10">Baltimore!$A$1:$S$122</definedName>
    <definedName name="FullSvcRest08baltimore_6" localSheetId="10">Baltimore!$A$1:$S$122</definedName>
    <definedName name="FullSvcRest09albuquerque" localSheetId="11">Albuquerque!$A$1:$K$126</definedName>
    <definedName name="FullSvcRest09albuquerque_1" localSheetId="11">Albuquerque!$A$1:$S$122</definedName>
    <definedName name="FullSvcRest09albuquerque_2" localSheetId="11">Albuquerque!$A$1:$S$122</definedName>
    <definedName name="FullSvcRest09albuquerque_3" localSheetId="11">Albuquerque!$A$1:$S$122</definedName>
    <definedName name="FullSvcRest09albuquerque_4" localSheetId="11">Albuquerque!$A$1:$S$122</definedName>
    <definedName name="FullSvcRest09albuquerque_5" localSheetId="11">Albuquerque!$A$1:$S$122</definedName>
    <definedName name="FullSvcRest09albuquerque_6" localSheetId="11">Albuquerque!$A$1:$S$122</definedName>
    <definedName name="FullSvcRest10seattle" localSheetId="12">Seattle!$A$1:$K$126</definedName>
    <definedName name="FullSvcRest10seattle_1" localSheetId="12">Seattle!$A$1:$S$122</definedName>
    <definedName name="FullSvcRest10seattle_2" localSheetId="12">Seattle!$A$1:$S$122</definedName>
    <definedName name="FullSvcRest10seattle_3" localSheetId="12">Seattle!$A$1:$S$122</definedName>
    <definedName name="FullSvcRest10seattle_4" localSheetId="12">Seattle!$A$1:$S$122</definedName>
    <definedName name="FullSvcRest10seattle_5" localSheetId="12">Seattle!$A$1:$S$122</definedName>
    <definedName name="FullSvcRest10seattle_6" localSheetId="12">Seattle!$A$1:$S$122</definedName>
    <definedName name="FullSvcRest11chicago" localSheetId="13">Chicago!$A$1:$K$126</definedName>
    <definedName name="FullSvcRest11chicago_1" localSheetId="13">Chicago!$A$1:$S$122</definedName>
    <definedName name="FullSvcRest11chicago_2" localSheetId="13">Chicago!$A$1:$S$122</definedName>
    <definedName name="FullSvcRest11chicago_3" localSheetId="13">Chicago!$A$1:$S$122</definedName>
    <definedName name="FullSvcRest11chicago_4" localSheetId="13">Chicago!$A$1:$S$122</definedName>
    <definedName name="FullSvcRest11chicago_5" localSheetId="13">Chicago!$A$1:$S$122</definedName>
    <definedName name="FullSvcRest11chicago_6" localSheetId="13">Chicago!$A$1:$S$122</definedName>
    <definedName name="FullSvcRest12boulder" localSheetId="14">Boulder!$A$1:$K$126</definedName>
    <definedName name="FullSvcRest12boulder_1" localSheetId="14">Boulder!$A$1:$S$122</definedName>
    <definedName name="FullSvcRest12boulder_2" localSheetId="14">Boulder!$A$1:$S$122</definedName>
    <definedName name="FullSvcRest12boulder_3" localSheetId="14">Boulder!$A$1:$S$122</definedName>
    <definedName name="FullSvcRest12boulder_4" localSheetId="14">Boulder!$A$1:$S$122</definedName>
    <definedName name="FullSvcRest12boulder_5" localSheetId="14">Boulder!$A$1:$S$122</definedName>
    <definedName name="FullSvcRest12boulder_6" localSheetId="14">Boulder!$A$1:$S$122</definedName>
    <definedName name="FullSvcRest13minneapolis" localSheetId="15">Minneapolis!$A$1:$K$126</definedName>
    <definedName name="FullSvcRest13minneapolis_1" localSheetId="15">Minneapolis!$A$1:$S$122</definedName>
    <definedName name="FullSvcRest13minneapolis_2" localSheetId="15">Minneapolis!$A$1:$S$122</definedName>
    <definedName name="FullSvcRest13minneapolis_3" localSheetId="15">Minneapolis!$A$1:$S$122</definedName>
    <definedName name="FullSvcRest13minneapolis_4" localSheetId="15">Minneapolis!$A$1:$S$122</definedName>
    <definedName name="FullSvcRest13minneapolis_5" localSheetId="15">Minneapolis!$A$1:$S$122</definedName>
    <definedName name="FullSvcRest13minneapolis_6" localSheetId="15">Minneapolis!$A$1:$S$122</definedName>
    <definedName name="FullSvcRest14helena" localSheetId="16">Helena!$A$1:$K$126</definedName>
    <definedName name="FullSvcRest14helena_1" localSheetId="16">Helena!$A$1:$S$122</definedName>
    <definedName name="FullSvcRest14helena_2" localSheetId="16">Helena!$A$1:$S$122</definedName>
    <definedName name="FullSvcRest14helena_3" localSheetId="16">Helena!$A$1:$S$122</definedName>
    <definedName name="FullSvcRest14helena_4" localSheetId="16">Helena!$A$1:$S$122</definedName>
    <definedName name="FullSvcRest14helena_5" localSheetId="16">Helena!$A$1:$S$122</definedName>
    <definedName name="FullSvcRest14helena_6" localSheetId="16">Helena!$A$1:$S$122</definedName>
    <definedName name="FullSvcRest15duluth" localSheetId="17">Duluth!$A$1:$K$126</definedName>
    <definedName name="FullSvcRest15duluth_1" localSheetId="17">Duluth!$A$1:$S$122</definedName>
    <definedName name="FullSvcRest15duluth_2" localSheetId="17">Duluth!$A$1:$S$122</definedName>
    <definedName name="FullSvcRest15duluth_3" localSheetId="17">Duluth!$A$1:$S$122</definedName>
    <definedName name="FullSvcRest15duluth_4" localSheetId="17">Duluth!$A$1:$S$122</definedName>
    <definedName name="FullSvcRest15duluth_5" localSheetId="17">Duluth!$A$1:$S$122</definedName>
    <definedName name="FullSvcRest15duluth_6" localSheetId="17">Duluth!$A$1:$S$122</definedName>
    <definedName name="FullSvcRest16fairbanks" localSheetId="18">Fairbanks!$A$1:$K$126</definedName>
    <definedName name="FullSvcRest16fairbanks_1" localSheetId="18">Fairbanks!$A$1:$S$122</definedName>
    <definedName name="FullSvcRest16fairbanks_2" localSheetId="18">Fairbanks!$A$1:$S$122</definedName>
    <definedName name="FullSvcRest16fairbanks_3" localSheetId="18">Fairbanks!$A$1:$S$122</definedName>
    <definedName name="FullSvcRest16fairbanks_4" localSheetId="18">Fairbanks!$A$1:$S$122</definedName>
    <definedName name="FullSvcRest16fairbanks_5" localSheetId="18">Fairbanks!$A$1:$S$122</definedName>
    <definedName name="FullSvcRest16fairbanks_6" localSheetId="18">Fairbanks!$A$1:$S$122</definedName>
  </definedNames>
  <calcPr calcId="125725"/>
</workbook>
</file>

<file path=xl/calcChain.xml><?xml version="1.0" encoding="utf-8"?>
<calcChain xmlns="http://schemas.openxmlformats.org/spreadsheetml/2006/main">
  <c r="R219" i="8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P13" l="1"/>
  <c r="Q13"/>
  <c r="R13"/>
  <c r="O13"/>
  <c r="D13"/>
  <c r="E13"/>
  <c r="F13"/>
  <c r="G13"/>
  <c r="H13"/>
  <c r="I13"/>
  <c r="J13"/>
  <c r="K13"/>
  <c r="L13"/>
  <c r="M13"/>
  <c r="N13"/>
  <c r="C13"/>
  <c r="B43"/>
  <c r="B42"/>
  <c r="C205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226"/>
  <c r="Q226"/>
  <c r="P226"/>
  <c r="O226"/>
  <c r="N226"/>
  <c r="M226"/>
  <c r="L226"/>
  <c r="K226"/>
  <c r="J226"/>
  <c r="I226"/>
  <c r="G226"/>
  <c r="F226"/>
  <c r="E226"/>
  <c r="D226"/>
  <c r="C226"/>
  <c r="R232"/>
  <c r="Q232"/>
  <c r="P232"/>
  <c r="O232"/>
  <c r="N232"/>
  <c r="M232"/>
  <c r="L232"/>
  <c r="K232"/>
  <c r="J232"/>
  <c r="I232"/>
  <c r="G232"/>
  <c r="F232"/>
  <c r="E232"/>
  <c r="D232"/>
  <c r="C232"/>
  <c r="R231"/>
  <c r="Q231"/>
  <c r="P231"/>
  <c r="O231"/>
  <c r="N231"/>
  <c r="M231"/>
  <c r="L231"/>
  <c r="K231"/>
  <c r="J231"/>
  <c r="I231"/>
  <c r="G231"/>
  <c r="F231"/>
  <c r="E231"/>
  <c r="D231"/>
  <c r="C231"/>
  <c r="R230"/>
  <c r="Q230"/>
  <c r="P230"/>
  <c r="O230"/>
  <c r="N230"/>
  <c r="M230"/>
  <c r="L230"/>
  <c r="K230"/>
  <c r="J230"/>
  <c r="I230"/>
  <c r="G230"/>
  <c r="F230"/>
  <c r="E230"/>
  <c r="D230"/>
  <c r="C230"/>
  <c r="R229"/>
  <c r="Q229"/>
  <c r="P229"/>
  <c r="O229"/>
  <c r="N229"/>
  <c r="M229"/>
  <c r="L229"/>
  <c r="K229"/>
  <c r="J229"/>
  <c r="I229"/>
  <c r="G229"/>
  <c r="F229"/>
  <c r="E229"/>
  <c r="D229"/>
  <c r="C229"/>
  <c r="R228"/>
  <c r="Q228"/>
  <c r="P228"/>
  <c r="O228"/>
  <c r="N228"/>
  <c r="M228"/>
  <c r="L228"/>
  <c r="K228"/>
  <c r="J228"/>
  <c r="I228"/>
  <c r="G228"/>
  <c r="F228"/>
  <c r="E228"/>
  <c r="D228"/>
  <c r="C228"/>
  <c r="R227"/>
  <c r="Q227"/>
  <c r="P227"/>
  <c r="O227"/>
  <c r="N227"/>
  <c r="M227"/>
  <c r="L227"/>
  <c r="K227"/>
  <c r="J227"/>
  <c r="I227"/>
  <c r="G227"/>
  <c r="F227"/>
  <c r="E227"/>
  <c r="D227"/>
  <c r="C227"/>
  <c r="R205"/>
  <c r="Q205"/>
  <c r="P205"/>
  <c r="O205"/>
  <c r="N205"/>
  <c r="M205"/>
  <c r="L205"/>
  <c r="K205"/>
  <c r="J205"/>
  <c r="I205"/>
  <c r="H205"/>
  <c r="G205"/>
  <c r="F205"/>
  <c r="E205"/>
  <c r="D205"/>
  <c r="R192"/>
  <c r="Q192"/>
  <c r="P192"/>
  <c r="O192"/>
  <c r="N192"/>
  <c r="M192"/>
  <c r="L192"/>
  <c r="K192"/>
  <c r="J192"/>
  <c r="I192"/>
  <c r="H192"/>
  <c r="G192"/>
  <c r="F192"/>
  <c r="E192"/>
  <c r="D192"/>
  <c r="C192"/>
  <c r="R52"/>
  <c r="Q52"/>
  <c r="P52"/>
  <c r="O52"/>
  <c r="N52"/>
  <c r="M52"/>
  <c r="L52"/>
  <c r="K52"/>
  <c r="J52"/>
  <c r="I52"/>
  <c r="H52"/>
  <c r="G52"/>
  <c r="F52"/>
  <c r="E52"/>
  <c r="D52"/>
  <c r="C52"/>
  <c r="R55"/>
  <c r="Q55"/>
  <c r="P55"/>
  <c r="O55"/>
  <c r="N55"/>
  <c r="M55"/>
  <c r="L55"/>
  <c r="K55"/>
  <c r="J55"/>
  <c r="I55"/>
  <c r="H55"/>
  <c r="G55"/>
  <c r="F55"/>
  <c r="E55"/>
  <c r="D55"/>
  <c r="C55"/>
  <c r="R57"/>
  <c r="Q57"/>
  <c r="P57"/>
  <c r="O57"/>
  <c r="N57"/>
  <c r="M57"/>
  <c r="L57"/>
  <c r="K57"/>
  <c r="J57"/>
  <c r="I57"/>
  <c r="H57"/>
  <c r="G57"/>
  <c r="F57"/>
  <c r="E57"/>
  <c r="D57"/>
  <c r="C57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224"/>
  <c r="R223"/>
  <c r="R222"/>
  <c r="R221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8"/>
  <c r="R47"/>
  <c r="R46"/>
  <c r="R45"/>
  <c r="R40"/>
  <c r="R39"/>
  <c r="R37"/>
  <c r="R36"/>
  <c r="R33"/>
  <c r="R32"/>
  <c r="R30"/>
  <c r="R43" s="1"/>
  <c r="R29"/>
  <c r="R42" s="1"/>
  <c r="R25"/>
  <c r="R17"/>
  <c r="R16"/>
  <c r="R15"/>
  <c r="R10"/>
  <c r="Q224"/>
  <c r="Q223"/>
  <c r="Q222"/>
  <c r="Q221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8"/>
  <c r="Q47"/>
  <c r="Q46"/>
  <c r="Q45"/>
  <c r="Q40"/>
  <c r="Q39"/>
  <c r="Q37"/>
  <c r="Q36"/>
  <c r="Q33"/>
  <c r="Q32"/>
  <c r="Q30"/>
  <c r="Q43" s="1"/>
  <c r="Q29"/>
  <c r="Q42" s="1"/>
  <c r="Q25"/>
  <c r="Q17"/>
  <c r="Q16"/>
  <c r="Q15"/>
  <c r="Q10"/>
  <c r="P224"/>
  <c r="P223"/>
  <c r="P222"/>
  <c r="P221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8"/>
  <c r="P47"/>
  <c r="P46"/>
  <c r="P45"/>
  <c r="P40"/>
  <c r="P39"/>
  <c r="P37"/>
  <c r="P36"/>
  <c r="P33"/>
  <c r="P32"/>
  <c r="P30"/>
  <c r="P43" s="1"/>
  <c r="P29"/>
  <c r="P42" s="1"/>
  <c r="P25"/>
  <c r="P17"/>
  <c r="P16"/>
  <c r="P15"/>
  <c r="P10"/>
  <c r="O224"/>
  <c r="O223"/>
  <c r="O222"/>
  <c r="O221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8"/>
  <c r="O47"/>
  <c r="O46"/>
  <c r="O45"/>
  <c r="O40"/>
  <c r="O39"/>
  <c r="O37"/>
  <c r="O36"/>
  <c r="O33"/>
  <c r="O32"/>
  <c r="O30"/>
  <c r="O43" s="1"/>
  <c r="O29"/>
  <c r="O42" s="1"/>
  <c r="O25"/>
  <c r="O17"/>
  <c r="O16"/>
  <c r="O15"/>
  <c r="O10"/>
  <c r="N224"/>
  <c r="N223"/>
  <c r="N222"/>
  <c r="N221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8"/>
  <c r="N47"/>
  <c r="N46"/>
  <c r="N45"/>
  <c r="N40"/>
  <c r="N39"/>
  <c r="N37"/>
  <c r="N36"/>
  <c r="N33"/>
  <c r="N32"/>
  <c r="N30"/>
  <c r="N43" s="1"/>
  <c r="N29"/>
  <c r="N42" s="1"/>
  <c r="N25"/>
  <c r="N17"/>
  <c r="N16"/>
  <c r="N15"/>
  <c r="N10"/>
  <c r="M224"/>
  <c r="M223"/>
  <c r="M222"/>
  <c r="M221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8"/>
  <c r="M47"/>
  <c r="M46"/>
  <c r="M45"/>
  <c r="M40"/>
  <c r="M39"/>
  <c r="M37"/>
  <c r="M36"/>
  <c r="M33"/>
  <c r="M32"/>
  <c r="M30"/>
  <c r="M43" s="1"/>
  <c r="M29"/>
  <c r="M42" s="1"/>
  <c r="M25"/>
  <c r="M17"/>
  <c r="M16"/>
  <c r="M15"/>
  <c r="M10"/>
  <c r="L224"/>
  <c r="L223"/>
  <c r="L222"/>
  <c r="L221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8"/>
  <c r="L47"/>
  <c r="L46"/>
  <c r="L45"/>
  <c r="L40"/>
  <c r="L39"/>
  <c r="L37"/>
  <c r="L36"/>
  <c r="L33"/>
  <c r="L32"/>
  <c r="L30"/>
  <c r="L43" s="1"/>
  <c r="L29"/>
  <c r="L42" s="1"/>
  <c r="L25"/>
  <c r="L17"/>
  <c r="L16"/>
  <c r="L15"/>
  <c r="L10"/>
  <c r="K224"/>
  <c r="K223"/>
  <c r="K222"/>
  <c r="K221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8"/>
  <c r="K47"/>
  <c r="K46"/>
  <c r="K45"/>
  <c r="K40"/>
  <c r="K39"/>
  <c r="K37"/>
  <c r="K36"/>
  <c r="K33"/>
  <c r="K32"/>
  <c r="K30"/>
  <c r="K43" s="1"/>
  <c r="K29"/>
  <c r="K42" s="1"/>
  <c r="K25"/>
  <c r="K17"/>
  <c r="K16"/>
  <c r="K15"/>
  <c r="K10"/>
  <c r="J224"/>
  <c r="J223"/>
  <c r="J222"/>
  <c r="J221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48"/>
  <c r="J47"/>
  <c r="J46"/>
  <c r="J45"/>
  <c r="J40"/>
  <c r="J39"/>
  <c r="J37"/>
  <c r="J36"/>
  <c r="J33"/>
  <c r="J32"/>
  <c r="J30"/>
  <c r="J29"/>
  <c r="J25"/>
  <c r="J17"/>
  <c r="J16"/>
  <c r="J15"/>
  <c r="J10"/>
  <c r="I224"/>
  <c r="I223"/>
  <c r="I222"/>
  <c r="I221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8"/>
  <c r="I47"/>
  <c r="I46"/>
  <c r="I45"/>
  <c r="I40"/>
  <c r="I39"/>
  <c r="I37"/>
  <c r="I36"/>
  <c r="I33"/>
  <c r="I32"/>
  <c r="I30"/>
  <c r="I43" s="1"/>
  <c r="I29"/>
  <c r="I42" s="1"/>
  <c r="I25"/>
  <c r="I17"/>
  <c r="I16"/>
  <c r="I15"/>
  <c r="I10"/>
  <c r="H232"/>
  <c r="H231"/>
  <c r="H230"/>
  <c r="H229"/>
  <c r="H228"/>
  <c r="H227"/>
  <c r="H226"/>
  <c r="H224"/>
  <c r="H223"/>
  <c r="H222"/>
  <c r="H221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8"/>
  <c r="H47"/>
  <c r="H46"/>
  <c r="H45"/>
  <c r="H40"/>
  <c r="H39"/>
  <c r="H37"/>
  <c r="H36"/>
  <c r="H33"/>
  <c r="H32"/>
  <c r="H30"/>
  <c r="H43" s="1"/>
  <c r="H29"/>
  <c r="H42" s="1"/>
  <c r="H25"/>
  <c r="H17"/>
  <c r="H16"/>
  <c r="H15"/>
  <c r="H10"/>
  <c r="G224"/>
  <c r="G223"/>
  <c r="G222"/>
  <c r="G221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8"/>
  <c r="G47"/>
  <c r="G46"/>
  <c r="G45"/>
  <c r="G40"/>
  <c r="G39"/>
  <c r="G37"/>
  <c r="G36"/>
  <c r="G33"/>
  <c r="G32"/>
  <c r="G30"/>
  <c r="G43" s="1"/>
  <c r="G29"/>
  <c r="G42" s="1"/>
  <c r="G25"/>
  <c r="G17"/>
  <c r="G16"/>
  <c r="G15"/>
  <c r="G10"/>
  <c r="F224"/>
  <c r="F223"/>
  <c r="F222"/>
  <c r="F221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48"/>
  <c r="F47"/>
  <c r="F46"/>
  <c r="F45"/>
  <c r="F40"/>
  <c r="F39"/>
  <c r="F37"/>
  <c r="F36"/>
  <c r="F33"/>
  <c r="F32"/>
  <c r="F30"/>
  <c r="F29"/>
  <c r="F25"/>
  <c r="F17"/>
  <c r="F16"/>
  <c r="F15"/>
  <c r="F10"/>
  <c r="E224"/>
  <c r="E223"/>
  <c r="E222"/>
  <c r="E221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8"/>
  <c r="E47"/>
  <c r="E46"/>
  <c r="E45"/>
  <c r="E40"/>
  <c r="E39"/>
  <c r="E37"/>
  <c r="E36"/>
  <c r="E33"/>
  <c r="E32"/>
  <c r="E30"/>
  <c r="E43" s="1"/>
  <c r="E29"/>
  <c r="E42" s="1"/>
  <c r="E25"/>
  <c r="E17"/>
  <c r="E16"/>
  <c r="E15"/>
  <c r="E10"/>
  <c r="D224"/>
  <c r="D223"/>
  <c r="D222"/>
  <c r="D221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48"/>
  <c r="D47"/>
  <c r="D46"/>
  <c r="D45"/>
  <c r="D40"/>
  <c r="D39"/>
  <c r="D37"/>
  <c r="D36"/>
  <c r="D33"/>
  <c r="D32"/>
  <c r="D30"/>
  <c r="D29"/>
  <c r="D25"/>
  <c r="D17"/>
  <c r="D16"/>
  <c r="D15"/>
  <c r="D10"/>
  <c r="C224"/>
  <c r="C223"/>
  <c r="C222"/>
  <c r="C221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3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8"/>
  <c r="C47"/>
  <c r="C46"/>
  <c r="C45"/>
  <c r="B48"/>
  <c r="B47"/>
  <c r="B46"/>
  <c r="B45"/>
  <c r="C40"/>
  <c r="C39"/>
  <c r="C37"/>
  <c r="C36"/>
  <c r="C33"/>
  <c r="C32"/>
  <c r="C30"/>
  <c r="C29"/>
  <c r="B40"/>
  <c r="B39"/>
  <c r="B37"/>
  <c r="B36"/>
  <c r="B33"/>
  <c r="B32"/>
  <c r="B30"/>
  <c r="B29"/>
  <c r="C17"/>
  <c r="C16"/>
  <c r="C15"/>
  <c r="C25"/>
  <c r="C10"/>
  <c r="D24"/>
  <c r="E24"/>
  <c r="F24"/>
  <c r="G24"/>
  <c r="H24"/>
  <c r="I24"/>
  <c r="J24"/>
  <c r="K24"/>
  <c r="L24"/>
  <c r="M24"/>
  <c r="N24"/>
  <c r="O24"/>
  <c r="P24"/>
  <c r="Q24"/>
  <c r="R24"/>
  <c r="C24"/>
  <c r="D12"/>
  <c r="E12"/>
  <c r="F12"/>
  <c r="G12"/>
  <c r="H12"/>
  <c r="I12"/>
  <c r="J12"/>
  <c r="K12"/>
  <c r="L12"/>
  <c r="M12"/>
  <c r="N12"/>
  <c r="O12"/>
  <c r="P12"/>
  <c r="Q12"/>
  <c r="R12"/>
  <c r="C12"/>
  <c r="C40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" name="Connection1" type="4" refreshedVersion="3" background="1" saveData="1">
    <webPr sourceData="1" parsePre="1" consecutive="1" xl2000="1" url="file:///C:/Project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3" name="Connection10" type="4" refreshedVersion="3" background="1" saveData="1">
    <webPr sourceData="1" parsePre="1" consecutive="1" xl2000="1" url="file:///C:/Project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4" name="Connection100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" name="Connection101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" name="Connection102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" name="Connection103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" name="Connection104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" name="Connection105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" name="Connection106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" name="Connection107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2" name="Connection108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3" name="Connection109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4" name="Connection11" type="4" refreshedVersion="3" background="1" saveData="1">
    <webPr sourceData="1" parsePre="1" consecutive="1" xl2000="1" url="file:///C:/Project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5" name="Connection110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6" name="Connection111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7" name="Connection12" type="4" refreshedVersion="3" background="1" saveData="1">
    <webPr sourceData="1" parsePre="1" consecutive="1" xl2000="1" url="file:///C:/Project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8" name="Connection13" type="4" refreshedVersion="3" background="1" saveData="1">
    <webPr sourceData="1" parsePre="1" consecutive="1" xl2000="1" url="file:///C:/Project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9" name="Connection14" type="4" refreshedVersion="3" background="1" saveData="1">
    <webPr sourceData="1" parsePre="1" consecutive="1" xl2000="1" url="file:///C:/Project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0" name="Connection15" type="4" refreshedVersion="3" background="1" saveData="1">
    <webPr sourceData="1" parsePre="1" consecutive="1" xl2000="1" url="file:///C:/Project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1" name="Connection16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2" name="Connection17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3" name="Connection18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4" name="Connection19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5" name="Connection2" type="4" refreshedVersion="3" background="1" saveData="1">
    <webPr sourceData="1" parsePre="1" consecutive="1" xl2000="1" url="file:///C:/Project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26" name="Connection20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7" name="Connection21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8" name="Connection22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9" name="Connection23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0" name="Connection24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1" name="Connection25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2" name="Connection26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3" name="Connection27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4" name="Connection28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5" name="Connection29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6" name="Connection3" type="4" refreshedVersion="3" background="1" saveData="1">
    <webPr sourceData="1" parsePre="1" consecutive="1" xl2000="1" url="file:///C:/Project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37" name="Connection30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8" name="Connection31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9" name="Connection32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0" name="Connection33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1" name="Connection34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2" name="Connection35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3" name="Connection36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4" name="Connection37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5" name="Connection38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6" name="Connection39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7" name="Connection4" type="4" refreshedVersion="3" background="1" saveData="1">
    <webPr sourceData="1" parsePre="1" consecutive="1" xl2000="1" url="file:///C:/Project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48" name="Connection40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9" name="Connection41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0" name="Connection42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1" name="Connection43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2" name="Connection44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3" name="Connection45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4" name="Connection46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5" name="Connection47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6" name="Connection48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7" name="Connection49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8" name="Connection5" type="4" refreshedVersion="3" background="1" saveData="1">
    <webPr sourceData="1" parsePre="1" consecutive="1" xl2000="1" url="file:///C:/Project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59" name="Connection50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0" name="Connection51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1" name="Connection52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2" name="Connection53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3" name="Connection54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4" name="Connection55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5" name="Connection56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6" name="Connection57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7" name="Connection58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8" name="Connection59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9" name="Connection6" type="4" refreshedVersion="3" background="1" saveData="1">
    <webPr sourceData="1" parsePre="1" consecutive="1" xl2000="1" url="file:///C:/Project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70" name="Connection60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1" name="Connection61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2" name="Connection62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3" name="Connection63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4" name="Connection64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5" name="Connection65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6" name="Connection66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7" name="Connection67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8" name="Connection68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9" name="Connection69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0" name="Connection7" type="4" refreshedVersion="3" background="1" saveData="1">
    <webPr sourceData="1" parsePre="1" consecutive="1" xl2000="1" url="file:///C:/Project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81" name="Connection70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2" name="Connection71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3" name="Connection72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4" name="Connection73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5" name="Connection74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6" name="Connection75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7" name="Connection76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8" name="Connection77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9" name="Connection78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0" name="Connection79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1" name="Connection8" type="4" refreshedVersion="3" background="1" saveData="1">
    <webPr sourceData="1" parsePre="1" consecutive="1" xl2000="1" url="file:///C:/Project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92" name="Connection80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3" name="Connection81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4" name="Connection82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5" name="Connection83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6" name="Connection84" type="4" refreshedVersion="3" background="1" saveData="1">
    <webPr sourceData="1" parsePre="1" consecutive="1" xl2000="1" url="file:///C:/Projects/Benchmarks/branches/v1.2_4.0/Full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7" name="Connection85" type="4" refreshedVersion="3" background="1" saveData="1">
    <webPr sourceData="1" parsePre="1" consecutive="1" xl2000="1" url="file:///C:/Projects/Benchmarks/branches/v1.2_4.0/Full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8" name="Connection86" type="4" refreshedVersion="3" background="1" saveData="1">
    <webPr sourceData="1" parsePre="1" consecutive="1" xl2000="1" url="file:///C:/Projects/Benchmarks/branches/v1.2_4.0/Full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9" name="Connection87" type="4" refreshedVersion="3" background="1" saveData="1">
    <webPr sourceData="1" parsePre="1" consecutive="1" xl2000="1" url="file:///C:/Projects/Benchmarks/branches/v1.2_4.0/Full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0" name="Connection88" type="4" refreshedVersion="3" background="1" saveData="1">
    <webPr sourceData="1" parsePre="1" consecutive="1" xl2000="1" url="file:///C:/Projects/Benchmarks/branches/v1.2_4.0/Full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1" name="Connection89" type="4" refreshedVersion="3" background="1" saveData="1">
    <webPr sourceData="1" parsePre="1" consecutive="1" xl2000="1" url="file:///C:/Projects/Benchmarks/branche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2" name="Connection9" type="4" refreshedVersion="3" background="1" saveData="1">
    <webPr sourceData="1" parsePre="1" consecutive="1" xl2000="1" url="file:///C:/Projects/v1.2_4.0/Full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0"/>
        <x v="59"/>
        <x v="79"/>
      </tables>
    </webPr>
  </connection>
  <connection id="103" name="Connection90" type="4" refreshedVersion="3" background="1" saveData="1">
    <webPr sourceData="1" parsePre="1" consecutive="1" xl2000="1" url="file:///C:/Projects/Benchmarks/branches/v1.2_4.0/Full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4" name="Connection91" type="4" refreshedVersion="3" background="1" saveData="1">
    <webPr sourceData="1" parsePre="1" consecutive="1" xl2000="1" url="file:///C:/Projects/Benchmarks/branches/v1.2_4.0/Full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5" name="Connection92" type="4" refreshedVersion="3" background="1" saveData="1">
    <webPr sourceData="1" parsePre="1" consecutive="1" xl2000="1" url="file:///C:/Projects/Benchmarks/branches/v1.2_4.0/Full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6" name="Connection93" type="4" refreshedVersion="3" background="1" saveData="1">
    <webPr sourceData="1" parsePre="1" consecutive="1" xl2000="1" url="file:///C:/Projects/Benchmarks/branches/v1.2_4.0/Full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7" name="Connection94" type="4" refreshedVersion="3" background="1" saveData="1">
    <webPr sourceData="1" parsePre="1" consecutive="1" xl2000="1" url="file:///C:/Projects/Benchmarks/branches/v1.2_4.0/Full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8" name="Connection95" type="4" refreshedVersion="3" background="1" saveData="1">
    <webPr sourceData="1" parsePre="1" consecutive="1" xl2000="1" url="file:///C:/Projects/Benchmarks/branches/v1.2_4.0/Full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9" name="Connection96" type="4" refreshedVersion="3" background="1" saveData="1">
    <webPr sourceData="1" parsePre="1" consecutive="1" xl2000="1" url="file:///C:/Projects/Benchmarks/branches/v1.2_4.0/Full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0" name="Connection97" type="4" refreshedVersion="3" background="1" saveData="1">
    <webPr sourceData="1" parsePre="1" consecutive="1" xl2000="1" url="file:///C:/Projects/Benchmarks/branches/v1.2_4.0/Full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1" name="Connection98" type="4" refreshedVersion="3" background="1" saveData="1">
    <webPr sourceData="1" parsePre="1" consecutive="1" xl2000="1" url="file:///C:/Projects/Benchmarks/branches/v1.2_4.0/Full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2" name="Connection99" type="4" refreshedVersion="3" background="1" saveData="1">
    <webPr sourceData="1" parsePre="1" consecutive="1" xl2000="1" url="file:///C:/Projects/Benchmarks/branches/v1.2_4.0/Full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</connections>
</file>

<file path=xl/sharedStrings.xml><?xml version="1.0" encoding="utf-8"?>
<sst xmlns="http://schemas.openxmlformats.org/spreadsheetml/2006/main" count="4716" uniqueCount="660">
  <si>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</si>
  <si>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</si>
  <si>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</si>
  <si>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</si>
  <si>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</si>
  <si>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</si>
  <si>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</si>
  <si>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</si>
  <si>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</si>
  <si>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</si>
  <si>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</si>
  <si>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</si>
  <si>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</si>
  <si>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</si>
  <si>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</si>
  <si>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</si>
  <si>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</si>
  <si>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</si>
  <si>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</si>
  <si>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</si>
  <si>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</si>
  <si>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</si>
  <si>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</si>
  <si>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</si>
  <si>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</si>
  <si>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</si>
  <si>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</si>
  <si>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</si>
  <si>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</si>
  <si>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</si>
  <si>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</si>
  <si>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</si>
  <si>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</si>
  <si>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</si>
  <si>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</si>
  <si>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</si>
  <si>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</si>
  <si>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</si>
  <si>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</si>
  <si>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</si>
  <si>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</si>
  <si>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</si>
  <si>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</si>
  <si>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</si>
  <si>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</si>
  <si>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</si>
  <si>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</si>
  <si>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</si>
  <si>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</si>
  <si>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</si>
  <si>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</si>
  <si>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</si>
  <si>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</si>
  <si>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</si>
  <si>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</si>
  <si>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</si>
  <si>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</si>
  <si>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</si>
  <si>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</si>
  <si>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</si>
  <si>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</si>
  <si>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</si>
  <si>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</si>
  <si>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</si>
  <si>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</si>
  <si>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</si>
  <si>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</si>
  <si>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</si>
  <si>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</si>
  <si>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</si>
  <si>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</si>
  <si>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</si>
  <si>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</si>
  <si>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</si>
  <si>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</si>
  <si>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</si>
  <si>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</si>
  <si>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</si>
  <si>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</si>
  <si>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</si>
  <si>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</si>
  <si>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</si>
  <si>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</si>
  <si>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</si>
  <si>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</si>
  <si>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</si>
  <si>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</si>
  <si>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</si>
  <si>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</si>
  <si>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</si>
  <si>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</si>
  <si>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</si>
  <si>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</si>
  <si>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</si>
  <si>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</si>
  <si>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</si>
  <si>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</si>
  <si>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</si>
  <si>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</si>
  <si>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</si>
  <si>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</si>
  <si>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</si>
  <si>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</si>
  <si>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</si>
  <si>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</si>
  <si>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</si>
  <si>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</si>
  <si>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</si>
  <si>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</si>
  <si>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</si>
  <si>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</si>
  <si>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</si>
  <si>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</si>
  <si>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</si>
  <si>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</si>
  <si>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</si>
  <si>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</si>
  <si>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</si>
  <si>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</si>
  <si>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</si>
  <si>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</si>
  <si>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</si>
  <si>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</si>
  <si>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</si>
  <si>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</si>
  <si>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</si>
  <si>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</si>
  <si>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</si>
  <si>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</si>
  <si>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</si>
  <si>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</si>
  <si>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</si>
  <si>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</si>
  <si>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</si>
  <si>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</si>
  <si>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</si>
  <si>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</si>
  <si>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</si>
  <si>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</si>
  <si>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</si>
  <si>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</si>
  <si>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</si>
  <si>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</si>
  <si>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</si>
  <si>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</si>
  <si>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</si>
  <si>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</si>
  <si>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</si>
  <si>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</si>
  <si>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Through 3/31</t>
  </si>
  <si>
    <t>Through 9/30</t>
  </si>
  <si>
    <t>Sat</t>
  </si>
  <si>
    <t>WinterDesign</t>
  </si>
  <si>
    <t>Food Service</t>
  </si>
  <si>
    <t>HTGSETP_KITCHEN_SCH</t>
  </si>
  <si>
    <t>CLGSETP_KITCHEN_SCH</t>
  </si>
  <si>
    <t>Weekday, SummerDesign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</si>
  <si>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</si>
  <si>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</si>
  <si>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</si>
  <si>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</si>
  <si>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</si>
  <si>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</si>
  <si>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</si>
  <si>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</si>
  <si>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</si>
  <si>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</si>
  <si>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</si>
  <si>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</si>
  <si>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</si>
  <si>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</si>
  <si>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</si>
  <si>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</si>
  <si>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</si>
  <si>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</si>
  <si>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</si>
  <si>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</si>
  <si>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</si>
  <si>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</si>
  <si>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</si>
  <si>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</si>
  <si>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</si>
  <si>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</si>
  <si>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</si>
  <si>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</si>
  <si>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</si>
  <si>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</si>
  <si>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</si>
  <si>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</si>
  <si>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</si>
  <si>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</si>
  <si>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</si>
  <si>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</si>
  <si>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</si>
  <si>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</si>
  <si>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</si>
  <si>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</si>
  <si>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</si>
  <si>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</si>
  <si>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</si>
  <si>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</si>
  <si>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</si>
  <si>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</si>
  <si>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</si>
  <si>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</si>
  <si>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</si>
  <si>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</si>
  <si>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</si>
  <si>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</si>
  <si>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</si>
  <si>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</si>
  <si>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</si>
  <si>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</si>
  <si>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</si>
  <si>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</si>
  <si>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2 zones plus attic</t>
  </si>
  <si>
    <t>Floor to Ceiling Height (m)</t>
  </si>
  <si>
    <t>Roof type</t>
  </si>
  <si>
    <t>Attic</t>
  </si>
  <si>
    <t>2003 CBECS</t>
  </si>
  <si>
    <t>Time Saver Standards; FF Restaurant studies (EPRI, MEOS, LBL) cited in Huang et al. 1991</t>
  </si>
  <si>
    <t>15 cm wood</t>
  </si>
  <si>
    <t>See Benchmark Technical Report</t>
  </si>
  <si>
    <t>PSZ-AC</t>
  </si>
  <si>
    <t>Gas furnace</t>
  </si>
  <si>
    <t>Unitary DX</t>
  </si>
  <si>
    <t>Constant volume</t>
  </si>
  <si>
    <t>Standard 90.1-2004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</si>
  <si>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</si>
  <si>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</si>
  <si>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</si>
  <si>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</si>
  <si>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</si>
  <si>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</si>
  <si>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</si>
  <si>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</si>
  <si>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</si>
  <si>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</si>
  <si>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</si>
  <si>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</si>
  <si>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</si>
  <si>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</si>
  <si>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</si>
  <si>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</si>
  <si>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</si>
  <si>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</si>
  <si>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</si>
  <si>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</si>
  <si>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</si>
  <si>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</si>
  <si>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</si>
  <si>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</si>
  <si>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</si>
  <si>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</si>
  <si>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</si>
  <si>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</si>
  <si>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</si>
  <si>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</si>
  <si>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</si>
  <si>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</si>
  <si>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</si>
  <si>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</si>
  <si>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</si>
  <si>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</si>
  <si>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</si>
  <si>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</si>
  <si>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</si>
  <si>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</si>
  <si>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</si>
  <si>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</si>
  <si>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</si>
  <si>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</si>
  <si>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</si>
  <si>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MinOA_SDKitch_Sched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</si>
  <si>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</si>
  <si>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</si>
  <si>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</si>
  <si>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</si>
  <si>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</si>
  <si>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</si>
  <si>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</si>
  <si>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</si>
  <si>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</si>
  <si>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</si>
  <si>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</si>
  <si>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</si>
  <si>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</si>
  <si>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</si>
  <si>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</si>
  <si>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</si>
  <si>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</si>
  <si>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</si>
  <si>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</si>
  <si>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</si>
  <si>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</si>
  <si>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</si>
  <si>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</si>
  <si>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</si>
  <si>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</si>
  <si>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</si>
  <si>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</si>
  <si>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</si>
  <si>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</si>
  <si>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</si>
  <si>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</si>
  <si>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</si>
  <si>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</si>
  <si>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</si>
  <si>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</si>
  <si>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</si>
  <si>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Steel-framed</t>
  </si>
  <si>
    <t>Mass floor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</si>
  <si>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</si>
  <si>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</si>
  <si>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</si>
  <si>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</si>
  <si>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</si>
  <si>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</si>
  <si>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</si>
  <si>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</si>
  <si>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</si>
  <si>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</si>
  <si>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Building Summary Full Service Restaurant new construction</t>
  </si>
  <si>
    <t>Full Service Restaurant</t>
  </si>
  <si>
    <t>DOE Commercial Building Benchmark - Full Service Restaurant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</si>
  <si>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</si>
  <si>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</si>
  <si>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</si>
  <si>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</si>
  <si>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</si>
  <si>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</si>
  <si>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</si>
  <si>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</si>
  <si>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</si>
  <si>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</si>
  <si>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</si>
  <si>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</si>
  <si>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</si>
  <si>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</si>
  <si>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</si>
  <si>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</si>
  <si>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</si>
  <si>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</si>
  <si>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</si>
  <si>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</si>
  <si>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</si>
  <si>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</si>
  <si>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</si>
  <si>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</si>
  <si>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</si>
  <si>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</si>
  <si>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ATTIC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</si>
  <si>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</si>
  <si>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</si>
  <si>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</si>
  <si>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</si>
  <si>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</si>
  <si>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</si>
  <si>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</si>
  <si>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</si>
  <si>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</si>
  <si>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</si>
  <si>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EXT-WALLS-STEELFRAME-NONRES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</si>
  <si>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</si>
  <si>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</si>
  <si>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</si>
  <si>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</si>
  <si>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</si>
  <si>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</si>
  <si>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</si>
  <si>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KITCHEN_WALL_EAST</t>
  </si>
  <si>
    <t>KITCHEN_WALL_NORTH</t>
  </si>
  <si>
    <t>N</t>
  </si>
  <si>
    <t>KITCHEN_WALL_WEST</t>
  </si>
  <si>
    <t>KITCHEN_FLOOR</t>
  </si>
  <si>
    <t>EAST-ROOF</t>
  </si>
  <si>
    <t>ATTIC-ROOF-NONRES</t>
  </si>
  <si>
    <t>NORTH-ROOF</t>
  </si>
  <si>
    <t>SOUTH-ROOF</t>
  </si>
  <si>
    <t>WEST-ROOF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</si>
  <si>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</si>
  <si>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</si>
  <si>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</si>
  <si>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</si>
  <si>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</si>
  <si>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</si>
  <si>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</si>
  <si>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WINDOW-90.1-2004-NONRES-FIXED</t>
  </si>
  <si>
    <t>DINING_WALL_SOUTH_WINDOW</t>
  </si>
  <si>
    <t>DINING_WALL_WEST_WINDOW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</si>
  <si>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</si>
  <si>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</si>
  <si>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</si>
  <si>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</si>
  <si>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</si>
  <si>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</si>
  <si>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</si>
  <si>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</si>
  <si>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</si>
  <si>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</si>
  <si>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</si>
  <si>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</si>
  <si>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</si>
  <si>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</si>
  <si>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</si>
  <si>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</si>
  <si>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</si>
  <si>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</si>
  <si>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</si>
  <si>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</si>
  <si>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</si>
  <si>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</si>
  <si>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</si>
  <si>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</si>
  <si>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</si>
  <si>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</si>
  <si>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</si>
  <si>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</si>
  <si>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</si>
  <si>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</si>
  <si>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</si>
  <si>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</si>
  <si>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</si>
  <si>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</si>
  <si>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</si>
  <si>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</si>
  <si>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</si>
  <si>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</si>
  <si>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</si>
  <si>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</si>
  <si>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</si>
  <si>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</si>
  <si>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</si>
  <si>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</si>
  <si>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</si>
  <si>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</si>
  <si>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</si>
  <si>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</si>
  <si>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</si>
  <si>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</si>
  <si>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</si>
  <si>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</si>
  <si>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</si>
  <si>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</si>
  <si>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</si>
  <si>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</si>
  <si>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</si>
  <si>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</si>
  <si>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</si>
  <si>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</si>
  <si>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</si>
  <si>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</si>
  <si>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</si>
  <si>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</si>
  <si>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</si>
  <si>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</si>
  <si>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</si>
  <si>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</si>
  <si>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</si>
  <si>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</si>
  <si>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</si>
  <si>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</si>
  <si>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</si>
  <si>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</si>
  <si>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</si>
  <si>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</si>
  <si>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</si>
  <si>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</si>
  <si>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</si>
  <si>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</si>
  <si>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</si>
  <si>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</si>
  <si>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</si>
  <si>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06-JAN-12:15</t>
  </si>
  <si>
    <t>23-FEB-12:15</t>
  </si>
  <si>
    <t>13-MAR-11:00</t>
  </si>
  <si>
    <t>01-SEP-11:00</t>
  </si>
  <si>
    <t>07-OCT-10:15</t>
  </si>
  <si>
    <t>01-NOV-11:15</t>
  </si>
  <si>
    <t>15-DEC-12:00</t>
  </si>
  <si>
    <t>Electric</t>
  </si>
  <si>
    <t>Gas</t>
  </si>
  <si>
    <t>Cost ($)</t>
  </si>
  <si>
    <t>Cost per Total Building Area ($/m2)</t>
  </si>
  <si>
    <t>Cost per Net Conditioned Building Area ($/m2)</t>
  </si>
  <si>
    <t>03-JAN-12:15</t>
  </si>
  <si>
    <t>24-FEB-12:00</t>
  </si>
  <si>
    <t>25-MAR-17:30</t>
  </si>
  <si>
    <t>29-APR-17:15</t>
  </si>
  <si>
    <t>30-JUL-10:00</t>
  </si>
  <si>
    <t>02-DEC-12:00</t>
  </si>
  <si>
    <t>28-FEB-17:15</t>
  </si>
  <si>
    <t>01-APR-17:15</t>
  </si>
  <si>
    <t>01-AUG-17:15</t>
  </si>
  <si>
    <t>13-NOV-12:00</t>
  </si>
  <si>
    <t>13-DEC-12:00</t>
  </si>
  <si>
    <t>28-MAR-17:30</t>
  </si>
  <si>
    <t>14-APR-17:15</t>
  </si>
  <si>
    <t>11-SEP-11:00</t>
  </si>
  <si>
    <t>12-OCT-15:00</t>
  </si>
  <si>
    <t>22-NOV-12:00</t>
  </si>
  <si>
    <t>26-JAN-12:00</t>
  </si>
  <si>
    <t>12-FEB-12:00</t>
  </si>
  <si>
    <t>04-MAR-11:00</t>
  </si>
  <si>
    <t>11-APR-17:15</t>
  </si>
  <si>
    <t>29-MAY-11:00</t>
  </si>
  <si>
    <t>28-JUN-11:00</t>
  </si>
  <si>
    <t>29-JUL-10:15</t>
  </si>
  <si>
    <t>24-SEP-10:00</t>
  </si>
  <si>
    <t>20-NOV-12:00</t>
  </si>
  <si>
    <t>19-DEC-12:00</t>
  </si>
  <si>
    <t>18-JAN-12:00</t>
  </si>
  <si>
    <t>08-FEB-12:00</t>
  </si>
  <si>
    <t>31-MAR-16:15</t>
  </si>
  <si>
    <t>21-APR-17:15</t>
  </si>
  <si>
    <t>31-MAY-17:15</t>
  </si>
  <si>
    <t>10-NOV-12:00</t>
  </si>
  <si>
    <t>05-DEC-12:00</t>
  </si>
  <si>
    <t>14-FEB-12:00</t>
  </si>
  <si>
    <t>29-APR-11:00</t>
  </si>
  <si>
    <t>09-MAY-11:00</t>
  </si>
  <si>
    <t>16-JUN-11:15</t>
  </si>
  <si>
    <t>15-AUG-11:00</t>
  </si>
  <si>
    <t>16-OCT-17:30</t>
  </si>
  <si>
    <t>09-MAR-18:00</t>
  </si>
  <si>
    <t>15-MAY-17:15</t>
  </si>
  <si>
    <t>25-JUL-10:00</t>
  </si>
  <si>
    <t>05-SEP-11:00</t>
  </si>
  <si>
    <t>14-FEB-16:15</t>
  </si>
  <si>
    <t>25-MAR-15:00</t>
  </si>
  <si>
    <t>20-JUN-17:15</t>
  </si>
  <si>
    <t>14-JAN-11:15</t>
  </si>
  <si>
    <t>05-MAY-17:00</t>
  </si>
  <si>
    <t>24-JUL-17:00</t>
  </si>
  <si>
    <t>18-AUG-17:30</t>
  </si>
  <si>
    <t>02-SEP-17:15</t>
  </si>
  <si>
    <t>17-OCT-17:30</t>
  </si>
  <si>
    <t>31-DEC-11:15</t>
  </si>
  <si>
    <t>17-JAN-11:15</t>
  </si>
  <si>
    <t>28-FEB-11:15</t>
  </si>
  <si>
    <t>31-MAR-17:15</t>
  </si>
  <si>
    <t>07-APR-11:00</t>
  </si>
  <si>
    <t>30-MAY-17:15</t>
  </si>
  <si>
    <t>06-SEP-11:15</t>
  </si>
  <si>
    <t>31-OCT-11:00</t>
  </si>
  <si>
    <t>02-NOV-11:00</t>
  </si>
  <si>
    <t>12-DEC-11:15</t>
  </si>
  <si>
    <t>24-APR-11:00</t>
  </si>
  <si>
    <t>23-MAY-17:15</t>
  </si>
  <si>
    <t>17-JUL-11:00</t>
  </si>
  <si>
    <t>30-AUG-11:00</t>
  </si>
  <si>
    <t>01-SEP-17:15</t>
  </si>
  <si>
    <t>18-FEB-11:15</t>
  </si>
  <si>
    <t>14-SEP-11:00</t>
  </si>
  <si>
    <t>08-OCT-15:15</t>
  </si>
  <si>
    <t>02-DEC-11:15</t>
  </si>
  <si>
    <t>30-MAR-17:15</t>
  </si>
  <si>
    <t>06-APR-17:15</t>
  </si>
  <si>
    <t>16-MAY-17:15</t>
  </si>
  <si>
    <t>09-AUG-17:15</t>
  </si>
  <si>
    <t>06-OCT-17:15</t>
  </si>
  <si>
    <t>16-JAN-11:15</t>
  </si>
  <si>
    <t>30-MAR-10:15</t>
  </si>
  <si>
    <t>08-SEP-17:00</t>
  </si>
  <si>
    <t>07-OCT-15:15</t>
  </si>
  <si>
    <t>03-DEC-11:15</t>
  </si>
  <si>
    <t>01-JAN-11:15</t>
  </si>
  <si>
    <t>31-MAR-10:15</t>
  </si>
  <si>
    <t>14-APR-10:15</t>
  </si>
  <si>
    <t>20-JUN-17:00</t>
  </si>
  <si>
    <t>15-AUG-17:15</t>
  </si>
  <si>
    <t>02-OCT-10:15</t>
  </si>
  <si>
    <t>14-NOV-11:15</t>
  </si>
  <si>
    <t>18-DEC-11:15</t>
  </si>
  <si>
    <t>28-JUN-10:15</t>
  </si>
  <si>
    <t>31-AUG-10:15</t>
  </si>
  <si>
    <t>16-SEP-10:15</t>
  </si>
  <si>
    <t>26-NOV-11:00</t>
  </si>
  <si>
    <t>17-MAR-17:15</t>
  </si>
  <si>
    <t>28-MAY-16:00</t>
  </si>
  <si>
    <t>19-JUL-16:00</t>
  </si>
  <si>
    <t>01-AUG-16:00</t>
  </si>
  <si>
    <t>18-FEB-16:15</t>
  </si>
  <si>
    <t>08-AUG-10:15</t>
  </si>
  <si>
    <t>19-OCT-10:00</t>
  </si>
  <si>
    <t>01-MAR-11:15</t>
  </si>
  <si>
    <t>28-SEP-15:15</t>
  </si>
  <si>
    <t>09-JAN-11:15</t>
  </si>
  <si>
    <t>13-FEB-11:15</t>
  </si>
  <si>
    <t>03-OCT-11:00</t>
  </si>
  <si>
    <t>23-DEC-11:15</t>
  </si>
  <si>
    <t>31-JUL-17:15</t>
  </si>
  <si>
    <t>20-FEB-11:15</t>
  </si>
  <si>
    <t>18-JUN-15:30</t>
  </si>
  <si>
    <t>02-SEP-15:00</t>
  </si>
  <si>
    <t>03-NOV-10:15</t>
  </si>
  <si>
    <t>14-JUL-10:00</t>
  </si>
  <si>
    <t>27-JAN-11:15</t>
  </si>
  <si>
    <t>30-DEC-11:15</t>
  </si>
  <si>
    <t>29-MAR-10:15</t>
  </si>
  <si>
    <t>27-MAY-15:15</t>
  </si>
  <si>
    <t>27-AUG-15:15</t>
  </si>
  <si>
    <t>02-FEB-11:15</t>
  </si>
  <si>
    <t>30-JUN-16:15</t>
  </si>
  <si>
    <t>21-NOV-11:15</t>
  </si>
  <si>
    <t>14-JUN-17:15</t>
  </si>
  <si>
    <t>08-JUL-10:00</t>
  </si>
  <si>
    <t>09-NOV-11:15</t>
  </si>
  <si>
    <t>27-FEB-11:15</t>
  </si>
  <si>
    <t>29-JUL-17:45</t>
  </si>
  <si>
    <t>01-SEP-10:15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</si>
  <si>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</si>
  <si>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</si>
  <si>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</si>
  <si>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</si>
  <si>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</si>
  <si>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04-APR-17:30</t>
  </si>
  <si>
    <t>24-MAY-10:00</t>
  </si>
  <si>
    <t>13-JUL-10:15</t>
  </si>
  <si>
    <t>21-AUG-15:45</t>
  </si>
  <si>
    <t>10-SEP-10:15</t>
  </si>
  <si>
    <t>26-MAY-17:45</t>
  </si>
  <si>
    <t>13-JUN-16:30</t>
  </si>
  <si>
    <t>29-OCT-11:00</t>
  </si>
  <si>
    <t>27-JAN-12:00</t>
  </si>
  <si>
    <t>28-JUN-16:00</t>
  </si>
  <si>
    <t>12-SEP-17:30</t>
  </si>
  <si>
    <t>13-OCT-17:15</t>
  </si>
  <si>
    <t>23-JAN-18:30</t>
  </si>
  <si>
    <t>31-MAY-17:00</t>
  </si>
  <si>
    <t>08-JUN-17:30</t>
  </si>
  <si>
    <t>03-JUL-16:30</t>
  </si>
  <si>
    <t>17-AUG-11:00</t>
  </si>
  <si>
    <t>27-JUN-16:15</t>
  </si>
  <si>
    <t>25-JUL-16:30</t>
  </si>
  <si>
    <t>04-AUG-16:30</t>
  </si>
  <si>
    <t>06-OCT-11:15</t>
  </si>
  <si>
    <t>05-JAN-11:15</t>
  </si>
  <si>
    <t>02-JUL-15:30</t>
  </si>
  <si>
    <t>06-NOV-11:15</t>
  </si>
  <si>
    <t>04-APR-17:15</t>
  </si>
  <si>
    <t>30-JUN-16:00</t>
  </si>
  <si>
    <t>04-NOV-11:00</t>
  </si>
  <si>
    <t>21-JAN-11:15</t>
  </si>
  <si>
    <t>11-OCT-17:15</t>
  </si>
  <si>
    <t>01-NOV-17:30</t>
  </si>
  <si>
    <t>08-DEC-11:15</t>
  </si>
  <si>
    <t>29-MAR-17:15</t>
  </si>
  <si>
    <t>08-JUN-10:00</t>
  </si>
  <si>
    <t>03-AUG-10:00</t>
  </si>
  <si>
    <t>11-FEB-11:15</t>
  </si>
  <si>
    <t>26-MAR-17:15</t>
  </si>
  <si>
    <t>05-OCT-11:00</t>
  </si>
  <si>
    <t>29-JUN-17:15</t>
  </si>
  <si>
    <t>15-JUL-15:15</t>
  </si>
  <si>
    <t>23-JAN-11:15</t>
  </si>
  <si>
    <t>21-JUL-17:15</t>
  </si>
  <si>
    <t>01-DEC-11:15</t>
  </si>
  <si>
    <t>21-FEB-11:15</t>
  </si>
  <si>
    <t>12-AUG-11:00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</si>
</sst>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7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106277.77777777778</c:v>
                </c:pt>
                <c:pt idx="1">
                  <c:v>73922.222222222219</c:v>
                </c:pt>
                <c:pt idx="2">
                  <c:v>70902.777777777781</c:v>
                </c:pt>
                <c:pt idx="3">
                  <c:v>40825</c:v>
                </c:pt>
                <c:pt idx="4">
                  <c:v>13777.777777777777</c:v>
                </c:pt>
                <c:pt idx="5">
                  <c:v>50472.222222222219</c:v>
                </c:pt>
                <c:pt idx="6">
                  <c:v>3283.3333333333335</c:v>
                </c:pt>
                <c:pt idx="7">
                  <c:v>30805.555555555555</c:v>
                </c:pt>
                <c:pt idx="8">
                  <c:v>24255.555555555555</c:v>
                </c:pt>
                <c:pt idx="9">
                  <c:v>5086.1111111111113</c:v>
                </c:pt>
                <c:pt idx="10">
                  <c:v>21780.555555555555</c:v>
                </c:pt>
                <c:pt idx="11">
                  <c:v>15572.222222222223</c:v>
                </c:pt>
                <c:pt idx="12">
                  <c:v>19202.777777777777</c:v>
                </c:pt>
                <c:pt idx="13">
                  <c:v>8688.8888888888887</c:v>
                </c:pt>
                <c:pt idx="14">
                  <c:v>6208.333333333333</c:v>
                </c:pt>
                <c:pt idx="15">
                  <c:v>2216.6666666666665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65897.222222222219</c:v>
                </c:pt>
                <c:pt idx="1">
                  <c:v>65897.222222222219</c:v>
                </c:pt>
                <c:pt idx="2">
                  <c:v>65897.222222222219</c:v>
                </c:pt>
                <c:pt idx="3">
                  <c:v>65897.222222222219</c:v>
                </c:pt>
                <c:pt idx="4">
                  <c:v>65897.222222222219</c:v>
                </c:pt>
                <c:pt idx="5">
                  <c:v>65897.222222222219</c:v>
                </c:pt>
                <c:pt idx="6">
                  <c:v>65897.222222222219</c:v>
                </c:pt>
                <c:pt idx="7">
                  <c:v>65897.222222222219</c:v>
                </c:pt>
                <c:pt idx="8">
                  <c:v>65897.222222222219</c:v>
                </c:pt>
                <c:pt idx="9">
                  <c:v>65897.222222222219</c:v>
                </c:pt>
                <c:pt idx="10">
                  <c:v>65897.222222222219</c:v>
                </c:pt>
                <c:pt idx="11">
                  <c:v>65897.222222222219</c:v>
                </c:pt>
                <c:pt idx="12">
                  <c:v>65897.222222222219</c:v>
                </c:pt>
                <c:pt idx="13">
                  <c:v>65897.222222222219</c:v>
                </c:pt>
                <c:pt idx="14">
                  <c:v>65897.222222222219</c:v>
                </c:pt>
                <c:pt idx="15">
                  <c:v>65897.222222222219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3908.3333333333335</c:v>
                </c:pt>
                <c:pt idx="1">
                  <c:v>3902.7777777777778</c:v>
                </c:pt>
                <c:pt idx="2">
                  <c:v>3900</c:v>
                </c:pt>
                <c:pt idx="3">
                  <c:v>3908.3333333333335</c:v>
                </c:pt>
                <c:pt idx="4">
                  <c:v>3905.5555555555557</c:v>
                </c:pt>
                <c:pt idx="5">
                  <c:v>3902.7777777777778</c:v>
                </c:pt>
                <c:pt idx="6">
                  <c:v>3900</c:v>
                </c:pt>
                <c:pt idx="7">
                  <c:v>3902.7777777777778</c:v>
                </c:pt>
                <c:pt idx="8">
                  <c:v>3902.7777777777778</c:v>
                </c:pt>
                <c:pt idx="9">
                  <c:v>3897.2222222222222</c:v>
                </c:pt>
                <c:pt idx="10">
                  <c:v>3897.2222222222222</c:v>
                </c:pt>
                <c:pt idx="11">
                  <c:v>3897.2222222222222</c:v>
                </c:pt>
                <c:pt idx="12">
                  <c:v>3900</c:v>
                </c:pt>
                <c:pt idx="13">
                  <c:v>3894.4444444444443</c:v>
                </c:pt>
                <c:pt idx="14">
                  <c:v>3894.4444444444443</c:v>
                </c:pt>
                <c:pt idx="15">
                  <c:v>3872.2222222222222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30338.888888888891</c:v>
                </c:pt>
                <c:pt idx="1">
                  <c:v>30583.333333333332</c:v>
                </c:pt>
                <c:pt idx="2">
                  <c:v>30616.666666666668</c:v>
                </c:pt>
                <c:pt idx="3">
                  <c:v>30352.777777777777</c:v>
                </c:pt>
                <c:pt idx="4">
                  <c:v>27683.333333333332</c:v>
                </c:pt>
                <c:pt idx="5">
                  <c:v>30005.555555555555</c:v>
                </c:pt>
                <c:pt idx="6">
                  <c:v>26591.666666666668</c:v>
                </c:pt>
                <c:pt idx="7">
                  <c:v>29505.555555555555</c:v>
                </c:pt>
                <c:pt idx="8">
                  <c:v>33288.888888888891</c:v>
                </c:pt>
                <c:pt idx="9">
                  <c:v>27105.555555555555</c:v>
                </c:pt>
                <c:pt idx="10">
                  <c:v>29050</c:v>
                </c:pt>
                <c:pt idx="11">
                  <c:v>32408.333333333332</c:v>
                </c:pt>
                <c:pt idx="12">
                  <c:v>29063.888888888891</c:v>
                </c:pt>
                <c:pt idx="13">
                  <c:v>30633.333333333332</c:v>
                </c:pt>
                <c:pt idx="14">
                  <c:v>27647.222222222223</c:v>
                </c:pt>
                <c:pt idx="15">
                  <c:v>26775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18780.555555555555</c:v>
                </c:pt>
                <c:pt idx="1">
                  <c:v>18077.777777777777</c:v>
                </c:pt>
                <c:pt idx="2">
                  <c:v>18011.111111111109</c:v>
                </c:pt>
                <c:pt idx="3">
                  <c:v>17369.444444444445</c:v>
                </c:pt>
                <c:pt idx="4">
                  <c:v>17419.444444444445</c:v>
                </c:pt>
                <c:pt idx="5">
                  <c:v>17508.333333333332</c:v>
                </c:pt>
                <c:pt idx="6">
                  <c:v>16772.222222222223</c:v>
                </c:pt>
                <c:pt idx="7">
                  <c:v>16891.666666666668</c:v>
                </c:pt>
                <c:pt idx="8">
                  <c:v>16836.111111111109</c:v>
                </c:pt>
                <c:pt idx="9">
                  <c:v>16472.222222222223</c:v>
                </c:pt>
                <c:pt idx="10">
                  <c:v>16575</c:v>
                </c:pt>
                <c:pt idx="11">
                  <c:v>16488.888888888891</c:v>
                </c:pt>
                <c:pt idx="12">
                  <c:v>16422.222222222223</c:v>
                </c:pt>
                <c:pt idx="13">
                  <c:v>16172.222222222223</c:v>
                </c:pt>
                <c:pt idx="14">
                  <c:v>15947.222222222223</c:v>
                </c:pt>
                <c:pt idx="15">
                  <c:v>15569.444444444445</c:v>
                </c:pt>
              </c:numCache>
            </c:numRef>
          </c:val>
        </c:ser>
        <c:overlap val="100"/>
        <c:axId val="111758720"/>
        <c:axId val="111772800"/>
      </c:barChart>
      <c:catAx>
        <c:axId val="1117587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72800"/>
        <c:crosses val="autoZero"/>
        <c:auto val="1"/>
        <c:lblAlgn val="ctr"/>
        <c:lblOffset val="50"/>
        <c:tickLblSkip val="1"/>
        <c:tickMarkSkip val="1"/>
      </c:catAx>
      <c:valAx>
        <c:axId val="111772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587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062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12576384"/>
        <c:axId val="112726016"/>
      </c:barChart>
      <c:catAx>
        <c:axId val="11257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26016"/>
        <c:crosses val="autoZero"/>
        <c:auto val="1"/>
        <c:lblAlgn val="ctr"/>
        <c:lblOffset val="100"/>
        <c:tickLblSkip val="1"/>
        <c:tickMarkSkip val="1"/>
      </c:catAx>
      <c:valAx>
        <c:axId val="11272601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6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251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12785280"/>
        <c:axId val="112803840"/>
      </c:barChart>
      <c:catAx>
        <c:axId val="1127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03840"/>
        <c:crosses val="autoZero"/>
        <c:auto val="1"/>
        <c:lblAlgn val="ctr"/>
        <c:lblOffset val="100"/>
        <c:tickLblSkip val="1"/>
        <c:tickMarkSkip val="1"/>
      </c:catAx>
      <c:valAx>
        <c:axId val="11280384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85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695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8185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11970176"/>
        <c:axId val="111980544"/>
      </c:barChart>
      <c:catAx>
        <c:axId val="11197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602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80544"/>
        <c:crosses val="autoZero"/>
        <c:auto val="1"/>
        <c:lblAlgn val="ctr"/>
        <c:lblOffset val="100"/>
        <c:tickLblSkip val="1"/>
        <c:tickMarkSkip val="1"/>
      </c:catAx>
      <c:valAx>
        <c:axId val="11198054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9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70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24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878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Schedules!$E$56:$AB$56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12011136"/>
        <c:axId val="112054272"/>
      </c:barChart>
      <c:catAx>
        <c:axId val="11201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4272"/>
        <c:crosses val="autoZero"/>
        <c:auto val="1"/>
        <c:lblAlgn val="ctr"/>
        <c:lblOffset val="100"/>
        <c:tickLblSkip val="1"/>
        <c:tickMarkSkip val="1"/>
      </c:catAx>
      <c:valAx>
        <c:axId val="1120542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11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635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14670</c:v>
                </c:pt>
                <c:pt idx="1">
                  <c:v>211280</c:v>
                </c:pt>
                <c:pt idx="2">
                  <c:v>157340</c:v>
                </c:pt>
                <c:pt idx="3">
                  <c:v>399840</c:v>
                </c:pt>
                <c:pt idx="4">
                  <c:v>131180</c:v>
                </c:pt>
                <c:pt idx="5">
                  <c:v>263480</c:v>
                </c:pt>
                <c:pt idx="6">
                  <c:v>386450</c:v>
                </c:pt>
                <c:pt idx="7">
                  <c:v>697040</c:v>
                </c:pt>
                <c:pt idx="8">
                  <c:v>471400</c:v>
                </c:pt>
                <c:pt idx="9">
                  <c:v>667720</c:v>
                </c:pt>
                <c:pt idx="10">
                  <c:v>937050</c:v>
                </c:pt>
                <c:pt idx="11">
                  <c:v>681760</c:v>
                </c:pt>
                <c:pt idx="12">
                  <c:v>1182440</c:v>
                </c:pt>
                <c:pt idx="13">
                  <c:v>988000</c:v>
                </c:pt>
                <c:pt idx="14">
                  <c:v>1475580</c:v>
                </c:pt>
                <c:pt idx="15">
                  <c:v>2308940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121380</c:v>
                </c:pt>
                <c:pt idx="1">
                  <c:v>152460</c:v>
                </c:pt>
                <c:pt idx="2">
                  <c:v>134590</c:v>
                </c:pt>
                <c:pt idx="3">
                  <c:v>182410</c:v>
                </c:pt>
                <c:pt idx="4">
                  <c:v>176600</c:v>
                </c:pt>
                <c:pt idx="5">
                  <c:v>156110</c:v>
                </c:pt>
                <c:pt idx="6">
                  <c:v>202220</c:v>
                </c:pt>
                <c:pt idx="7">
                  <c:v>205940</c:v>
                </c:pt>
                <c:pt idx="8">
                  <c:v>201480</c:v>
                </c:pt>
                <c:pt idx="9">
                  <c:v>218200</c:v>
                </c:pt>
                <c:pt idx="10">
                  <c:v>226610</c:v>
                </c:pt>
                <c:pt idx="11">
                  <c:v>225530</c:v>
                </c:pt>
                <c:pt idx="12">
                  <c:v>244460</c:v>
                </c:pt>
                <c:pt idx="13">
                  <c:v>247700</c:v>
                </c:pt>
                <c:pt idx="14">
                  <c:v>273910</c:v>
                </c:pt>
                <c:pt idx="15">
                  <c:v>309550</c:v>
                </c:pt>
              </c:numCache>
            </c:numRef>
          </c:val>
        </c:ser>
        <c:overlap val="100"/>
        <c:axId val="108473728"/>
        <c:axId val="108500096"/>
      </c:barChart>
      <c:catAx>
        <c:axId val="1084737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00096"/>
        <c:crosses val="autoZero"/>
        <c:auto val="1"/>
        <c:lblAlgn val="ctr"/>
        <c:lblOffset val="50"/>
        <c:tickLblSkip val="1"/>
        <c:tickMarkSkip val="1"/>
      </c:catAx>
      <c:valAx>
        <c:axId val="108500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73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48"/>
          <c:y val="5.328983143012507E-2"/>
          <c:w val="0.23418423973362981"/>
          <c:h val="0.137030995106036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21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748.50826567543777</c:v>
                </c:pt>
                <c:pt idx="1">
                  <c:v>520.62995206886433</c:v>
                </c:pt>
                <c:pt idx="2">
                  <c:v>499.36417881248167</c:v>
                </c:pt>
                <c:pt idx="3">
                  <c:v>287.5281228602172</c:v>
                </c:pt>
                <c:pt idx="4">
                  <c:v>97.036095079722202</c:v>
                </c:pt>
                <c:pt idx="5">
                  <c:v>355.47295314486945</c:v>
                </c:pt>
                <c:pt idx="6">
                  <c:v>23.124327496820896</c:v>
                </c:pt>
                <c:pt idx="7">
                  <c:v>216.96175291010468</c:v>
                </c:pt>
                <c:pt idx="8">
                  <c:v>170.8304802895432</c:v>
                </c:pt>
                <c:pt idx="9">
                  <c:v>35.821187518340999</c:v>
                </c:pt>
                <c:pt idx="10">
                  <c:v>153.39919788711728</c:v>
                </c:pt>
                <c:pt idx="11">
                  <c:v>109.67426391470215</c:v>
                </c:pt>
                <c:pt idx="12">
                  <c:v>135.24405751736282</c:v>
                </c:pt>
                <c:pt idx="13">
                  <c:v>61.195343832534483</c:v>
                </c:pt>
                <c:pt idx="14">
                  <c:v>43.724933972415144</c:v>
                </c:pt>
                <c:pt idx="15">
                  <c:v>15.611855619681112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464.11033943069549</c:v>
                </c:pt>
                <c:pt idx="1">
                  <c:v>464.11033943069549</c:v>
                </c:pt>
                <c:pt idx="2">
                  <c:v>464.11033943069549</c:v>
                </c:pt>
                <c:pt idx="3">
                  <c:v>464.11033943069549</c:v>
                </c:pt>
                <c:pt idx="4">
                  <c:v>464.11033943069549</c:v>
                </c:pt>
                <c:pt idx="5">
                  <c:v>464.11033943069549</c:v>
                </c:pt>
                <c:pt idx="6">
                  <c:v>464.11033943069549</c:v>
                </c:pt>
                <c:pt idx="7">
                  <c:v>464.11033943069549</c:v>
                </c:pt>
                <c:pt idx="8">
                  <c:v>464.11033943069549</c:v>
                </c:pt>
                <c:pt idx="9">
                  <c:v>464.11033943069549</c:v>
                </c:pt>
                <c:pt idx="10">
                  <c:v>464.11033943069549</c:v>
                </c:pt>
                <c:pt idx="11">
                  <c:v>464.11033943069549</c:v>
                </c:pt>
                <c:pt idx="12">
                  <c:v>464.11033943069549</c:v>
                </c:pt>
                <c:pt idx="13">
                  <c:v>464.11033943069549</c:v>
                </c:pt>
                <c:pt idx="14">
                  <c:v>464.11033943069549</c:v>
                </c:pt>
                <c:pt idx="15">
                  <c:v>464.11033943069549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27.526166487332485</c:v>
                </c:pt>
                <c:pt idx="1">
                  <c:v>27.48703902963905</c:v>
                </c:pt>
                <c:pt idx="2">
                  <c:v>27.467475300792334</c:v>
                </c:pt>
                <c:pt idx="3">
                  <c:v>27.526166487332485</c:v>
                </c:pt>
                <c:pt idx="4">
                  <c:v>27.506602758485769</c:v>
                </c:pt>
                <c:pt idx="5">
                  <c:v>27.48703902963905</c:v>
                </c:pt>
                <c:pt idx="6">
                  <c:v>27.467475300792334</c:v>
                </c:pt>
                <c:pt idx="7">
                  <c:v>27.48703902963905</c:v>
                </c:pt>
                <c:pt idx="8">
                  <c:v>27.48703902963905</c:v>
                </c:pt>
                <c:pt idx="9">
                  <c:v>27.447911571945614</c:v>
                </c:pt>
                <c:pt idx="10">
                  <c:v>27.447911571945614</c:v>
                </c:pt>
                <c:pt idx="11">
                  <c:v>27.447911571945614</c:v>
                </c:pt>
                <c:pt idx="12">
                  <c:v>27.467475300792334</c:v>
                </c:pt>
                <c:pt idx="13">
                  <c:v>27.428347843098894</c:v>
                </c:pt>
                <c:pt idx="14">
                  <c:v>27.428347843098894</c:v>
                </c:pt>
                <c:pt idx="15">
                  <c:v>27.271838012325151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213.67504646385603</c:v>
                </c:pt>
                <c:pt idx="1">
                  <c:v>215.39665460236722</c:v>
                </c:pt>
                <c:pt idx="2">
                  <c:v>215.63141934852783</c:v>
                </c:pt>
                <c:pt idx="3">
                  <c:v>213.7728651080896</c:v>
                </c:pt>
                <c:pt idx="4">
                  <c:v>194.97212168639342</c:v>
                </c:pt>
                <c:pt idx="5">
                  <c:v>211.32739900224985</c:v>
                </c:pt>
                <c:pt idx="6">
                  <c:v>187.2835762496332</c:v>
                </c:pt>
                <c:pt idx="7">
                  <c:v>207.80592780984057</c:v>
                </c:pt>
                <c:pt idx="8">
                  <c:v>234.45172649907073</c:v>
                </c:pt>
                <c:pt idx="9">
                  <c:v>190.90286608627605</c:v>
                </c:pt>
                <c:pt idx="10">
                  <c:v>204.59747627897877</c:v>
                </c:pt>
                <c:pt idx="11">
                  <c:v>228.25002445466106</c:v>
                </c:pt>
                <c:pt idx="12">
                  <c:v>204.69529492321237</c:v>
                </c:pt>
                <c:pt idx="13">
                  <c:v>215.74880172160815</c:v>
                </c:pt>
                <c:pt idx="14">
                  <c:v>194.71779321138609</c:v>
                </c:pt>
                <c:pt idx="15">
                  <c:v>188.57478235351658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132.27037073266166</c:v>
                </c:pt>
                <c:pt idx="1">
                  <c:v>127.32074733444195</c:v>
                </c:pt>
                <c:pt idx="2">
                  <c:v>126.85121784212072</c:v>
                </c:pt>
                <c:pt idx="3">
                  <c:v>122.33199647852881</c:v>
                </c:pt>
                <c:pt idx="4">
                  <c:v>122.68414359776975</c:v>
                </c:pt>
                <c:pt idx="5">
                  <c:v>123.31018292086472</c:v>
                </c:pt>
                <c:pt idx="6">
                  <c:v>118.1257947764844</c:v>
                </c:pt>
                <c:pt idx="7">
                  <c:v>118.96703511689329</c:v>
                </c:pt>
                <c:pt idx="8">
                  <c:v>118.57576053995892</c:v>
                </c:pt>
                <c:pt idx="9">
                  <c:v>116.01291206103883</c:v>
                </c:pt>
                <c:pt idx="10">
                  <c:v>116.73677002836742</c:v>
                </c:pt>
                <c:pt idx="11">
                  <c:v>116.13029443411915</c:v>
                </c:pt>
                <c:pt idx="12">
                  <c:v>115.66076494179791</c:v>
                </c:pt>
                <c:pt idx="13">
                  <c:v>113.90002934559328</c:v>
                </c:pt>
                <c:pt idx="14">
                  <c:v>112.3153673090091</c:v>
                </c:pt>
                <c:pt idx="15">
                  <c:v>109.65470018585543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28.699990218135579</c:v>
                </c:pt>
                <c:pt idx="1">
                  <c:v>413.34246307346183</c:v>
                </c:pt>
                <c:pt idx="2">
                  <c:v>307.81570967426393</c:v>
                </c:pt>
                <c:pt idx="3">
                  <c:v>782.23613420717993</c:v>
                </c:pt>
                <c:pt idx="4">
                  <c:v>256.63699501124916</c:v>
                </c:pt>
                <c:pt idx="5">
                  <c:v>515.4651276533308</c:v>
                </c:pt>
                <c:pt idx="6">
                  <c:v>756.04030128142426</c:v>
                </c:pt>
                <c:pt idx="7">
                  <c:v>1363.6701555316445</c:v>
                </c:pt>
                <c:pt idx="8">
                  <c:v>922.23417783429522</c:v>
                </c:pt>
                <c:pt idx="9">
                  <c:v>1306.3093025530666</c:v>
                </c:pt>
                <c:pt idx="10">
                  <c:v>1833.2192115817274</c:v>
                </c:pt>
                <c:pt idx="11">
                  <c:v>1333.7767778538589</c:v>
                </c:pt>
                <c:pt idx="12">
                  <c:v>2313.2935537513449</c:v>
                </c:pt>
                <c:pt idx="13">
                  <c:v>1932.8964100557566</c:v>
                </c:pt>
                <c:pt idx="14">
                  <c:v>2886.784701164042</c:v>
                </c:pt>
                <c:pt idx="15">
                  <c:v>4517.1476083341486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237.46454074146533</c:v>
                </c:pt>
                <c:pt idx="1">
                  <c:v>298.26860999706548</c:v>
                </c:pt>
                <c:pt idx="2">
                  <c:v>263.30822654798004</c:v>
                </c:pt>
                <c:pt idx="3">
                  <c:v>356.86197789298643</c:v>
                </c:pt>
                <c:pt idx="4">
                  <c:v>345.49545143304317</c:v>
                </c:pt>
                <c:pt idx="5">
                  <c:v>305.40937102611758</c:v>
                </c:pt>
                <c:pt idx="6">
                  <c:v>395.61772473833514</c:v>
                </c:pt>
                <c:pt idx="7">
                  <c:v>402.89543186931434</c:v>
                </c:pt>
                <c:pt idx="8">
                  <c:v>394.170008803678</c:v>
                </c:pt>
                <c:pt idx="9">
                  <c:v>426.8805634353908</c:v>
                </c:pt>
                <c:pt idx="10">
                  <c:v>443.33365939548082</c:v>
                </c:pt>
                <c:pt idx="11">
                  <c:v>441.22077668003521</c:v>
                </c:pt>
                <c:pt idx="12">
                  <c:v>478.25491538687277</c:v>
                </c:pt>
                <c:pt idx="13">
                  <c:v>484.59356353320948</c:v>
                </c:pt>
                <c:pt idx="14">
                  <c:v>535.87009684045779</c:v>
                </c:pt>
                <c:pt idx="15">
                  <c:v>605.59522645016148</c:v>
                </c:pt>
              </c:numCache>
            </c:numRef>
          </c:val>
        </c:ser>
        <c:overlap val="100"/>
        <c:axId val="109088768"/>
        <c:axId val="109090304"/>
      </c:barChart>
      <c:catAx>
        <c:axId val="1090887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0304"/>
        <c:crosses val="autoZero"/>
        <c:auto val="1"/>
        <c:lblAlgn val="ctr"/>
        <c:lblOffset val="0"/>
        <c:tickLblSkip val="1"/>
        <c:tickMarkSkip val="1"/>
      </c:catAx>
      <c:valAx>
        <c:axId val="1090903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88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207.45551800000001</c:v>
                </c:pt>
                <c:pt idx="1">
                  <c:v>583.78788450000002</c:v>
                </c:pt>
                <c:pt idx="2">
                  <c:v>10566.800000000001</c:v>
                </c:pt>
                <c:pt idx="3">
                  <c:v>2027.64</c:v>
                </c:pt>
                <c:pt idx="4">
                  <c:v>5181.03</c:v>
                </c:pt>
                <c:pt idx="5">
                  <c:v>9168.130000000001</c:v>
                </c:pt>
                <c:pt idx="6">
                  <c:v>4966.1400000000003</c:v>
                </c:pt>
                <c:pt idx="7">
                  <c:v>71.154751600000012</c:v>
                </c:pt>
                <c:pt idx="8">
                  <c:v>1410.31</c:v>
                </c:pt>
                <c:pt idx="9">
                  <c:v>2910.35</c:v>
                </c:pt>
                <c:pt idx="10">
                  <c:v>471.02601240000001</c:v>
                </c:pt>
                <c:pt idx="11">
                  <c:v>1365.27</c:v>
                </c:pt>
                <c:pt idx="12">
                  <c:v>466.81215049999997</c:v>
                </c:pt>
                <c:pt idx="13">
                  <c:v>18476.900000000001</c:v>
                </c:pt>
                <c:pt idx="14">
                  <c:v>443.70832919999998</c:v>
                </c:pt>
                <c:pt idx="15">
                  <c:v>286.81625650000001</c:v>
                </c:pt>
              </c:numCache>
            </c:numRef>
          </c:val>
        </c:ser>
        <c:overlap val="100"/>
        <c:axId val="108558976"/>
        <c:axId val="108568960"/>
      </c:barChart>
      <c:catAx>
        <c:axId val="1085589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68960"/>
        <c:crosses val="autoZero"/>
        <c:auto val="1"/>
        <c:lblAlgn val="ctr"/>
        <c:lblOffset val="50"/>
        <c:tickLblSkip val="1"/>
        <c:tickMarkSkip val="1"/>
      </c:catAx>
      <c:valAx>
        <c:axId val="10856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58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723"/>
          <c:y val="5.328983143012507E-2"/>
          <c:w val="0.29633740288568361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124293.6176</c:v>
                </c:pt>
                <c:pt idx="1">
                  <c:v>140679.13329999999</c:v>
                </c:pt>
                <c:pt idx="2">
                  <c:v>127094.1058</c:v>
                </c:pt>
                <c:pt idx="3">
                  <c:v>124978.78720000001</c:v>
                </c:pt>
                <c:pt idx="4">
                  <c:v>54478.147499999999</c:v>
                </c:pt>
                <c:pt idx="5">
                  <c:v>134722.59169999999</c:v>
                </c:pt>
                <c:pt idx="6">
                  <c:v>58113.071199999998</c:v>
                </c:pt>
                <c:pt idx="7">
                  <c:v>115300.1425</c:v>
                </c:pt>
                <c:pt idx="8">
                  <c:v>153450.5349</c:v>
                </c:pt>
                <c:pt idx="9">
                  <c:v>51165.706599999998</c:v>
                </c:pt>
                <c:pt idx="10">
                  <c:v>197293.8475</c:v>
                </c:pt>
                <c:pt idx="11">
                  <c:v>153625.50510000001</c:v>
                </c:pt>
                <c:pt idx="12">
                  <c:v>143165.94440000001</c:v>
                </c:pt>
                <c:pt idx="13">
                  <c:v>143320.4154</c:v>
                </c:pt>
                <c:pt idx="14">
                  <c:v>143885.77919999999</c:v>
                </c:pt>
                <c:pt idx="15">
                  <c:v>140655.01790000001</c:v>
                </c:pt>
              </c:numCache>
            </c:numRef>
          </c:val>
        </c:ser>
        <c:overlap val="100"/>
        <c:axId val="112177152"/>
        <c:axId val="112178688"/>
      </c:barChart>
      <c:catAx>
        <c:axId val="1121771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78688"/>
        <c:crosses val="autoZero"/>
        <c:auto val="1"/>
        <c:lblAlgn val="ctr"/>
        <c:lblOffset val="50"/>
        <c:tickLblSkip val="1"/>
        <c:tickMarkSkip val="1"/>
      </c:catAx>
      <c:valAx>
        <c:axId val="11217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77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46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08949504"/>
        <c:axId val="108951424"/>
      </c:barChart>
      <c:catAx>
        <c:axId val="10894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51424"/>
        <c:crosses val="autoZero"/>
        <c:auto val="1"/>
        <c:lblAlgn val="ctr"/>
        <c:lblOffset val="100"/>
        <c:tickLblSkip val="1"/>
        <c:tickMarkSkip val="1"/>
      </c:catAx>
      <c:valAx>
        <c:axId val="108951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9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49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39"/>
          <c:w val="0.14909359970403269"/>
          <c:h val="0.160413268080478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184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26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8990464"/>
        <c:axId val="108992384"/>
      </c:barChart>
      <c:catAx>
        <c:axId val="10899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92384"/>
        <c:crosses val="autoZero"/>
        <c:auto val="1"/>
        <c:lblAlgn val="ctr"/>
        <c:lblOffset val="100"/>
        <c:tickLblSkip val="1"/>
        <c:tickMarkSkip val="1"/>
      </c:catAx>
      <c:valAx>
        <c:axId val="108992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904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1"/>
          <c:w val="0.17425083240843611"/>
          <c:h val="0.13376835236541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211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26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12100864"/>
        <c:axId val="112102784"/>
      </c:barChart>
      <c:catAx>
        <c:axId val="1121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02784"/>
        <c:crosses val="autoZero"/>
        <c:auto val="1"/>
        <c:lblAlgn val="ctr"/>
        <c:lblOffset val="100"/>
        <c:tickLblSkip val="1"/>
        <c:tickMarkSkip val="1"/>
      </c:catAx>
      <c:valAx>
        <c:axId val="112102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008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27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12609152"/>
        <c:axId val="112627712"/>
      </c:barChart>
      <c:catAx>
        <c:axId val="1126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27712"/>
        <c:crosses val="autoZero"/>
        <c:auto val="1"/>
        <c:lblAlgn val="ctr"/>
        <c:lblOffset val="100"/>
        <c:tickLblSkip val="1"/>
        <c:tickMarkSkip val="1"/>
      </c:catAx>
      <c:valAx>
        <c:axId val="112627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09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5"/>
          <c:w val="0.17425083240843564"/>
          <c:h val="0.133768352365416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11</xdr:col>
      <xdr:colOff>476250</xdr:colOff>
      <xdr:row>35</xdr:row>
      <xdr:rowOff>66675</xdr:rowOff>
    </xdr:to>
    <xdr:pic>
      <xdr:nvPicPr>
        <xdr:cNvPr id="1048" name="Picture 15" descr="SD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76250"/>
          <a:ext cx="6267450" cy="432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ullSvcRest01miami_2" preserveFormatting="0" connectionId="3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ullSvcRest02houston_1" preserveFormatting="0" connectionId="2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FullSvcRest15duluth_4" preserveFormatting="0" connectionId="8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FullSvcRest15duluth_1" preserveFormatting="0" connectionId="3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FullSvcRest15duluth_6" preserveFormatting="0" connectionId="1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FullSvcRest15duluth_5" preserveFormatting="0" connectionId="10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FullSvcRest15duluth" preserveFormatting="0" connectionId="1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FullSvcRest15duluth_3" preserveFormatting="0" connectionId="7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FullSvcRest16fairbanks_2" preserveFormatting="0" connectionId="5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FullSvcRest16fairbanks_4" preserveFormatting="0" connectionId="9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FullSvcRest16fairbanks_1" preserveFormatting="0" connectionId="3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FullSvcRest16fairbanks_6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ullSvcRest02houston_6" preserveFormatting="0" connectionId="11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FullSvcRest16fairbanks_5" preserveFormatting="0" connectionId="10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FullSvcRest16fairbanks" preserveFormatting="0" connectionId="2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FullSvcRest16fairbanks_3" preserveFormatting="0" connectionId="7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ullSvcRest02houston_5" preserveFormatting="0" connectionId="9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ullSvcRest02houston" preserveFormatting="0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ullSvcRest02houston_3" preserveFormatting="0" connectionId="5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ullSvcRest03phoenix_2" preserveFormatting="0" connectionId="4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ullSvcRest03phoenix_4" preserveFormatting="0" connectionId="7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FullSvcRest03phoenix_1" preserveFormatting="0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FullSvcRest03phoenix_6" preserveFormatting="0" connectionId="1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FullSvcRest03phoenix_5" preserveFormatting="0" connectionId="9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ullSvcRest01miami_4" preserveFormatting="0" connectionId="7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FullSvcRest03phoenix" preserveFormatting="0" connectionId="2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FullSvcRest03phoenix_3" preserveFormatting="0" connectionId="5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FullSvcRest04atlanta_2" preserveFormatting="0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FullSvcRest04atlanta_4" preserveFormatting="0" connectionId="7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FullSvcRest04atlanta_1" preserveFormatting="0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FullSvcRest04atlanta_6" preserveFormatting="0" connectionId="1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FullSvcRest04atlanta_5" preserveFormatting="0" connectionId="9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FullSvcRest04atlanta" preserveFormatting="0" connectionId="3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FullSvcRest04atlanta_3" preserveFormatting="0" connectionId="6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FullSvcRest05losangeles_2" preserveFormatting="0" connectionId="4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ullSvcRest01miami_1" preserveFormatting="0" connectionId="2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FullSvcRest05losangeles_4" preserveFormatting="0" connectionId="7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FullSvcRest05losangeles_1" preserveFormatting="0" connectionId="2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FullSvcRest05losangeles_6" preserveFormatting="0" connectionId="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FullSvcRest05losangeles_5" preserveFormatting="0" connectionId="9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FullSvcRest05losangeles" preserveFormatting="0" connectionId="4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FullSvcRest05losangeles_3" preserveFormatting="0" connectionId="6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FullSvcRest06lasvegas_2" preserveFormatting="0" connectionId="4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FullSvcRest06lasvegas_4" preserveFormatting="0" connectionId="7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FullSvcRest06lasvegas_1" preserveFormatting="0" connectionId="2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FullSvcRest06lasvegas_6" preserveFormatting="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ullSvcRest01miami_6" preserveFormatting="0" connectionId="10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FullSvcRest06lasvegas_5" preserveFormatting="0" connectionId="9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FullSvcRest06lasvegas" preserveFormatting="0" connectionId="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FullSvcRest06lasvegas_3" preserveFormatting="0" connectionId="6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FullSvcRest07sanfrancisco_2" preserveFormatting="0" connectionId="4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FullSvcRest07sanfrancisco_4" preserveFormatting="0" connectionId="8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FullSvcRest07sanfrancisco_1" preserveFormatting="0" connectionId="2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FullSvcRest07sanfrancisco_6" preserveFormatting="0" connectionId="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FullSvcRest07sanfrancisco_5" preserveFormatting="0" connectionId="9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FullSvcRest07sanfrancisco" preserveFormatting="0" connectionId="6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FullSvcRest07sanfrancisco_3" preserveFormatting="0" connectionId="6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ullSvcRest01miami_5" preserveFormatting="0" connectionId="9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FullSvcRest08baltimore_2" preserveFormatting="0" connectionId="4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FullSvcRest08baltimore_4" preserveFormatting="0" connectionId="8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FullSvcRest08baltimore_1" preserveFormatting="0" connectionId="2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FullSvcRest08baltimore_6" preserveFormatting="0" connectionId="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FullSvcRest08baltimore_5" preserveFormatting="0" connectionId="9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FullSvcRest08baltimore" preserveFormatting="0" connectionId="8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FullSvcRest08baltimore_3" preserveFormatting="0" connectionId="6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FullSvcRest09albuquerque_2" preserveFormatting="0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FullSvcRest09albuquerque_4" preserveFormatting="0" connectionId="8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FullSvcRest09albuquerque_1" preserveFormatting="0" connectionId="3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ullSvcRest01miami" preserveFormatting="0" connectionId="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FullSvcRest09albuquerque_6" preserveFormatting="0" connectionId="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FullSvcRest09albuquerque_5" preserveFormatting="0" connectionId="10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FullSvcRest09albuquerque" preserveFormatting="0" connectionId="9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FullSvcRest09albuquerque_3" preserveFormatting="0" connectionId="6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FullSvcRest10seattle_2" preserveFormatting="0" connectionId="4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FullSvcRest10seattle_4" preserveFormatting="0" connectionId="8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FullSvcRest10seattle_1" preserveFormatting="0" connectionId="3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FullSvcRest10seattle_6" preserveFormatting="0" connectionId="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FullSvcRest10seattle_5" preserveFormatting="0" connectionId="10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FullSvcRest10seattle" preserveFormatting="0" connectionId="10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ullSvcRest01miami_3" preserveFormatting="0" connectionId="5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FullSvcRest10seattle_3" preserveFormatting="0" connectionId="6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FullSvcRest11chicago_2" preserveFormatting="0" connectionId="5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FullSvcRest11chicago_4" preserveFormatting="0" connectionId="8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FullSvcRest11chicago_1" preserveFormatting="0" connectionId="3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FullSvcRest11chicago_6" preserveFormatting="0" connectionId="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FullSvcRest11chicago_5" preserveFormatting="0" connectionId="10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FullSvcRest11chicago" preserveFormatting="0" connectionId="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FullSvcRest11chicago_3" preserveFormatting="0" connectionId="6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FullSvcRest12boulder_2" preserveFormatting="0" connectionId="5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FullSvcRest12boulder_4" preserveFormatting="0" connectionId="8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ullSvcRest02houston_2" preserveFormatting="0" connectionId="4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FullSvcRest12boulder_1" preserveFormatting="0" connectionId="3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FullSvcRest12boulder_6" preserveFormatting="0" connectionId="1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FullSvcRest12boulder_5" preserveFormatting="0" connectionId="10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FullSvcRest12boulder" preserveFormatting="0" connectionId="1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FullSvcRest12boulder_3" preserveFormatting="0" connectionId="6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FullSvcRest13minneapolis_2" preserveFormatting="0" connectionId="5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FullSvcRest13minneapolis_4" preserveFormatting="0" connectionId="8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FullSvcRest13minneapolis_1" preserveFormatting="0" connectionId="3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FullSvcRest13minneapolis_6" preserveFormatting="0" connectionId="1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FullSvcRest13minneapolis_5" preserveFormatting="0" connectionId="10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ullSvcRest02houston_4" preserveFormatting="0" connectionId="7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FullSvcRest13minneapolis" preserveFormatting="0" connectionId="1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FullSvcRest13minneapolis_3" preserveFormatting="0" connectionId="7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FullSvcRest14helena_2" preserveFormatting="0" connectionId="5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FullSvcRest14helena_4" preserveFormatting="0" connectionId="8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FullSvcRest14helena_1" preserveFormatting="0" connectionId="3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FullSvcRest14helena_6" preserveFormatting="0" connectionId="1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FullSvcRest14helena_5" preserveFormatting="0" connectionId="10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FullSvcRest14helena" preserveFormatting="0" connectionId="1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FullSvcRest14helena_3" preserveFormatting="0" connectionId="7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FullSvcRest15duluth_2" preserveFormatting="0" connectionId="5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7" Type="http://schemas.openxmlformats.org/officeDocument/2006/relationships/queryTable" Target="../queryTables/queryTable49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2.xml"/><Relationship Id="rId7" Type="http://schemas.openxmlformats.org/officeDocument/2006/relationships/queryTable" Target="../queryTables/queryTable56.xml"/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Relationship Id="rId6" Type="http://schemas.openxmlformats.org/officeDocument/2006/relationships/queryTable" Target="../queryTables/queryTable55.xml"/><Relationship Id="rId5" Type="http://schemas.openxmlformats.org/officeDocument/2006/relationships/queryTable" Target="../queryTables/queryTable54.xml"/><Relationship Id="rId4" Type="http://schemas.openxmlformats.org/officeDocument/2006/relationships/queryTable" Target="../queryTables/query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9.xml"/><Relationship Id="rId7" Type="http://schemas.openxmlformats.org/officeDocument/2006/relationships/queryTable" Target="../queryTables/queryTable63.xml"/><Relationship Id="rId2" Type="http://schemas.openxmlformats.org/officeDocument/2006/relationships/queryTable" Target="../queryTables/queryTable58.xml"/><Relationship Id="rId1" Type="http://schemas.openxmlformats.org/officeDocument/2006/relationships/queryTable" Target="../queryTables/queryTable57.xml"/><Relationship Id="rId6" Type="http://schemas.openxmlformats.org/officeDocument/2006/relationships/queryTable" Target="../queryTables/queryTable62.xml"/><Relationship Id="rId5" Type="http://schemas.openxmlformats.org/officeDocument/2006/relationships/queryTable" Target="../queryTables/queryTable61.xml"/><Relationship Id="rId4" Type="http://schemas.openxmlformats.org/officeDocument/2006/relationships/queryTable" Target="../queryTables/queryTable6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7" Type="http://schemas.openxmlformats.org/officeDocument/2006/relationships/queryTable" Target="../queryTables/queryTable70.xml"/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3.xml"/><Relationship Id="rId7" Type="http://schemas.openxmlformats.org/officeDocument/2006/relationships/queryTable" Target="../queryTables/queryTable77.xml"/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Relationship Id="rId6" Type="http://schemas.openxmlformats.org/officeDocument/2006/relationships/queryTable" Target="../queryTables/queryTable76.xml"/><Relationship Id="rId5" Type="http://schemas.openxmlformats.org/officeDocument/2006/relationships/queryTable" Target="../queryTables/queryTable75.xml"/><Relationship Id="rId4" Type="http://schemas.openxmlformats.org/officeDocument/2006/relationships/queryTable" Target="../queryTables/queryTable7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0.xml"/><Relationship Id="rId7" Type="http://schemas.openxmlformats.org/officeDocument/2006/relationships/queryTable" Target="../queryTables/queryTable84.xml"/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Relationship Id="rId6" Type="http://schemas.openxmlformats.org/officeDocument/2006/relationships/queryTable" Target="../queryTables/queryTable83.xml"/><Relationship Id="rId5" Type="http://schemas.openxmlformats.org/officeDocument/2006/relationships/queryTable" Target="../queryTables/queryTable82.xml"/><Relationship Id="rId4" Type="http://schemas.openxmlformats.org/officeDocument/2006/relationships/queryTable" Target="../queryTables/queryTable8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7" Type="http://schemas.openxmlformats.org/officeDocument/2006/relationships/queryTable" Target="../queryTables/queryTable91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7" Type="http://schemas.openxmlformats.org/officeDocument/2006/relationships/queryTable" Target="../queryTables/queryTable98.xml"/><Relationship Id="rId2" Type="http://schemas.openxmlformats.org/officeDocument/2006/relationships/queryTable" Target="../queryTables/queryTable93.xml"/><Relationship Id="rId1" Type="http://schemas.openxmlformats.org/officeDocument/2006/relationships/queryTable" Target="../queryTables/queryTable92.xml"/><Relationship Id="rId6" Type="http://schemas.openxmlformats.org/officeDocument/2006/relationships/queryTable" Target="../queryTables/queryTable97.xml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1.xml"/><Relationship Id="rId7" Type="http://schemas.openxmlformats.org/officeDocument/2006/relationships/queryTable" Target="../queryTables/queryTable105.xml"/><Relationship Id="rId2" Type="http://schemas.openxmlformats.org/officeDocument/2006/relationships/queryTable" Target="../queryTables/queryTable100.xml"/><Relationship Id="rId1" Type="http://schemas.openxmlformats.org/officeDocument/2006/relationships/queryTable" Target="../queryTables/queryTable99.xml"/><Relationship Id="rId6" Type="http://schemas.openxmlformats.org/officeDocument/2006/relationships/queryTable" Target="../queryTables/queryTable104.xml"/><Relationship Id="rId5" Type="http://schemas.openxmlformats.org/officeDocument/2006/relationships/queryTable" Target="../queryTables/queryTable103.xml"/><Relationship Id="rId4" Type="http://schemas.openxmlformats.org/officeDocument/2006/relationships/queryTable" Target="../queryTables/queryTable10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8.xml"/><Relationship Id="rId7" Type="http://schemas.openxmlformats.org/officeDocument/2006/relationships/queryTable" Target="../queryTables/queryTable112.xml"/><Relationship Id="rId2" Type="http://schemas.openxmlformats.org/officeDocument/2006/relationships/queryTable" Target="../queryTables/queryTable107.xml"/><Relationship Id="rId1" Type="http://schemas.openxmlformats.org/officeDocument/2006/relationships/queryTable" Target="../queryTables/queryTable106.xml"/><Relationship Id="rId6" Type="http://schemas.openxmlformats.org/officeDocument/2006/relationships/queryTable" Target="../queryTables/queryTable111.xml"/><Relationship Id="rId5" Type="http://schemas.openxmlformats.org/officeDocument/2006/relationships/queryTable" Target="../queryTables/queryTable110.xml"/><Relationship Id="rId4" Type="http://schemas.openxmlformats.org/officeDocument/2006/relationships/queryTable" Target="../queryTables/queryTable10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7" Type="http://schemas.openxmlformats.org/officeDocument/2006/relationships/queryTable" Target="../queryTables/queryTable28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Relationship Id="rId6" Type="http://schemas.openxmlformats.org/officeDocument/2006/relationships/queryTable" Target="../queryTables/queryTable27.xml"/><Relationship Id="rId5" Type="http://schemas.openxmlformats.org/officeDocument/2006/relationships/queryTable" Target="../queryTables/queryTable26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7" Type="http://schemas.openxmlformats.org/officeDocument/2006/relationships/queryTable" Target="../queryTables/queryTable42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6" Type="http://schemas.openxmlformats.org/officeDocument/2006/relationships/queryTable" Target="../queryTables/queryTable41.xml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workbookViewId="0">
      <pane ySplit="2" topLeftCell="A3" activePane="bottomLeft" state="frozen"/>
      <selection activeCell="E33" sqref="E33"/>
      <selection pane="bottomLeft" activeCell="B2" sqref="B2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322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208</v>
      </c>
      <c r="D2" s="31" t="s">
        <v>209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157</v>
      </c>
    </row>
    <row r="4" spans="1:18">
      <c r="B4" s="34" t="s">
        <v>2</v>
      </c>
      <c r="C4" s="30" t="s">
        <v>323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153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21</v>
      </c>
      <c r="D7" s="30" t="s">
        <v>1</v>
      </c>
    </row>
    <row r="8" spans="1:18" ht="14.25">
      <c r="B8" s="34" t="s">
        <v>247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22</v>
      </c>
      <c r="C9" s="30" t="s">
        <v>210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23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24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25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211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212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213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214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159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26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27</v>
      </c>
      <c r="C19" s="30" t="s">
        <v>28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29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30</v>
      </c>
      <c r="C21" s="30" t="s">
        <v>215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216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217</v>
      </c>
      <c r="C23" s="30" t="s">
        <v>218</v>
      </c>
      <c r="D23" s="35" t="s">
        <v>219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31</v>
      </c>
    </row>
    <row r="25" spans="1:18">
      <c r="B25" s="32" t="s">
        <v>32</v>
      </c>
    </row>
    <row r="26" spans="1:18">
      <c r="B26" s="34" t="s">
        <v>33</v>
      </c>
      <c r="C26" s="30" t="s">
        <v>0</v>
      </c>
      <c r="D26" s="35" t="s">
        <v>219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248</v>
      </c>
      <c r="C27" s="62">
        <v>275.72000000000003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249</v>
      </c>
      <c r="C28" s="41">
        <v>225.54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34</v>
      </c>
      <c r="C29" s="37">
        <v>0.32600000000000001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35</v>
      </c>
    </row>
    <row r="31" spans="1:18">
      <c r="B31" s="34" t="s">
        <v>33</v>
      </c>
      <c r="C31" s="30" t="s">
        <v>218</v>
      </c>
      <c r="D31" s="35" t="s">
        <v>219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248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249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36</v>
      </c>
      <c r="C34" s="37">
        <v>0.67400000000000004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250</v>
      </c>
      <c r="D35" s="30" t="s">
        <v>220</v>
      </c>
    </row>
    <row r="36" spans="1:18">
      <c r="A36" s="45"/>
      <c r="B36" s="34" t="s">
        <v>211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212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213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214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251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252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40</v>
      </c>
      <c r="C42" s="37"/>
    </row>
    <row r="43" spans="1:18" ht="14.25">
      <c r="A43" s="45"/>
      <c r="B43" s="34" t="s">
        <v>253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252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41</v>
      </c>
    </row>
    <row r="46" spans="1:18">
      <c r="A46" s="45"/>
      <c r="B46" s="34" t="s">
        <v>42</v>
      </c>
      <c r="C46" s="30" t="s">
        <v>43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44</v>
      </c>
      <c r="C47" s="46" t="s">
        <v>308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253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45</v>
      </c>
    </row>
    <row r="50" spans="1:18">
      <c r="B50" s="34" t="s">
        <v>44</v>
      </c>
      <c r="C50" s="30" t="s">
        <v>46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253</v>
      </c>
      <c r="C51" s="30">
        <v>68.930000000000007</v>
      </c>
    </row>
    <row r="52" spans="1:18">
      <c r="B52" s="32" t="s">
        <v>47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44</v>
      </c>
      <c r="C53" s="30" t="s">
        <v>221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253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254</v>
      </c>
      <c r="C55" s="48">
        <v>1.8400000000000001E-7</v>
      </c>
    </row>
    <row r="56" spans="1:18">
      <c r="B56" s="32" t="s">
        <v>48</v>
      </c>
      <c r="D56" s="42" t="s">
        <v>222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49</v>
      </c>
      <c r="C57" s="37">
        <v>0.55000000000000004</v>
      </c>
    </row>
    <row r="58" spans="1:18">
      <c r="A58" s="32" t="s">
        <v>50</v>
      </c>
      <c r="D58" s="35" t="s">
        <v>219</v>
      </c>
    </row>
    <row r="59" spans="1:18">
      <c r="B59" s="49" t="s">
        <v>51</v>
      </c>
      <c r="C59" s="30" t="s">
        <v>223</v>
      </c>
      <c r="D59" s="35" t="s">
        <v>219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52</v>
      </c>
      <c r="C60" s="30" t="s">
        <v>224</v>
      </c>
      <c r="D60" s="35" t="s">
        <v>219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53</v>
      </c>
      <c r="C61" s="30" t="s">
        <v>225</v>
      </c>
      <c r="D61" s="35" t="s">
        <v>219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54</v>
      </c>
      <c r="C62" s="30" t="s">
        <v>226</v>
      </c>
    </row>
    <row r="63" spans="1:18">
      <c r="B63" s="32" t="s">
        <v>61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62</v>
      </c>
      <c r="C64" s="30" t="s">
        <v>108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63</v>
      </c>
      <c r="C65" s="30" t="s">
        <v>109</v>
      </c>
      <c r="D65" s="42" t="s">
        <v>227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64</v>
      </c>
      <c r="C66" s="37">
        <v>80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228</v>
      </c>
      <c r="C67" s="30">
        <v>140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34" t="s">
        <v>255</v>
      </c>
      <c r="C68" s="44">
        <v>1375.88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2407.83</v>
      </c>
      <c r="C2" s="93">
        <v>4710.59</v>
      </c>
      <c r="D2" s="93">
        <v>4710.59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2407.83</v>
      </c>
      <c r="C3" s="93">
        <v>4710.59</v>
      </c>
      <c r="D3" s="93">
        <v>4710.59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4668.8999999999996</v>
      </c>
      <c r="C4" s="93">
        <v>9134.0499999999993</v>
      </c>
      <c r="D4" s="93">
        <v>9134.0499999999993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4668.8999999999996</v>
      </c>
      <c r="C5" s="93">
        <v>9134.0499999999993</v>
      </c>
      <c r="D5" s="93">
        <v>9134.0499999999993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386.45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11.82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95.73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202.22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60.38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1018.25</v>
      </c>
      <c r="C28" s="93">
        <v>1389.59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5.835</v>
      </c>
      <c r="F53" s="93">
        <v>0.39</v>
      </c>
      <c r="G53" s="93">
        <v>0.223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5.835</v>
      </c>
      <c r="F54" s="93">
        <v>0.39</v>
      </c>
      <c r="G54" s="93">
        <v>0.223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5.835</v>
      </c>
      <c r="F55" s="93">
        <v>0.39</v>
      </c>
      <c r="G55" s="93">
        <v>0.223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5.83</v>
      </c>
      <c r="F56" s="93">
        <v>0.39</v>
      </c>
      <c r="G56" s="93">
        <v>0.223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5.83</v>
      </c>
      <c r="F58" s="93">
        <v>0.39</v>
      </c>
      <c r="G58" s="93">
        <v>0.223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54672.959999999999</v>
      </c>
      <c r="D64" s="93">
        <v>40542.17</v>
      </c>
      <c r="E64" s="93">
        <v>14130.79</v>
      </c>
      <c r="F64" s="93">
        <v>0.74</v>
      </c>
      <c r="G64" s="93">
        <v>3.32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8444.56</v>
      </c>
      <c r="D65" s="93">
        <v>6744.29</v>
      </c>
      <c r="E65" s="93">
        <v>1700.27</v>
      </c>
      <c r="F65" s="93">
        <v>0.8</v>
      </c>
      <c r="G65" s="9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121681.82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22704.880000000001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2.79</v>
      </c>
      <c r="F74" s="93">
        <v>3050.89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0.51</v>
      </c>
      <c r="F75" s="93">
        <v>591.71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15544.2096</v>
      </c>
      <c r="C84" s="93">
        <v>13.726100000000001</v>
      </c>
      <c r="D84" s="93">
        <v>69.146000000000001</v>
      </c>
      <c r="E84" s="93">
        <v>0</v>
      </c>
      <c r="F84" s="93">
        <v>0</v>
      </c>
      <c r="G84" s="93">
        <v>416963.68790000002</v>
      </c>
      <c r="H84" s="93">
        <v>5590.8388999999997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12853.6674</v>
      </c>
      <c r="C85" s="93">
        <v>11.3201</v>
      </c>
      <c r="D85" s="93">
        <v>62.573900000000002</v>
      </c>
      <c r="E85" s="93">
        <v>0</v>
      </c>
      <c r="F85" s="93">
        <v>0</v>
      </c>
      <c r="G85" s="93">
        <v>377370.54350000003</v>
      </c>
      <c r="H85" s="93">
        <v>4639.5865999999996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14383.975899999999</v>
      </c>
      <c r="C86" s="93">
        <v>12.673299999999999</v>
      </c>
      <c r="D86" s="93">
        <v>69.049800000000005</v>
      </c>
      <c r="E86" s="93">
        <v>0</v>
      </c>
      <c r="F86" s="93">
        <v>0</v>
      </c>
      <c r="G86" s="93">
        <v>416418.777</v>
      </c>
      <c r="H86" s="93">
        <v>5188.9863999999998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13347.9637</v>
      </c>
      <c r="C87" s="93">
        <v>11.743499999999999</v>
      </c>
      <c r="D87" s="93">
        <v>67.117000000000004</v>
      </c>
      <c r="E87" s="93">
        <v>0</v>
      </c>
      <c r="F87" s="93">
        <v>0</v>
      </c>
      <c r="G87" s="93">
        <v>404782.21769999998</v>
      </c>
      <c r="H87" s="93">
        <v>4824.5240000000003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13172.933300000001</v>
      </c>
      <c r="C88" s="93">
        <v>11.5702</v>
      </c>
      <c r="D88" s="93">
        <v>69.681100000000001</v>
      </c>
      <c r="E88" s="93">
        <v>0</v>
      </c>
      <c r="F88" s="93">
        <v>0</v>
      </c>
      <c r="G88" s="93">
        <v>420267.49739999999</v>
      </c>
      <c r="H88" s="93">
        <v>4771.7686000000003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12445.2718</v>
      </c>
      <c r="C89" s="93">
        <v>10.9207</v>
      </c>
      <c r="D89" s="93">
        <v>67.691500000000005</v>
      </c>
      <c r="E89" s="93">
        <v>0</v>
      </c>
      <c r="F89" s="93">
        <v>0</v>
      </c>
      <c r="G89" s="93">
        <v>408278.9498</v>
      </c>
      <c r="H89" s="93">
        <v>4513.8536999999997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12642.640799999999</v>
      </c>
      <c r="C90" s="93">
        <v>11.081200000000001</v>
      </c>
      <c r="D90" s="93">
        <v>71.047499999999999</v>
      </c>
      <c r="E90" s="93">
        <v>0</v>
      </c>
      <c r="F90" s="93">
        <v>0</v>
      </c>
      <c r="G90" s="93">
        <v>428533.41470000002</v>
      </c>
      <c r="H90" s="93">
        <v>4592.4023999999999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12644.5481</v>
      </c>
      <c r="C91" s="93">
        <v>11.083399999999999</v>
      </c>
      <c r="D91" s="93">
        <v>70.952399999999997</v>
      </c>
      <c r="E91" s="93">
        <v>0</v>
      </c>
      <c r="F91" s="93">
        <v>0</v>
      </c>
      <c r="G91" s="93">
        <v>427959.24190000002</v>
      </c>
      <c r="H91" s="93">
        <v>4592.7723999999998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12254.5954</v>
      </c>
      <c r="C92" s="93">
        <v>10.736800000000001</v>
      </c>
      <c r="D92" s="93">
        <v>69.620199999999997</v>
      </c>
      <c r="E92" s="93">
        <v>0</v>
      </c>
      <c r="F92" s="93">
        <v>0</v>
      </c>
      <c r="G92" s="93">
        <v>419928.69030000002</v>
      </c>
      <c r="H92" s="93">
        <v>4453.7446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12873.2858</v>
      </c>
      <c r="C93" s="93">
        <v>11.294499999999999</v>
      </c>
      <c r="D93" s="93">
        <v>70.334400000000002</v>
      </c>
      <c r="E93" s="93">
        <v>0</v>
      </c>
      <c r="F93" s="93">
        <v>0</v>
      </c>
      <c r="G93" s="93">
        <v>424220.98359999998</v>
      </c>
      <c r="H93" s="93">
        <v>4670.0532999999996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13162.8974</v>
      </c>
      <c r="C94" s="93">
        <v>11.576000000000001</v>
      </c>
      <c r="D94" s="93">
        <v>67.022800000000004</v>
      </c>
      <c r="E94" s="93">
        <v>0</v>
      </c>
      <c r="F94" s="93">
        <v>0</v>
      </c>
      <c r="G94" s="93">
        <v>404219.54599999997</v>
      </c>
      <c r="H94" s="93">
        <v>4760.1849000000002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15322.8938</v>
      </c>
      <c r="C95" s="93">
        <v>13.525</v>
      </c>
      <c r="D95" s="93">
        <v>69.183499999999995</v>
      </c>
      <c r="E95" s="93">
        <v>0</v>
      </c>
      <c r="F95" s="93">
        <v>0</v>
      </c>
      <c r="G95" s="93">
        <v>417196.72889999999</v>
      </c>
      <c r="H95" s="93">
        <v>5514.3554000000004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160648.88310000001</v>
      </c>
      <c r="C97" s="93">
        <v>141.2508</v>
      </c>
      <c r="D97" s="93">
        <v>823.42010000000005</v>
      </c>
      <c r="E97" s="93">
        <v>0</v>
      </c>
      <c r="F97" s="93">
        <v>5.0000000000000001E-4</v>
      </c>
      <c r="G97" s="94">
        <v>4966140</v>
      </c>
      <c r="H97" s="93">
        <v>58113.071199999998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12254.5954</v>
      </c>
      <c r="C98" s="93">
        <v>10.736800000000001</v>
      </c>
      <c r="D98" s="93">
        <v>62.573900000000002</v>
      </c>
      <c r="E98" s="93">
        <v>0</v>
      </c>
      <c r="F98" s="93">
        <v>0</v>
      </c>
      <c r="G98" s="93">
        <v>377370.54350000003</v>
      </c>
      <c r="H98" s="93">
        <v>4453.7446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15544.2096</v>
      </c>
      <c r="C99" s="93">
        <v>13.726100000000001</v>
      </c>
      <c r="D99" s="93">
        <v>71.047499999999999</v>
      </c>
      <c r="E99" s="93">
        <v>0</v>
      </c>
      <c r="F99" s="93">
        <v>0</v>
      </c>
      <c r="G99" s="93">
        <v>428533.41470000002</v>
      </c>
      <c r="H99" s="93">
        <v>5590.8388999999997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85493200000</v>
      </c>
      <c r="C102" s="93">
        <v>43119.404000000002</v>
      </c>
      <c r="D102" s="93" t="s">
        <v>637</v>
      </c>
      <c r="E102" s="93">
        <v>9179.8510000000006</v>
      </c>
      <c r="F102" s="93">
        <v>26914.7</v>
      </c>
      <c r="G102" s="93">
        <v>3642.6010000000001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3382.252</v>
      </c>
      <c r="R102" s="93">
        <v>0</v>
      </c>
      <c r="S102" s="93">
        <v>0</v>
      </c>
    </row>
    <row r="103" spans="1:19">
      <c r="A103" s="93" t="s">
        <v>435</v>
      </c>
      <c r="B103" s="94">
        <v>77375100000</v>
      </c>
      <c r="C103" s="93">
        <v>47347.951999999997</v>
      </c>
      <c r="D103" s="93" t="s">
        <v>518</v>
      </c>
      <c r="E103" s="93">
        <v>9179.8510000000006</v>
      </c>
      <c r="F103" s="93">
        <v>26914.7</v>
      </c>
      <c r="G103" s="93">
        <v>3642.6010000000001</v>
      </c>
      <c r="H103" s="93">
        <v>0</v>
      </c>
      <c r="I103" s="93">
        <v>5564.5249999999996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2046.2750000000001</v>
      </c>
      <c r="R103" s="93">
        <v>0</v>
      </c>
      <c r="S103" s="93">
        <v>0</v>
      </c>
    </row>
    <row r="104" spans="1:19">
      <c r="A104" s="93" t="s">
        <v>436</v>
      </c>
      <c r="B104" s="94">
        <v>85381500000</v>
      </c>
      <c r="C104" s="93">
        <v>43127.353999999999</v>
      </c>
      <c r="D104" s="93" t="s">
        <v>585</v>
      </c>
      <c r="E104" s="93">
        <v>9179.8510000000006</v>
      </c>
      <c r="F104" s="93">
        <v>26914.7</v>
      </c>
      <c r="G104" s="93">
        <v>3642.6010000000001</v>
      </c>
      <c r="H104" s="93">
        <v>0</v>
      </c>
      <c r="I104" s="93">
        <v>4.9409999999999998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3385.261</v>
      </c>
      <c r="R104" s="93">
        <v>0</v>
      </c>
      <c r="S104" s="93">
        <v>0</v>
      </c>
    </row>
    <row r="105" spans="1:19">
      <c r="A105" s="93" t="s">
        <v>437</v>
      </c>
      <c r="B105" s="94">
        <v>82995600000</v>
      </c>
      <c r="C105" s="93">
        <v>48347.364999999998</v>
      </c>
      <c r="D105" s="93" t="s">
        <v>519</v>
      </c>
      <c r="E105" s="93">
        <v>9179.8510000000006</v>
      </c>
      <c r="F105" s="93">
        <v>26914.7</v>
      </c>
      <c r="G105" s="93">
        <v>3642.6010000000001</v>
      </c>
      <c r="H105" s="93">
        <v>0</v>
      </c>
      <c r="I105" s="93">
        <v>6536.3230000000003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2073.89</v>
      </c>
      <c r="R105" s="93">
        <v>0</v>
      </c>
      <c r="S105" s="93">
        <v>0</v>
      </c>
    </row>
    <row r="106" spans="1:19">
      <c r="A106" s="93" t="s">
        <v>284</v>
      </c>
      <c r="B106" s="94">
        <v>86170600000</v>
      </c>
      <c r="C106" s="93">
        <v>50262.8</v>
      </c>
      <c r="D106" s="93" t="s">
        <v>520</v>
      </c>
      <c r="E106" s="93">
        <v>9179.8510000000006</v>
      </c>
      <c r="F106" s="93">
        <v>26914.7</v>
      </c>
      <c r="G106" s="93">
        <v>3642.6010000000001</v>
      </c>
      <c r="H106" s="93">
        <v>0</v>
      </c>
      <c r="I106" s="93">
        <v>8444.4230000000007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2081.2260000000001</v>
      </c>
      <c r="R106" s="93">
        <v>0</v>
      </c>
      <c r="S106" s="93">
        <v>0</v>
      </c>
    </row>
    <row r="107" spans="1:19">
      <c r="A107" s="93" t="s">
        <v>438</v>
      </c>
      <c r="B107" s="94">
        <v>83712500000</v>
      </c>
      <c r="C107" s="93">
        <v>52559.262000000002</v>
      </c>
      <c r="D107" s="93" t="s">
        <v>521</v>
      </c>
      <c r="E107" s="93">
        <v>9179.8510000000006</v>
      </c>
      <c r="F107" s="93">
        <v>26914.7</v>
      </c>
      <c r="G107" s="93">
        <v>3642.6010000000001</v>
      </c>
      <c r="H107" s="93">
        <v>0</v>
      </c>
      <c r="I107" s="93">
        <v>10398.569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2423.54</v>
      </c>
      <c r="R107" s="93">
        <v>0</v>
      </c>
      <c r="S107" s="93">
        <v>0</v>
      </c>
    </row>
    <row r="108" spans="1:19">
      <c r="A108" s="93" t="s">
        <v>439</v>
      </c>
      <c r="B108" s="94">
        <v>87865400000</v>
      </c>
      <c r="C108" s="93">
        <v>58128.98</v>
      </c>
      <c r="D108" s="93" t="s">
        <v>638</v>
      </c>
      <c r="E108" s="93">
        <v>9179.8510000000006</v>
      </c>
      <c r="F108" s="93">
        <v>26914.7</v>
      </c>
      <c r="G108" s="93">
        <v>3642.6010000000001</v>
      </c>
      <c r="H108" s="93">
        <v>0</v>
      </c>
      <c r="I108" s="93">
        <v>16160.791999999999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2231.0360000000001</v>
      </c>
      <c r="R108" s="93">
        <v>0</v>
      </c>
      <c r="S108" s="93">
        <v>0</v>
      </c>
    </row>
    <row r="109" spans="1:19">
      <c r="A109" s="93" t="s">
        <v>440</v>
      </c>
      <c r="B109" s="94">
        <v>87747700000</v>
      </c>
      <c r="C109" s="93">
        <v>55741.574999999997</v>
      </c>
      <c r="D109" s="93" t="s">
        <v>522</v>
      </c>
      <c r="E109" s="93">
        <v>9179.8510000000006</v>
      </c>
      <c r="F109" s="93">
        <v>26914.7</v>
      </c>
      <c r="G109" s="93">
        <v>3642.6010000000001</v>
      </c>
      <c r="H109" s="93">
        <v>0</v>
      </c>
      <c r="I109" s="93">
        <v>13843.505999999999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2160.9169999999999</v>
      </c>
      <c r="R109" s="93">
        <v>0</v>
      </c>
      <c r="S109" s="93">
        <v>0</v>
      </c>
    </row>
    <row r="110" spans="1:19">
      <c r="A110" s="93" t="s">
        <v>441</v>
      </c>
      <c r="B110" s="94">
        <v>86101200000</v>
      </c>
      <c r="C110" s="93">
        <v>58782.315000000002</v>
      </c>
      <c r="D110" s="93" t="s">
        <v>586</v>
      </c>
      <c r="E110" s="93">
        <v>9179.8510000000006</v>
      </c>
      <c r="F110" s="93">
        <v>26914.7</v>
      </c>
      <c r="G110" s="93">
        <v>3642.6010000000001</v>
      </c>
      <c r="H110" s="93">
        <v>0</v>
      </c>
      <c r="I110" s="93">
        <v>16901.178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2143.9850000000001</v>
      </c>
      <c r="R110" s="93">
        <v>0</v>
      </c>
      <c r="S110" s="93">
        <v>0</v>
      </c>
    </row>
    <row r="111" spans="1:19">
      <c r="A111" s="93" t="s">
        <v>442</v>
      </c>
      <c r="B111" s="94">
        <v>86981200000</v>
      </c>
      <c r="C111" s="93">
        <v>50058.048999999999</v>
      </c>
      <c r="D111" s="93" t="s">
        <v>523</v>
      </c>
      <c r="E111" s="93">
        <v>9179.8510000000006</v>
      </c>
      <c r="F111" s="93">
        <v>26914.7</v>
      </c>
      <c r="G111" s="93">
        <v>3642.6010000000001</v>
      </c>
      <c r="H111" s="93">
        <v>0</v>
      </c>
      <c r="I111" s="93">
        <v>7411.26</v>
      </c>
      <c r="J111" s="93">
        <v>894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2015.6379999999999</v>
      </c>
      <c r="R111" s="93">
        <v>0</v>
      </c>
      <c r="S111" s="93">
        <v>0</v>
      </c>
    </row>
    <row r="112" spans="1:19">
      <c r="A112" s="93" t="s">
        <v>443</v>
      </c>
      <c r="B112" s="94">
        <v>82880200000</v>
      </c>
      <c r="C112" s="93">
        <v>43139.313999999998</v>
      </c>
      <c r="D112" s="93" t="s">
        <v>639</v>
      </c>
      <c r="E112" s="93">
        <v>9179.8510000000006</v>
      </c>
      <c r="F112" s="93">
        <v>26914.7</v>
      </c>
      <c r="G112" s="93">
        <v>3642.6010000000001</v>
      </c>
      <c r="H112" s="93">
        <v>0</v>
      </c>
      <c r="I112" s="93">
        <v>17.872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3384.2890000000002</v>
      </c>
      <c r="R112" s="93">
        <v>0</v>
      </c>
      <c r="S112" s="93">
        <v>0</v>
      </c>
    </row>
    <row r="113" spans="1:19">
      <c r="A113" s="93" t="s">
        <v>444</v>
      </c>
      <c r="B113" s="94">
        <v>85541000000</v>
      </c>
      <c r="C113" s="93">
        <v>43128.540999999997</v>
      </c>
      <c r="D113" s="93" t="s">
        <v>565</v>
      </c>
      <c r="E113" s="93">
        <v>9179.8510000000006</v>
      </c>
      <c r="F113" s="93">
        <v>26914.7</v>
      </c>
      <c r="G113" s="93">
        <v>3642.6010000000001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3391.3890000000001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1018250000000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77375100000</v>
      </c>
      <c r="C116" s="93">
        <v>43119.404000000002</v>
      </c>
      <c r="D116" s="93"/>
      <c r="E116" s="93">
        <v>9179.8510000000006</v>
      </c>
      <c r="F116" s="93">
        <v>26914.7</v>
      </c>
      <c r="G116" s="93">
        <v>3642.6010000000001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2015.6379999999999</v>
      </c>
      <c r="R116" s="93">
        <v>0</v>
      </c>
      <c r="S116" s="93">
        <v>0</v>
      </c>
    </row>
    <row r="117" spans="1:19">
      <c r="A117" s="93" t="s">
        <v>447</v>
      </c>
      <c r="B117" s="94">
        <v>87865400000</v>
      </c>
      <c r="C117" s="93">
        <v>58782.315000000002</v>
      </c>
      <c r="D117" s="93"/>
      <c r="E117" s="93">
        <v>9179.8510000000006</v>
      </c>
      <c r="F117" s="93">
        <v>26914.7</v>
      </c>
      <c r="G117" s="93">
        <v>3642.6010000000001</v>
      </c>
      <c r="H117" s="93">
        <v>0</v>
      </c>
      <c r="I117" s="93">
        <v>16901.178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3391.3890000000001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41103.089999999997</v>
      </c>
      <c r="C120" s="93">
        <v>11720.76</v>
      </c>
      <c r="D120" s="93">
        <v>0</v>
      </c>
      <c r="E120" s="93">
        <v>52823.85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80.41</v>
      </c>
      <c r="C121" s="93">
        <v>22.93</v>
      </c>
      <c r="D121" s="93">
        <v>0</v>
      </c>
      <c r="E121" s="93">
        <v>103.34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80.41</v>
      </c>
      <c r="C122" s="93">
        <v>22.93</v>
      </c>
      <c r="D122" s="93">
        <v>0</v>
      </c>
      <c r="E122" s="93">
        <v>103.34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2832.16</v>
      </c>
      <c r="C2" s="93">
        <v>5540.73</v>
      </c>
      <c r="D2" s="93">
        <v>5540.73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2832.16</v>
      </c>
      <c r="C3" s="93">
        <v>5540.73</v>
      </c>
      <c r="D3" s="93">
        <v>5540.73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5895.32</v>
      </c>
      <c r="C4" s="93">
        <v>11533.37</v>
      </c>
      <c r="D4" s="93">
        <v>11533.37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5895.32</v>
      </c>
      <c r="C5" s="93">
        <v>11533.37</v>
      </c>
      <c r="D5" s="93">
        <v>11533.37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697.04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110.9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106.22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205.94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60.81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1128.26</v>
      </c>
      <c r="C28" s="93">
        <v>1703.91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73141.39</v>
      </c>
      <c r="D64" s="93">
        <v>49449.67</v>
      </c>
      <c r="E64" s="93">
        <v>23691.72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17573.87</v>
      </c>
      <c r="D65" s="93">
        <v>11881.4</v>
      </c>
      <c r="E65" s="93">
        <v>5692.47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170341.9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43435.09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2.95</v>
      </c>
      <c r="F74" s="93">
        <v>3221.17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0.71</v>
      </c>
      <c r="F75" s="93">
        <v>820.87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27682.137900000002</v>
      </c>
      <c r="C84" s="93">
        <v>40.938899999999997</v>
      </c>
      <c r="D84" s="93">
        <v>87.422399999999996</v>
      </c>
      <c r="E84" s="93">
        <v>0</v>
      </c>
      <c r="F84" s="93">
        <v>4.0000000000000002E-4</v>
      </c>
      <c r="G84" s="93">
        <v>5433.0346</v>
      </c>
      <c r="H84" s="93">
        <v>11026.625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24195.960599999999</v>
      </c>
      <c r="C85" s="93">
        <v>36.230699999999999</v>
      </c>
      <c r="D85" s="93">
        <v>78.883499999999998</v>
      </c>
      <c r="E85" s="93">
        <v>0</v>
      </c>
      <c r="F85" s="93">
        <v>2.9999999999999997E-4</v>
      </c>
      <c r="G85" s="93">
        <v>4902.6180000000004</v>
      </c>
      <c r="H85" s="93">
        <v>9678.8911000000007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23896.929</v>
      </c>
      <c r="C86" s="93">
        <v>37.6145</v>
      </c>
      <c r="D86" s="93">
        <v>88.021900000000002</v>
      </c>
      <c r="E86" s="93">
        <v>0</v>
      </c>
      <c r="F86" s="93">
        <v>4.0000000000000002E-4</v>
      </c>
      <c r="G86" s="93">
        <v>5471.5666000000001</v>
      </c>
      <c r="H86" s="93">
        <v>9726.7491000000009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20867.761999999999</v>
      </c>
      <c r="C87" s="93">
        <v>34.362900000000003</v>
      </c>
      <c r="D87" s="93">
        <v>85.236999999999995</v>
      </c>
      <c r="E87" s="93">
        <v>0</v>
      </c>
      <c r="F87" s="93">
        <v>4.0000000000000002E-4</v>
      </c>
      <c r="G87" s="93">
        <v>5299.1826000000001</v>
      </c>
      <c r="H87" s="93">
        <v>8632.4423000000006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20838.0671</v>
      </c>
      <c r="C88" s="93">
        <v>36.023200000000003</v>
      </c>
      <c r="D88" s="93">
        <v>94.553200000000004</v>
      </c>
      <c r="E88" s="93">
        <v>0</v>
      </c>
      <c r="F88" s="93">
        <v>4.0000000000000002E-4</v>
      </c>
      <c r="G88" s="93">
        <v>5879.1112000000003</v>
      </c>
      <c r="H88" s="93">
        <v>8776.4433000000008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22082.992999999999</v>
      </c>
      <c r="C89" s="93">
        <v>39.484200000000001</v>
      </c>
      <c r="D89" s="93">
        <v>107.4289</v>
      </c>
      <c r="E89" s="93">
        <v>0</v>
      </c>
      <c r="F89" s="93">
        <v>4.0000000000000002E-4</v>
      </c>
      <c r="G89" s="93">
        <v>6680.2031999999999</v>
      </c>
      <c r="H89" s="93">
        <v>9420.4491999999991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24146.305499999999</v>
      </c>
      <c r="C90" s="93">
        <v>43.5976</v>
      </c>
      <c r="D90" s="93">
        <v>119.8091</v>
      </c>
      <c r="E90" s="93">
        <v>0</v>
      </c>
      <c r="F90" s="93">
        <v>5.0000000000000001E-4</v>
      </c>
      <c r="G90" s="93">
        <v>7450.1858000000002</v>
      </c>
      <c r="H90" s="93">
        <v>10339.436799999999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24151.989799999999</v>
      </c>
      <c r="C91" s="93">
        <v>43.604900000000001</v>
      </c>
      <c r="D91" s="93">
        <v>119.8206</v>
      </c>
      <c r="E91" s="93">
        <v>0</v>
      </c>
      <c r="F91" s="93">
        <v>5.0000000000000001E-4</v>
      </c>
      <c r="G91" s="93">
        <v>7450.9031999999997</v>
      </c>
      <c r="H91" s="93">
        <v>10341.594999999999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20591.710500000001</v>
      </c>
      <c r="C92" s="93">
        <v>36.402999999999999</v>
      </c>
      <c r="D92" s="93">
        <v>97.883899999999997</v>
      </c>
      <c r="E92" s="93">
        <v>0</v>
      </c>
      <c r="F92" s="93">
        <v>4.0000000000000002E-4</v>
      </c>
      <c r="G92" s="93">
        <v>6086.5168000000003</v>
      </c>
      <c r="H92" s="93">
        <v>8746.3513999999996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21315.132300000001</v>
      </c>
      <c r="C93" s="93">
        <v>36.014600000000002</v>
      </c>
      <c r="D93" s="93">
        <v>92.116900000000001</v>
      </c>
      <c r="E93" s="93">
        <v>0</v>
      </c>
      <c r="F93" s="93">
        <v>4.0000000000000002E-4</v>
      </c>
      <c r="G93" s="93">
        <v>5727.3002999999999</v>
      </c>
      <c r="H93" s="93">
        <v>8901.1774999999998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22271.087899999999</v>
      </c>
      <c r="C94" s="93">
        <v>35.748199999999997</v>
      </c>
      <c r="D94" s="93">
        <v>85.858699999999999</v>
      </c>
      <c r="E94" s="93">
        <v>0</v>
      </c>
      <c r="F94" s="93">
        <v>4.0000000000000002E-4</v>
      </c>
      <c r="G94" s="93">
        <v>5337.4340000000002</v>
      </c>
      <c r="H94" s="93">
        <v>9128.3338000000003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26393.699400000001</v>
      </c>
      <c r="C95" s="93">
        <v>39.779800000000002</v>
      </c>
      <c r="D95" s="93">
        <v>87.474599999999995</v>
      </c>
      <c r="E95" s="93">
        <v>0</v>
      </c>
      <c r="F95" s="93">
        <v>4.0000000000000002E-4</v>
      </c>
      <c r="G95" s="93">
        <v>5436.6952000000001</v>
      </c>
      <c r="H95" s="93">
        <v>10581.6479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278433.77500000002</v>
      </c>
      <c r="C97" s="93">
        <v>459.80250000000001</v>
      </c>
      <c r="D97" s="93">
        <v>1144.5108</v>
      </c>
      <c r="E97" s="93">
        <v>0</v>
      </c>
      <c r="F97" s="93">
        <v>4.7999999999999996E-3</v>
      </c>
      <c r="G97" s="93">
        <v>71154.751600000003</v>
      </c>
      <c r="H97" s="93">
        <v>115300.1425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20591.710500000001</v>
      </c>
      <c r="C98" s="93">
        <v>34.362900000000003</v>
      </c>
      <c r="D98" s="93">
        <v>78.883499999999998</v>
      </c>
      <c r="E98" s="93">
        <v>0</v>
      </c>
      <c r="F98" s="93">
        <v>2.9999999999999997E-4</v>
      </c>
      <c r="G98" s="93">
        <v>4902.6180000000004</v>
      </c>
      <c r="H98" s="93">
        <v>8632.4423000000006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27682.137900000002</v>
      </c>
      <c r="C99" s="93">
        <v>43.604900000000001</v>
      </c>
      <c r="D99" s="93">
        <v>119.8206</v>
      </c>
      <c r="E99" s="93">
        <v>0</v>
      </c>
      <c r="F99" s="93">
        <v>5.0000000000000001E-4</v>
      </c>
      <c r="G99" s="93">
        <v>7450.9031999999997</v>
      </c>
      <c r="H99" s="93">
        <v>11026.625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86148400000</v>
      </c>
      <c r="C102" s="93">
        <v>43552.214999999997</v>
      </c>
      <c r="D102" s="93" t="s">
        <v>587</v>
      </c>
      <c r="E102" s="93">
        <v>9179.8510000000006</v>
      </c>
      <c r="F102" s="93">
        <v>26914.7</v>
      </c>
      <c r="G102" s="93">
        <v>4042.0369999999998</v>
      </c>
      <c r="H102" s="93">
        <v>0</v>
      </c>
      <c r="I102" s="93">
        <v>33.094999999999999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3382.5320000000002</v>
      </c>
      <c r="R102" s="93">
        <v>0</v>
      </c>
      <c r="S102" s="93">
        <v>0</v>
      </c>
    </row>
    <row r="103" spans="1:19">
      <c r="A103" s="93" t="s">
        <v>435</v>
      </c>
      <c r="B103" s="94">
        <v>77737900000</v>
      </c>
      <c r="C103" s="93">
        <v>43504.053999999996</v>
      </c>
      <c r="D103" s="93" t="s">
        <v>588</v>
      </c>
      <c r="E103" s="93">
        <v>9179.8510000000006</v>
      </c>
      <c r="F103" s="93">
        <v>26914.7</v>
      </c>
      <c r="G103" s="93">
        <v>4042.0369999999998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3367.4650000000001</v>
      </c>
      <c r="R103" s="93">
        <v>0</v>
      </c>
      <c r="S103" s="93">
        <v>0</v>
      </c>
    </row>
    <row r="104" spans="1:19">
      <c r="A104" s="93" t="s">
        <v>436</v>
      </c>
      <c r="B104" s="94">
        <v>86759400000</v>
      </c>
      <c r="C104" s="93">
        <v>52540.133999999998</v>
      </c>
      <c r="D104" s="93" t="s">
        <v>524</v>
      </c>
      <c r="E104" s="93">
        <v>9179.8510000000006</v>
      </c>
      <c r="F104" s="93">
        <v>26914.7</v>
      </c>
      <c r="G104" s="93">
        <v>4042.0369999999998</v>
      </c>
      <c r="H104" s="93">
        <v>0</v>
      </c>
      <c r="I104" s="93">
        <v>9489.1110000000008</v>
      </c>
      <c r="J104" s="93">
        <v>894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2020.4359999999999</v>
      </c>
      <c r="R104" s="93">
        <v>0</v>
      </c>
      <c r="S104" s="93">
        <v>0</v>
      </c>
    </row>
    <row r="105" spans="1:19">
      <c r="A105" s="93" t="s">
        <v>437</v>
      </c>
      <c r="B105" s="94">
        <v>84026000000</v>
      </c>
      <c r="C105" s="93">
        <v>53727.010999999999</v>
      </c>
      <c r="D105" s="93" t="s">
        <v>640</v>
      </c>
      <c r="E105" s="93">
        <v>9179.8510000000006</v>
      </c>
      <c r="F105" s="93">
        <v>26914.7</v>
      </c>
      <c r="G105" s="93">
        <v>4042.0369999999998</v>
      </c>
      <c r="H105" s="93">
        <v>0</v>
      </c>
      <c r="I105" s="93">
        <v>11562.22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2028.203</v>
      </c>
      <c r="R105" s="93">
        <v>0</v>
      </c>
      <c r="S105" s="93">
        <v>0</v>
      </c>
    </row>
    <row r="106" spans="1:19">
      <c r="A106" s="93" t="s">
        <v>284</v>
      </c>
      <c r="B106" s="94">
        <v>93221600000</v>
      </c>
      <c r="C106" s="93">
        <v>63388.466999999997</v>
      </c>
      <c r="D106" s="93" t="s">
        <v>525</v>
      </c>
      <c r="E106" s="93">
        <v>9179.8510000000006</v>
      </c>
      <c r="F106" s="93">
        <v>26914.7</v>
      </c>
      <c r="G106" s="93">
        <v>4042.0369999999998</v>
      </c>
      <c r="H106" s="93">
        <v>0</v>
      </c>
      <c r="I106" s="93">
        <v>21110.866000000002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2141.0129999999999</v>
      </c>
      <c r="R106" s="93">
        <v>0</v>
      </c>
      <c r="S106" s="93">
        <v>0</v>
      </c>
    </row>
    <row r="107" spans="1:19">
      <c r="A107" s="93" t="s">
        <v>438</v>
      </c>
      <c r="B107" s="94">
        <v>105924000000</v>
      </c>
      <c r="C107" s="93">
        <v>70606.069000000003</v>
      </c>
      <c r="D107" s="93" t="s">
        <v>641</v>
      </c>
      <c r="E107" s="93">
        <v>9179.8510000000006</v>
      </c>
      <c r="F107" s="93">
        <v>26914.7</v>
      </c>
      <c r="G107" s="93">
        <v>4042.0369999999998</v>
      </c>
      <c r="H107" s="93">
        <v>0</v>
      </c>
      <c r="I107" s="93">
        <v>28217.868999999999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2251.6120000000001</v>
      </c>
      <c r="R107" s="93">
        <v>0</v>
      </c>
      <c r="S107" s="93">
        <v>0</v>
      </c>
    </row>
    <row r="108" spans="1:19">
      <c r="A108" s="93" t="s">
        <v>439</v>
      </c>
      <c r="B108" s="94">
        <v>118133000000</v>
      </c>
      <c r="C108" s="93">
        <v>71494.964999999997</v>
      </c>
      <c r="D108" s="93" t="s">
        <v>526</v>
      </c>
      <c r="E108" s="93">
        <v>9179.8510000000006</v>
      </c>
      <c r="F108" s="93">
        <v>26914.7</v>
      </c>
      <c r="G108" s="93">
        <v>4042.0369999999998</v>
      </c>
      <c r="H108" s="93">
        <v>0</v>
      </c>
      <c r="I108" s="93">
        <v>28217.868999999999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3140.5079999999998</v>
      </c>
      <c r="R108" s="93">
        <v>0</v>
      </c>
      <c r="S108" s="93">
        <v>0</v>
      </c>
    </row>
    <row r="109" spans="1:19">
      <c r="A109" s="93" t="s">
        <v>440</v>
      </c>
      <c r="B109" s="94">
        <v>118145000000</v>
      </c>
      <c r="C109" s="93">
        <v>70979.847999999998</v>
      </c>
      <c r="D109" s="93" t="s">
        <v>635</v>
      </c>
      <c r="E109" s="93">
        <v>9179.8510000000006</v>
      </c>
      <c r="F109" s="93">
        <v>26914.7</v>
      </c>
      <c r="G109" s="93">
        <v>4042.0369999999998</v>
      </c>
      <c r="H109" s="93">
        <v>0</v>
      </c>
      <c r="I109" s="93">
        <v>28587.288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2255.9720000000002</v>
      </c>
      <c r="R109" s="93">
        <v>0</v>
      </c>
      <c r="S109" s="93">
        <v>0</v>
      </c>
    </row>
    <row r="110" spans="1:19">
      <c r="A110" s="93" t="s">
        <v>441</v>
      </c>
      <c r="B110" s="94">
        <v>96510300000</v>
      </c>
      <c r="C110" s="93">
        <v>65249.194000000003</v>
      </c>
      <c r="D110" s="93" t="s">
        <v>527</v>
      </c>
      <c r="E110" s="93">
        <v>9179.8510000000006</v>
      </c>
      <c r="F110" s="93">
        <v>26914.7</v>
      </c>
      <c r="G110" s="93">
        <v>4042.0369999999998</v>
      </c>
      <c r="H110" s="93">
        <v>0</v>
      </c>
      <c r="I110" s="93">
        <v>22944.382000000001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2168.2240000000002</v>
      </c>
      <c r="R110" s="93">
        <v>0</v>
      </c>
      <c r="S110" s="93">
        <v>0</v>
      </c>
    </row>
    <row r="111" spans="1:19">
      <c r="A111" s="93" t="s">
        <v>442</v>
      </c>
      <c r="B111" s="94">
        <v>90814400000</v>
      </c>
      <c r="C111" s="93">
        <v>60945.381999999998</v>
      </c>
      <c r="D111" s="93" t="s">
        <v>589</v>
      </c>
      <c r="E111" s="93">
        <v>9179.8510000000006</v>
      </c>
      <c r="F111" s="93">
        <v>26914.7</v>
      </c>
      <c r="G111" s="93">
        <v>4042.0369999999998</v>
      </c>
      <c r="H111" s="93">
        <v>0</v>
      </c>
      <c r="I111" s="93">
        <v>18662.742999999999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2146.0509999999999</v>
      </c>
      <c r="R111" s="93">
        <v>0</v>
      </c>
      <c r="S111" s="93">
        <v>0</v>
      </c>
    </row>
    <row r="112" spans="1:19">
      <c r="A112" s="93" t="s">
        <v>443</v>
      </c>
      <c r="B112" s="94">
        <v>84632500000</v>
      </c>
      <c r="C112" s="93">
        <v>55748.945</v>
      </c>
      <c r="D112" s="93" t="s">
        <v>642</v>
      </c>
      <c r="E112" s="93">
        <v>9179.8510000000006</v>
      </c>
      <c r="F112" s="93">
        <v>26914.7</v>
      </c>
      <c r="G112" s="93">
        <v>4042.0369999999998</v>
      </c>
      <c r="H112" s="93">
        <v>0</v>
      </c>
      <c r="I112" s="93">
        <v>13489.367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2122.9899999999998</v>
      </c>
      <c r="R112" s="93">
        <v>0</v>
      </c>
      <c r="S112" s="93">
        <v>0</v>
      </c>
    </row>
    <row r="113" spans="1:19">
      <c r="A113" s="93" t="s">
        <v>444</v>
      </c>
      <c r="B113" s="94">
        <v>86206400000</v>
      </c>
      <c r="C113" s="93">
        <v>43543.207000000002</v>
      </c>
      <c r="D113" s="93" t="s">
        <v>590</v>
      </c>
      <c r="E113" s="93">
        <v>9179.8510000000006</v>
      </c>
      <c r="F113" s="93">
        <v>26914.7</v>
      </c>
      <c r="G113" s="93">
        <v>4042.0369999999998</v>
      </c>
      <c r="H113" s="93">
        <v>0</v>
      </c>
      <c r="I113" s="93">
        <v>22.376000000000001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3384.2429999999999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1128260000000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77737900000</v>
      </c>
      <c r="C116" s="93">
        <v>43504.053999999996</v>
      </c>
      <c r="D116" s="93"/>
      <c r="E116" s="93">
        <v>9179.8510000000006</v>
      </c>
      <c r="F116" s="93">
        <v>26914.7</v>
      </c>
      <c r="G116" s="93">
        <v>4042.0369999999998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2020.4359999999999</v>
      </c>
      <c r="R116" s="93">
        <v>0</v>
      </c>
      <c r="S116" s="93">
        <v>0</v>
      </c>
    </row>
    <row r="117" spans="1:19">
      <c r="A117" s="93" t="s">
        <v>447</v>
      </c>
      <c r="B117" s="94">
        <v>118145000000</v>
      </c>
      <c r="C117" s="93">
        <v>71494.964999999997</v>
      </c>
      <c r="D117" s="93"/>
      <c r="E117" s="93">
        <v>9179.8510000000006</v>
      </c>
      <c r="F117" s="93">
        <v>26914.7</v>
      </c>
      <c r="G117" s="93">
        <v>4042.0369999999998</v>
      </c>
      <c r="H117" s="93">
        <v>0</v>
      </c>
      <c r="I117" s="93">
        <v>28587.288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3384.2429999999999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21025.89</v>
      </c>
      <c r="C120" s="93">
        <v>16991.919999999998</v>
      </c>
      <c r="D120" s="93">
        <v>0</v>
      </c>
      <c r="E120" s="93">
        <v>38017.81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41.13</v>
      </c>
      <c r="C121" s="93">
        <v>33.24</v>
      </c>
      <c r="D121" s="93">
        <v>0</v>
      </c>
      <c r="E121" s="93">
        <v>74.38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41.13</v>
      </c>
      <c r="C122" s="93">
        <v>33.24</v>
      </c>
      <c r="D122" s="93">
        <v>0</v>
      </c>
      <c r="E122" s="93">
        <v>74.38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2591.92</v>
      </c>
      <c r="C2" s="93">
        <v>5070.72</v>
      </c>
      <c r="D2" s="93">
        <v>5070.72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2591.92</v>
      </c>
      <c r="C3" s="93">
        <v>5070.72</v>
      </c>
      <c r="D3" s="93">
        <v>5070.72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5319.28</v>
      </c>
      <c r="C4" s="93">
        <v>10406.44</v>
      </c>
      <c r="D4" s="93">
        <v>10406.44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5319.28</v>
      </c>
      <c r="C5" s="93">
        <v>10406.44</v>
      </c>
      <c r="D5" s="93">
        <v>10406.44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471.4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87.32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119.84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201.48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60.61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1118.1099999999999</v>
      </c>
      <c r="C28" s="93">
        <v>1473.8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68734.03</v>
      </c>
      <c r="D64" s="93">
        <v>49549.37</v>
      </c>
      <c r="E64" s="93">
        <v>19184.66</v>
      </c>
      <c r="F64" s="93">
        <v>0.72</v>
      </c>
      <c r="G64" s="93">
        <v>3.28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15574.36</v>
      </c>
      <c r="D65" s="93">
        <v>11853.8</v>
      </c>
      <c r="E65" s="93">
        <v>3720.56</v>
      </c>
      <c r="F65" s="93">
        <v>0.76</v>
      </c>
      <c r="G65" s="93">
        <v>3.91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141760.22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41195.75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3.27</v>
      </c>
      <c r="F74" s="93">
        <v>3580.43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0.84</v>
      </c>
      <c r="F75" s="93">
        <v>979.85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32992.9683</v>
      </c>
      <c r="C84" s="93">
        <v>49.502800000000001</v>
      </c>
      <c r="D84" s="93">
        <v>105.9812</v>
      </c>
      <c r="E84" s="93">
        <v>0</v>
      </c>
      <c r="F84" s="93">
        <v>4.0000000000000002E-4</v>
      </c>
      <c r="G84" s="93">
        <v>110151.1676</v>
      </c>
      <c r="H84" s="93">
        <v>13337.033799999999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28904.289700000001</v>
      </c>
      <c r="C85" s="93">
        <v>43.9129</v>
      </c>
      <c r="D85" s="93">
        <v>95.796000000000006</v>
      </c>
      <c r="E85" s="93">
        <v>0</v>
      </c>
      <c r="F85" s="93">
        <v>4.0000000000000002E-4</v>
      </c>
      <c r="G85" s="93">
        <v>99570.123399999997</v>
      </c>
      <c r="H85" s="93">
        <v>11737.6684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31000.447</v>
      </c>
      <c r="C86" s="93">
        <v>47.758000000000003</v>
      </c>
      <c r="D86" s="93">
        <v>106.3185</v>
      </c>
      <c r="E86" s="93">
        <v>0</v>
      </c>
      <c r="F86" s="93">
        <v>4.0000000000000002E-4</v>
      </c>
      <c r="G86" s="93">
        <v>110512.93210000001</v>
      </c>
      <c r="H86" s="93">
        <v>12653.6855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28718.094099999998</v>
      </c>
      <c r="C87" s="93">
        <v>45.508600000000001</v>
      </c>
      <c r="D87" s="93">
        <v>105.3467</v>
      </c>
      <c r="E87" s="93">
        <v>0</v>
      </c>
      <c r="F87" s="93">
        <v>4.0000000000000002E-4</v>
      </c>
      <c r="G87" s="93">
        <v>109513.5365</v>
      </c>
      <c r="H87" s="93">
        <v>11846.325199999999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30426.328099999999</v>
      </c>
      <c r="C88" s="93">
        <v>49.306600000000003</v>
      </c>
      <c r="D88" s="93">
        <v>117.5185</v>
      </c>
      <c r="E88" s="93">
        <v>0</v>
      </c>
      <c r="F88" s="93">
        <v>5.0000000000000001E-4</v>
      </c>
      <c r="G88" s="93">
        <v>122175.3582</v>
      </c>
      <c r="H88" s="93">
        <v>12658.001200000001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31025.884600000001</v>
      </c>
      <c r="C89" s="93">
        <v>50.839100000000002</v>
      </c>
      <c r="D89" s="93">
        <v>122.8698</v>
      </c>
      <c r="E89" s="93">
        <v>0</v>
      </c>
      <c r="F89" s="93">
        <v>5.0000000000000001E-4</v>
      </c>
      <c r="G89" s="93">
        <v>127742.8797</v>
      </c>
      <c r="H89" s="93">
        <v>12962.441699999999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33809.547500000001</v>
      </c>
      <c r="C90" s="93">
        <v>55.716799999999999</v>
      </c>
      <c r="D90" s="93">
        <v>135.6062</v>
      </c>
      <c r="E90" s="93">
        <v>0</v>
      </c>
      <c r="F90" s="93">
        <v>5.0000000000000001E-4</v>
      </c>
      <c r="G90" s="93">
        <v>140986.76120000001</v>
      </c>
      <c r="H90" s="93">
        <v>14156.475200000001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32791.056700000001</v>
      </c>
      <c r="C91" s="93">
        <v>53.924700000000001</v>
      </c>
      <c r="D91" s="93">
        <v>130.9059</v>
      </c>
      <c r="E91" s="93">
        <v>0</v>
      </c>
      <c r="F91" s="93">
        <v>5.0000000000000001E-4</v>
      </c>
      <c r="G91" s="93">
        <v>136099.16930000001</v>
      </c>
      <c r="H91" s="93">
        <v>13718.870999999999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29889.105500000001</v>
      </c>
      <c r="C92" s="93">
        <v>48.861199999999997</v>
      </c>
      <c r="D92" s="93">
        <v>117.7445</v>
      </c>
      <c r="E92" s="93">
        <v>0</v>
      </c>
      <c r="F92" s="93">
        <v>5.0000000000000001E-4</v>
      </c>
      <c r="G92" s="93">
        <v>122413.481</v>
      </c>
      <c r="H92" s="93">
        <v>12476.2045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29601.912199999999</v>
      </c>
      <c r="C93" s="93">
        <v>47.130499999999998</v>
      </c>
      <c r="D93" s="93">
        <v>109.7873</v>
      </c>
      <c r="E93" s="93">
        <v>0</v>
      </c>
      <c r="F93" s="93">
        <v>4.0000000000000002E-4</v>
      </c>
      <c r="G93" s="93">
        <v>114131.5285</v>
      </c>
      <c r="H93" s="93">
        <v>12232.6235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30098.876100000001</v>
      </c>
      <c r="C94" s="93">
        <v>46.288600000000002</v>
      </c>
      <c r="D94" s="93">
        <v>102.7908</v>
      </c>
      <c r="E94" s="93">
        <v>0</v>
      </c>
      <c r="F94" s="93">
        <v>4.0000000000000002E-4</v>
      </c>
      <c r="G94" s="93">
        <v>106845.39380000001</v>
      </c>
      <c r="H94" s="93">
        <v>12277.7888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33155.070099999997</v>
      </c>
      <c r="C95" s="93">
        <v>49.652700000000003</v>
      </c>
      <c r="D95" s="93">
        <v>105.9973</v>
      </c>
      <c r="E95" s="93">
        <v>0</v>
      </c>
      <c r="F95" s="93">
        <v>4.0000000000000002E-4</v>
      </c>
      <c r="G95" s="93">
        <v>110167.01700000001</v>
      </c>
      <c r="H95" s="93">
        <v>13393.415999999999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372413.5797</v>
      </c>
      <c r="C97" s="93">
        <v>588.40229999999997</v>
      </c>
      <c r="D97" s="93">
        <v>1356.6627000000001</v>
      </c>
      <c r="E97" s="93">
        <v>0</v>
      </c>
      <c r="F97" s="93">
        <v>5.4000000000000003E-3</v>
      </c>
      <c r="G97" s="94">
        <v>1410310</v>
      </c>
      <c r="H97" s="93">
        <v>153450.5349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28718.094099999998</v>
      </c>
      <c r="C98" s="93">
        <v>43.9129</v>
      </c>
      <c r="D98" s="93">
        <v>95.796000000000006</v>
      </c>
      <c r="E98" s="93">
        <v>0</v>
      </c>
      <c r="F98" s="93">
        <v>4.0000000000000002E-4</v>
      </c>
      <c r="G98" s="93">
        <v>99570.123399999997</v>
      </c>
      <c r="H98" s="93">
        <v>11737.6684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33809.547500000001</v>
      </c>
      <c r="C99" s="93">
        <v>55.716799999999999</v>
      </c>
      <c r="D99" s="93">
        <v>135.6062</v>
      </c>
      <c r="E99" s="93">
        <v>0</v>
      </c>
      <c r="F99" s="93">
        <v>5.0000000000000001E-4</v>
      </c>
      <c r="G99" s="93">
        <v>140986.76120000001</v>
      </c>
      <c r="H99" s="93">
        <v>14156.475200000001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87329200000</v>
      </c>
      <c r="C102" s="93">
        <v>44014.853999999999</v>
      </c>
      <c r="D102" s="93" t="s">
        <v>643</v>
      </c>
      <c r="E102" s="93">
        <v>9179.8510000000006</v>
      </c>
      <c r="F102" s="93">
        <v>26914.7</v>
      </c>
      <c r="G102" s="93">
        <v>4560.2820000000002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3360.0210000000002</v>
      </c>
      <c r="R102" s="93">
        <v>0</v>
      </c>
      <c r="S102" s="93">
        <v>0</v>
      </c>
    </row>
    <row r="103" spans="1:19">
      <c r="A103" s="93" t="s">
        <v>435</v>
      </c>
      <c r="B103" s="94">
        <v>78940400000</v>
      </c>
      <c r="C103" s="93">
        <v>45733.192000000003</v>
      </c>
      <c r="D103" s="93" t="s">
        <v>528</v>
      </c>
      <c r="E103" s="93">
        <v>9179.8510000000006</v>
      </c>
      <c r="F103" s="93">
        <v>26914.7</v>
      </c>
      <c r="G103" s="93">
        <v>4560.2820000000002</v>
      </c>
      <c r="H103" s="93">
        <v>0</v>
      </c>
      <c r="I103" s="93">
        <v>3124.3020000000001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1954.057</v>
      </c>
      <c r="R103" s="93">
        <v>0</v>
      </c>
      <c r="S103" s="93">
        <v>0</v>
      </c>
    </row>
    <row r="104" spans="1:19">
      <c r="A104" s="93" t="s">
        <v>436</v>
      </c>
      <c r="B104" s="94">
        <v>87616000000</v>
      </c>
      <c r="C104" s="93">
        <v>46977.538999999997</v>
      </c>
      <c r="D104" s="93" t="s">
        <v>529</v>
      </c>
      <c r="E104" s="93">
        <v>9179.8510000000006</v>
      </c>
      <c r="F104" s="93">
        <v>26914.7</v>
      </c>
      <c r="G104" s="93">
        <v>4560.2820000000002</v>
      </c>
      <c r="H104" s="93">
        <v>0</v>
      </c>
      <c r="I104" s="93">
        <v>4354.9250000000002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1967.7809999999999</v>
      </c>
      <c r="R104" s="93">
        <v>0</v>
      </c>
      <c r="S104" s="93">
        <v>0</v>
      </c>
    </row>
    <row r="105" spans="1:19">
      <c r="A105" s="93" t="s">
        <v>437</v>
      </c>
      <c r="B105" s="94">
        <v>86823700000</v>
      </c>
      <c r="C105" s="93">
        <v>54671.042999999998</v>
      </c>
      <c r="D105" s="93" t="s">
        <v>514</v>
      </c>
      <c r="E105" s="93">
        <v>9179.8510000000006</v>
      </c>
      <c r="F105" s="93">
        <v>26914.7</v>
      </c>
      <c r="G105" s="93">
        <v>4560.2820000000002</v>
      </c>
      <c r="H105" s="93">
        <v>0</v>
      </c>
      <c r="I105" s="93">
        <v>11979.36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2036.85</v>
      </c>
      <c r="R105" s="93">
        <v>0</v>
      </c>
      <c r="S105" s="93">
        <v>0</v>
      </c>
    </row>
    <row r="106" spans="1:19">
      <c r="A106" s="93" t="s">
        <v>284</v>
      </c>
      <c r="B106" s="94">
        <v>96862100000</v>
      </c>
      <c r="C106" s="93">
        <v>59902.877999999997</v>
      </c>
      <c r="D106" s="93" t="s">
        <v>515</v>
      </c>
      <c r="E106" s="93">
        <v>9179.8510000000006</v>
      </c>
      <c r="F106" s="93">
        <v>26914.7</v>
      </c>
      <c r="G106" s="93">
        <v>4560.2820000000002</v>
      </c>
      <c r="H106" s="93">
        <v>0</v>
      </c>
      <c r="I106" s="93">
        <v>17138.991999999998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2109.0529999999999</v>
      </c>
      <c r="R106" s="93">
        <v>0</v>
      </c>
      <c r="S106" s="93">
        <v>0</v>
      </c>
    </row>
    <row r="107" spans="1:19">
      <c r="A107" s="93" t="s">
        <v>438</v>
      </c>
      <c r="B107" s="94">
        <v>101276000000</v>
      </c>
      <c r="C107" s="93">
        <v>63270.819000000003</v>
      </c>
      <c r="D107" s="93" t="s">
        <v>530</v>
      </c>
      <c r="E107" s="93">
        <v>9179.8510000000006</v>
      </c>
      <c r="F107" s="93">
        <v>26914.7</v>
      </c>
      <c r="G107" s="93">
        <v>4560.2820000000002</v>
      </c>
      <c r="H107" s="93">
        <v>0</v>
      </c>
      <c r="I107" s="93">
        <v>20480.407999999999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2135.578</v>
      </c>
      <c r="R107" s="93">
        <v>0</v>
      </c>
      <c r="S107" s="93">
        <v>0</v>
      </c>
    </row>
    <row r="108" spans="1:19">
      <c r="A108" s="93" t="s">
        <v>439</v>
      </c>
      <c r="B108" s="94">
        <v>111776000000</v>
      </c>
      <c r="C108" s="93">
        <v>65464.264000000003</v>
      </c>
      <c r="D108" s="93" t="s">
        <v>591</v>
      </c>
      <c r="E108" s="93">
        <v>9179.8510000000006</v>
      </c>
      <c r="F108" s="93">
        <v>26914.7</v>
      </c>
      <c r="G108" s="93">
        <v>4560.2820000000002</v>
      </c>
      <c r="H108" s="93">
        <v>0</v>
      </c>
      <c r="I108" s="93">
        <v>22668.100999999999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2141.3310000000001</v>
      </c>
      <c r="R108" s="93">
        <v>0</v>
      </c>
      <c r="S108" s="93">
        <v>0</v>
      </c>
    </row>
    <row r="109" spans="1:19">
      <c r="A109" s="93" t="s">
        <v>440</v>
      </c>
      <c r="B109" s="94">
        <v>107901000000</v>
      </c>
      <c r="C109" s="93">
        <v>65229.436000000002</v>
      </c>
      <c r="D109" s="93" t="s">
        <v>493</v>
      </c>
      <c r="E109" s="93">
        <v>9179.8510000000006</v>
      </c>
      <c r="F109" s="93">
        <v>26914.7</v>
      </c>
      <c r="G109" s="93">
        <v>4560.2820000000002</v>
      </c>
      <c r="H109" s="93">
        <v>0</v>
      </c>
      <c r="I109" s="93">
        <v>22413.929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2160.674</v>
      </c>
      <c r="R109" s="93">
        <v>0</v>
      </c>
      <c r="S109" s="93">
        <v>0</v>
      </c>
    </row>
    <row r="110" spans="1:19">
      <c r="A110" s="93" t="s">
        <v>441</v>
      </c>
      <c r="B110" s="94">
        <v>97050900000</v>
      </c>
      <c r="C110" s="93">
        <v>59600.298999999999</v>
      </c>
      <c r="D110" s="93" t="s">
        <v>535</v>
      </c>
      <c r="E110" s="93">
        <v>9179.8510000000006</v>
      </c>
      <c r="F110" s="93">
        <v>26914.7</v>
      </c>
      <c r="G110" s="93">
        <v>4560.2820000000002</v>
      </c>
      <c r="H110" s="93">
        <v>0</v>
      </c>
      <c r="I110" s="93">
        <v>16836.142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2109.3240000000001</v>
      </c>
      <c r="R110" s="93">
        <v>0</v>
      </c>
      <c r="S110" s="93">
        <v>0</v>
      </c>
    </row>
    <row r="111" spans="1:19">
      <c r="A111" s="93" t="s">
        <v>442</v>
      </c>
      <c r="B111" s="94">
        <v>90484900000</v>
      </c>
      <c r="C111" s="93">
        <v>54554.366000000002</v>
      </c>
      <c r="D111" s="93" t="s">
        <v>644</v>
      </c>
      <c r="E111" s="93">
        <v>9179.8510000000006</v>
      </c>
      <c r="F111" s="93">
        <v>26914.7</v>
      </c>
      <c r="G111" s="93">
        <v>4560.2820000000002</v>
      </c>
      <c r="H111" s="93">
        <v>0</v>
      </c>
      <c r="I111" s="93">
        <v>11857.717000000001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2041.817</v>
      </c>
      <c r="R111" s="93">
        <v>0</v>
      </c>
      <c r="S111" s="93">
        <v>0</v>
      </c>
    </row>
    <row r="112" spans="1:19">
      <c r="A112" s="93" t="s">
        <v>443</v>
      </c>
      <c r="B112" s="94">
        <v>84708300000</v>
      </c>
      <c r="C112" s="93">
        <v>45044.718000000001</v>
      </c>
      <c r="D112" s="93" t="s">
        <v>645</v>
      </c>
      <c r="E112" s="93">
        <v>9179.8510000000006</v>
      </c>
      <c r="F112" s="93">
        <v>26914.7</v>
      </c>
      <c r="G112" s="93">
        <v>4560.2820000000002</v>
      </c>
      <c r="H112" s="93">
        <v>0</v>
      </c>
      <c r="I112" s="93">
        <v>1584.231</v>
      </c>
      <c r="J112" s="93">
        <v>894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1911.654</v>
      </c>
      <c r="R112" s="93">
        <v>0</v>
      </c>
      <c r="S112" s="93">
        <v>0</v>
      </c>
    </row>
    <row r="113" spans="1:19">
      <c r="A113" s="93" t="s">
        <v>444</v>
      </c>
      <c r="B113" s="94">
        <v>87341700000</v>
      </c>
      <c r="C113" s="93">
        <v>44010.796999999999</v>
      </c>
      <c r="D113" s="93" t="s">
        <v>646</v>
      </c>
      <c r="E113" s="93">
        <v>9179.8510000000006</v>
      </c>
      <c r="F113" s="93">
        <v>26914.7</v>
      </c>
      <c r="G113" s="93">
        <v>4560.2820000000002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3355.9639999999999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1118110000000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78940400000</v>
      </c>
      <c r="C116" s="93">
        <v>44010.796999999999</v>
      </c>
      <c r="D116" s="93"/>
      <c r="E116" s="93">
        <v>9179.8510000000006</v>
      </c>
      <c r="F116" s="93">
        <v>26914.7</v>
      </c>
      <c r="G116" s="93">
        <v>4560.2820000000002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1911.654</v>
      </c>
      <c r="R116" s="93">
        <v>0</v>
      </c>
      <c r="S116" s="93">
        <v>0</v>
      </c>
    </row>
    <row r="117" spans="1:19">
      <c r="A117" s="93" t="s">
        <v>447</v>
      </c>
      <c r="B117" s="94">
        <v>111776000000</v>
      </c>
      <c r="C117" s="93">
        <v>65464.264000000003</v>
      </c>
      <c r="D117" s="93"/>
      <c r="E117" s="93">
        <v>9179.8510000000006</v>
      </c>
      <c r="F117" s="93">
        <v>26914.7</v>
      </c>
      <c r="G117" s="93">
        <v>4560.2820000000002</v>
      </c>
      <c r="H117" s="93">
        <v>0</v>
      </c>
      <c r="I117" s="93">
        <v>22668.100999999999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3360.0210000000002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11661.85</v>
      </c>
      <c r="C120" s="93">
        <v>10521.23</v>
      </c>
      <c r="D120" s="93">
        <v>0</v>
      </c>
      <c r="E120" s="93">
        <v>22183.08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22.81</v>
      </c>
      <c r="C121" s="93">
        <v>20.58</v>
      </c>
      <c r="D121" s="93">
        <v>0</v>
      </c>
      <c r="E121" s="93">
        <v>43.4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22.81</v>
      </c>
      <c r="C122" s="93">
        <v>20.58</v>
      </c>
      <c r="D122" s="93">
        <v>0</v>
      </c>
      <c r="E122" s="93">
        <v>43.4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2712.33</v>
      </c>
      <c r="C2" s="93">
        <v>5306.29</v>
      </c>
      <c r="D2" s="93">
        <v>5306.29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2712.33</v>
      </c>
      <c r="C3" s="93">
        <v>5306.29</v>
      </c>
      <c r="D3" s="93">
        <v>5306.29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3628.44</v>
      </c>
      <c r="C4" s="93">
        <v>7098.53</v>
      </c>
      <c r="D4" s="93">
        <v>7098.53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3628.44</v>
      </c>
      <c r="C5" s="93">
        <v>7098.53</v>
      </c>
      <c r="D5" s="93">
        <v>7098.53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667.72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18.309999999999999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97.58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218.2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59.3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1025.49</v>
      </c>
      <c r="C28" s="93">
        <v>1686.84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58185.89</v>
      </c>
      <c r="D64" s="93">
        <v>41789.160000000003</v>
      </c>
      <c r="E64" s="93">
        <v>16396.740000000002</v>
      </c>
      <c r="F64" s="93">
        <v>0.72</v>
      </c>
      <c r="G64" s="93">
        <v>3.27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11263.12</v>
      </c>
      <c r="D65" s="93">
        <v>8580.43</v>
      </c>
      <c r="E65" s="93">
        <v>2682.69</v>
      </c>
      <c r="F65" s="93">
        <v>0.76</v>
      </c>
      <c r="G65" s="93">
        <v>3.91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143571.4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32495.69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2.75</v>
      </c>
      <c r="F74" s="93">
        <v>3002.9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0.61</v>
      </c>
      <c r="F75" s="93">
        <v>710.13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14666.5597</v>
      </c>
      <c r="C84" s="93">
        <v>16.1905</v>
      </c>
      <c r="D84" s="93">
        <v>18.433299999999999</v>
      </c>
      <c r="E84" s="93">
        <v>0</v>
      </c>
      <c r="F84" s="93">
        <v>1E-4</v>
      </c>
      <c r="G84" s="93">
        <v>242941.93609999999</v>
      </c>
      <c r="H84" s="93">
        <v>5384.2911000000004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12191.368</v>
      </c>
      <c r="C85" s="93">
        <v>13.6632</v>
      </c>
      <c r="D85" s="93">
        <v>16.631699999999999</v>
      </c>
      <c r="E85" s="93">
        <v>0</v>
      </c>
      <c r="F85" s="93">
        <v>1E-4</v>
      </c>
      <c r="G85" s="93">
        <v>219269.19330000001</v>
      </c>
      <c r="H85" s="93">
        <v>4497.5780000000004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13191.6448</v>
      </c>
      <c r="C86" s="93">
        <v>14.8461</v>
      </c>
      <c r="D86" s="93">
        <v>18.391200000000001</v>
      </c>
      <c r="E86" s="93">
        <v>0</v>
      </c>
      <c r="F86" s="93">
        <v>1E-4</v>
      </c>
      <c r="G86" s="93">
        <v>242485.67259999999</v>
      </c>
      <c r="H86" s="93">
        <v>4873.2191000000003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11469.9159</v>
      </c>
      <c r="C87" s="93">
        <v>13.190200000000001</v>
      </c>
      <c r="D87" s="93">
        <v>17.789899999999999</v>
      </c>
      <c r="E87" s="93">
        <v>0</v>
      </c>
      <c r="F87" s="93">
        <v>1E-4</v>
      </c>
      <c r="G87" s="93">
        <v>234645.69409999999</v>
      </c>
      <c r="H87" s="93">
        <v>4267.3612999999996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10355.866400000001</v>
      </c>
      <c r="C88" s="93">
        <v>12.308199999999999</v>
      </c>
      <c r="D88" s="93">
        <v>18.610099999999999</v>
      </c>
      <c r="E88" s="93">
        <v>0</v>
      </c>
      <c r="F88" s="93">
        <v>1E-4</v>
      </c>
      <c r="G88" s="93">
        <v>245574.88279999999</v>
      </c>
      <c r="H88" s="93">
        <v>3895.6226000000001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9291.8084999999992</v>
      </c>
      <c r="C89" s="93">
        <v>11.2821</v>
      </c>
      <c r="D89" s="93">
        <v>18.2211</v>
      </c>
      <c r="E89" s="93">
        <v>0</v>
      </c>
      <c r="F89" s="93">
        <v>1E-4</v>
      </c>
      <c r="G89" s="93">
        <v>240499.31649999999</v>
      </c>
      <c r="H89" s="93">
        <v>3520.9002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9176.1209999999992</v>
      </c>
      <c r="C90" s="93">
        <v>11.385899999999999</v>
      </c>
      <c r="D90" s="93">
        <v>19.554200000000002</v>
      </c>
      <c r="E90" s="93">
        <v>0</v>
      </c>
      <c r="F90" s="93">
        <v>1E-4</v>
      </c>
      <c r="G90" s="93">
        <v>258149.40479999999</v>
      </c>
      <c r="H90" s="93">
        <v>3503.2310000000002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9103.36</v>
      </c>
      <c r="C91" s="93">
        <v>11.3315</v>
      </c>
      <c r="D91" s="93">
        <v>19.6282</v>
      </c>
      <c r="E91" s="93">
        <v>0</v>
      </c>
      <c r="F91" s="93">
        <v>1E-4</v>
      </c>
      <c r="G91" s="93">
        <v>259134.05439999999</v>
      </c>
      <c r="H91" s="93">
        <v>3479.2952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9479.1180000000004</v>
      </c>
      <c r="C92" s="93">
        <v>11.511900000000001</v>
      </c>
      <c r="D92" s="93">
        <v>18.604099999999999</v>
      </c>
      <c r="E92" s="93">
        <v>0</v>
      </c>
      <c r="F92" s="93">
        <v>1E-4</v>
      </c>
      <c r="G92" s="93">
        <v>245554.83319999999</v>
      </c>
      <c r="H92" s="93">
        <v>3592.1392999999998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10921.7726</v>
      </c>
      <c r="C93" s="93">
        <v>12.799799999999999</v>
      </c>
      <c r="D93" s="93">
        <v>18.471800000000002</v>
      </c>
      <c r="E93" s="93">
        <v>0</v>
      </c>
      <c r="F93" s="93">
        <v>1E-4</v>
      </c>
      <c r="G93" s="93">
        <v>243706.51269999999</v>
      </c>
      <c r="H93" s="93">
        <v>4089.1242999999999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12788.261399999999</v>
      </c>
      <c r="C94" s="93">
        <v>14.394399999999999</v>
      </c>
      <c r="D94" s="93">
        <v>17.843</v>
      </c>
      <c r="E94" s="93">
        <v>0</v>
      </c>
      <c r="F94" s="93">
        <v>1E-4</v>
      </c>
      <c r="G94" s="93">
        <v>235257.67</v>
      </c>
      <c r="H94" s="93">
        <v>4724.4393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14533.5735</v>
      </c>
      <c r="C95" s="93">
        <v>16.072099999999999</v>
      </c>
      <c r="D95" s="93">
        <v>18.447099999999999</v>
      </c>
      <c r="E95" s="93">
        <v>0</v>
      </c>
      <c r="F95" s="93">
        <v>1E-4</v>
      </c>
      <c r="G95" s="93">
        <v>243133.65849999999</v>
      </c>
      <c r="H95" s="93">
        <v>5338.5052999999998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137169.36979999999</v>
      </c>
      <c r="C97" s="93">
        <v>158.976</v>
      </c>
      <c r="D97" s="93">
        <v>220.62569999999999</v>
      </c>
      <c r="E97" s="93">
        <v>0</v>
      </c>
      <c r="F97" s="93">
        <v>1E-3</v>
      </c>
      <c r="G97" s="94">
        <v>2910350</v>
      </c>
      <c r="H97" s="93">
        <v>51165.706599999998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9103.36</v>
      </c>
      <c r="C98" s="93">
        <v>11.2821</v>
      </c>
      <c r="D98" s="93">
        <v>16.631699999999999</v>
      </c>
      <c r="E98" s="93">
        <v>0</v>
      </c>
      <c r="F98" s="93">
        <v>1E-4</v>
      </c>
      <c r="G98" s="93">
        <v>219269.19330000001</v>
      </c>
      <c r="H98" s="93">
        <v>3479.2952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14666.5597</v>
      </c>
      <c r="C99" s="93">
        <v>16.1905</v>
      </c>
      <c r="D99" s="93">
        <v>19.6282</v>
      </c>
      <c r="E99" s="93">
        <v>0</v>
      </c>
      <c r="F99" s="93">
        <v>1E-4</v>
      </c>
      <c r="G99" s="93">
        <v>259134.05439999999</v>
      </c>
      <c r="H99" s="93">
        <v>5384.2911000000004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85603200000</v>
      </c>
      <c r="C102" s="93">
        <v>43184.061000000002</v>
      </c>
      <c r="D102" s="93" t="s">
        <v>531</v>
      </c>
      <c r="E102" s="93">
        <v>9179.8510000000006</v>
      </c>
      <c r="F102" s="93">
        <v>26914.7</v>
      </c>
      <c r="G102" s="93">
        <v>3713.0250000000001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3376.4850000000001</v>
      </c>
      <c r="R102" s="93">
        <v>0</v>
      </c>
      <c r="S102" s="93">
        <v>0</v>
      </c>
    </row>
    <row r="103" spans="1:19">
      <c r="A103" s="93" t="s">
        <v>435</v>
      </c>
      <c r="B103" s="94">
        <v>77261900000</v>
      </c>
      <c r="C103" s="93">
        <v>43172.826999999997</v>
      </c>
      <c r="D103" s="93" t="s">
        <v>592</v>
      </c>
      <c r="E103" s="93">
        <v>9179.8510000000006</v>
      </c>
      <c r="F103" s="93">
        <v>26914.7</v>
      </c>
      <c r="G103" s="93">
        <v>3713.0250000000001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3365.252</v>
      </c>
      <c r="R103" s="93">
        <v>0</v>
      </c>
      <c r="S103" s="93">
        <v>0</v>
      </c>
    </row>
    <row r="104" spans="1:19">
      <c r="A104" s="93" t="s">
        <v>436</v>
      </c>
      <c r="B104" s="94">
        <v>85442400000</v>
      </c>
      <c r="C104" s="93">
        <v>44851.85</v>
      </c>
      <c r="D104" s="93" t="s">
        <v>647</v>
      </c>
      <c r="E104" s="93">
        <v>9179.8510000000006</v>
      </c>
      <c r="F104" s="93">
        <v>26914.7</v>
      </c>
      <c r="G104" s="93">
        <v>3713.0250000000001</v>
      </c>
      <c r="H104" s="93">
        <v>0</v>
      </c>
      <c r="I104" s="93">
        <v>3091.5059999999999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1952.768</v>
      </c>
      <c r="R104" s="93">
        <v>0</v>
      </c>
      <c r="S104" s="93">
        <v>0</v>
      </c>
    </row>
    <row r="105" spans="1:19">
      <c r="A105" s="93" t="s">
        <v>437</v>
      </c>
      <c r="B105" s="94">
        <v>82679900000</v>
      </c>
      <c r="C105" s="93">
        <v>46877.42</v>
      </c>
      <c r="D105" s="93" t="s">
        <v>488</v>
      </c>
      <c r="E105" s="93">
        <v>9179.8510000000006</v>
      </c>
      <c r="F105" s="93">
        <v>26914.7</v>
      </c>
      <c r="G105" s="93">
        <v>3713.0250000000001</v>
      </c>
      <c r="H105" s="93">
        <v>0</v>
      </c>
      <c r="I105" s="93">
        <v>5079.1580000000004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1990.6869999999999</v>
      </c>
      <c r="R105" s="93">
        <v>0</v>
      </c>
      <c r="S105" s="93">
        <v>0</v>
      </c>
    </row>
    <row r="106" spans="1:19">
      <c r="A106" s="93" t="s">
        <v>284</v>
      </c>
      <c r="B106" s="94">
        <v>86531000000</v>
      </c>
      <c r="C106" s="93">
        <v>51622.794000000002</v>
      </c>
      <c r="D106" s="93" t="s">
        <v>532</v>
      </c>
      <c r="E106" s="93">
        <v>9179.8510000000006</v>
      </c>
      <c r="F106" s="93">
        <v>26914.7</v>
      </c>
      <c r="G106" s="93">
        <v>3713.0250000000001</v>
      </c>
      <c r="H106" s="93">
        <v>0</v>
      </c>
      <c r="I106" s="93">
        <v>9783.7639999999992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2031.4549999999999</v>
      </c>
      <c r="R106" s="93">
        <v>0</v>
      </c>
      <c r="S106" s="93">
        <v>0</v>
      </c>
    </row>
    <row r="107" spans="1:19">
      <c r="A107" s="93" t="s">
        <v>438</v>
      </c>
      <c r="B107" s="94">
        <v>84742500000</v>
      </c>
      <c r="C107" s="93">
        <v>54765.527999999998</v>
      </c>
      <c r="D107" s="93" t="s">
        <v>593</v>
      </c>
      <c r="E107" s="93">
        <v>9179.8510000000006</v>
      </c>
      <c r="F107" s="93">
        <v>26914.7</v>
      </c>
      <c r="G107" s="93">
        <v>3713.0250000000001</v>
      </c>
      <c r="H107" s="93">
        <v>0</v>
      </c>
      <c r="I107" s="93">
        <v>12787.548000000001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2170.4050000000002</v>
      </c>
      <c r="R107" s="93">
        <v>0</v>
      </c>
      <c r="S107" s="93">
        <v>0</v>
      </c>
    </row>
    <row r="108" spans="1:19">
      <c r="A108" s="93" t="s">
        <v>439</v>
      </c>
      <c r="B108" s="94">
        <v>90961700000</v>
      </c>
      <c r="C108" s="93">
        <v>57216.794000000002</v>
      </c>
      <c r="D108" s="93" t="s">
        <v>533</v>
      </c>
      <c r="E108" s="93">
        <v>9179.8510000000006</v>
      </c>
      <c r="F108" s="93">
        <v>26914.7</v>
      </c>
      <c r="G108" s="93">
        <v>3713.0250000000001</v>
      </c>
      <c r="H108" s="93">
        <v>0</v>
      </c>
      <c r="I108" s="93">
        <v>15306.21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2103.0079999999998</v>
      </c>
      <c r="R108" s="93">
        <v>0</v>
      </c>
      <c r="S108" s="93">
        <v>0</v>
      </c>
    </row>
    <row r="109" spans="1:19">
      <c r="A109" s="93" t="s">
        <v>440</v>
      </c>
      <c r="B109" s="94">
        <v>91308700000</v>
      </c>
      <c r="C109" s="93">
        <v>56698.211000000003</v>
      </c>
      <c r="D109" s="93" t="s">
        <v>534</v>
      </c>
      <c r="E109" s="93">
        <v>9179.8510000000006</v>
      </c>
      <c r="F109" s="93">
        <v>26914.7</v>
      </c>
      <c r="G109" s="93">
        <v>3713.0250000000001</v>
      </c>
      <c r="H109" s="93">
        <v>0</v>
      </c>
      <c r="I109" s="93">
        <v>14808.964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2081.6709999999998</v>
      </c>
      <c r="R109" s="93">
        <v>0</v>
      </c>
      <c r="S109" s="93">
        <v>0</v>
      </c>
    </row>
    <row r="110" spans="1:19">
      <c r="A110" s="93" t="s">
        <v>441</v>
      </c>
      <c r="B110" s="94">
        <v>86523900000</v>
      </c>
      <c r="C110" s="93">
        <v>62792.826000000001</v>
      </c>
      <c r="D110" s="93" t="s">
        <v>594</v>
      </c>
      <c r="E110" s="93">
        <v>9179.8510000000006</v>
      </c>
      <c r="F110" s="93">
        <v>26914.7</v>
      </c>
      <c r="G110" s="93">
        <v>3713.0250000000001</v>
      </c>
      <c r="H110" s="93">
        <v>0</v>
      </c>
      <c r="I110" s="93">
        <v>20812.510999999999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2172.7399999999998</v>
      </c>
      <c r="R110" s="93">
        <v>0</v>
      </c>
      <c r="S110" s="93">
        <v>0</v>
      </c>
    </row>
    <row r="111" spans="1:19">
      <c r="A111" s="93" t="s">
        <v>442</v>
      </c>
      <c r="B111" s="94">
        <v>85872600000</v>
      </c>
      <c r="C111" s="93">
        <v>47181.313000000002</v>
      </c>
      <c r="D111" s="93" t="s">
        <v>536</v>
      </c>
      <c r="E111" s="93">
        <v>9179.8510000000006</v>
      </c>
      <c r="F111" s="93">
        <v>26914.7</v>
      </c>
      <c r="G111" s="93">
        <v>3713.0250000000001</v>
      </c>
      <c r="H111" s="93">
        <v>0</v>
      </c>
      <c r="I111" s="93">
        <v>4511.0420000000004</v>
      </c>
      <c r="J111" s="93">
        <v>894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1968.6959999999999</v>
      </c>
      <c r="R111" s="93">
        <v>0</v>
      </c>
      <c r="S111" s="93">
        <v>0</v>
      </c>
    </row>
    <row r="112" spans="1:19">
      <c r="A112" s="93" t="s">
        <v>443</v>
      </c>
      <c r="B112" s="94">
        <v>82895600000</v>
      </c>
      <c r="C112" s="93">
        <v>43202.012999999999</v>
      </c>
      <c r="D112" s="93" t="s">
        <v>595</v>
      </c>
      <c r="E112" s="93">
        <v>9179.8510000000006</v>
      </c>
      <c r="F112" s="93">
        <v>26914.7</v>
      </c>
      <c r="G112" s="93">
        <v>3713.0250000000001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3394.4380000000001</v>
      </c>
      <c r="R112" s="93">
        <v>0</v>
      </c>
      <c r="S112" s="93">
        <v>0</v>
      </c>
    </row>
    <row r="113" spans="1:19">
      <c r="A113" s="93" t="s">
        <v>444</v>
      </c>
      <c r="B113" s="94">
        <v>85670800000</v>
      </c>
      <c r="C113" s="93">
        <v>43179.919000000002</v>
      </c>
      <c r="D113" s="93" t="s">
        <v>537</v>
      </c>
      <c r="E113" s="93">
        <v>9179.8510000000006</v>
      </c>
      <c r="F113" s="93">
        <v>26914.7</v>
      </c>
      <c r="G113" s="93">
        <v>3713.0250000000001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3372.3440000000001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1025490000000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77261900000</v>
      </c>
      <c r="C116" s="93">
        <v>43172.826999999997</v>
      </c>
      <c r="D116" s="93"/>
      <c r="E116" s="93">
        <v>9179.8510000000006</v>
      </c>
      <c r="F116" s="93">
        <v>26914.7</v>
      </c>
      <c r="G116" s="93">
        <v>3713.0250000000001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1952.768</v>
      </c>
      <c r="R116" s="93">
        <v>0</v>
      </c>
      <c r="S116" s="93">
        <v>0</v>
      </c>
    </row>
    <row r="117" spans="1:19">
      <c r="A117" s="93" t="s">
        <v>447</v>
      </c>
      <c r="B117" s="94">
        <v>91308700000</v>
      </c>
      <c r="C117" s="93">
        <v>62792.826000000001</v>
      </c>
      <c r="D117" s="93"/>
      <c r="E117" s="93">
        <v>9179.8510000000006</v>
      </c>
      <c r="F117" s="93">
        <v>26914.7</v>
      </c>
      <c r="G117" s="93">
        <v>3713.0250000000001</v>
      </c>
      <c r="H117" s="93">
        <v>0</v>
      </c>
      <c r="I117" s="93">
        <v>20812.510999999999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3394.4380000000001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20579.560000000001</v>
      </c>
      <c r="C120" s="93">
        <v>14034.38</v>
      </c>
      <c r="D120" s="93">
        <v>0</v>
      </c>
      <c r="E120" s="93">
        <v>34613.94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40.26</v>
      </c>
      <c r="C121" s="93">
        <v>27.46</v>
      </c>
      <c r="D121" s="93">
        <v>0</v>
      </c>
      <c r="E121" s="93">
        <v>67.72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40.26</v>
      </c>
      <c r="C122" s="93">
        <v>27.46</v>
      </c>
      <c r="D122" s="93">
        <v>0</v>
      </c>
      <c r="E122" s="93">
        <v>67.72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3057.56</v>
      </c>
      <c r="C2" s="93">
        <v>5981.69</v>
      </c>
      <c r="D2" s="93">
        <v>5981.69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3057.56</v>
      </c>
      <c r="C3" s="93">
        <v>5981.69</v>
      </c>
      <c r="D3" s="93">
        <v>5981.69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6021.03</v>
      </c>
      <c r="C4" s="93">
        <v>11779.3</v>
      </c>
      <c r="D4" s="93">
        <v>11779.3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6021.03</v>
      </c>
      <c r="C5" s="93">
        <v>11779.3</v>
      </c>
      <c r="D5" s="93">
        <v>11779.3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937.05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78.41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104.58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226.61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59.67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1092.98</v>
      </c>
      <c r="C28" s="93">
        <v>1964.58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0.47699999999999998</v>
      </c>
      <c r="E39" s="93">
        <v>0.51400000000000001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0.47699999999999998</v>
      </c>
      <c r="E40" s="93">
        <v>0.51400000000000001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0.47699999999999998</v>
      </c>
      <c r="E41" s="93">
        <v>0.51400000000000001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0.47699999999999998</v>
      </c>
      <c r="E43" s="93">
        <v>0.51400000000000001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0.47699999999999998</v>
      </c>
      <c r="E44" s="93">
        <v>0.51400000000000001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0.47699999999999998</v>
      </c>
      <c r="E45" s="93">
        <v>0.51400000000000001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72404.12</v>
      </c>
      <c r="D64" s="93">
        <v>48951.21</v>
      </c>
      <c r="E64" s="93">
        <v>23452.91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16909.55</v>
      </c>
      <c r="D65" s="93">
        <v>11432.27</v>
      </c>
      <c r="E65" s="93">
        <v>5477.29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197180.25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48823.06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2.92</v>
      </c>
      <c r="F74" s="93">
        <v>3188.7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0.68</v>
      </c>
      <c r="F75" s="93">
        <v>789.84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44595.347000000002</v>
      </c>
      <c r="C84" s="93">
        <v>67.317899999999995</v>
      </c>
      <c r="D84" s="93">
        <v>161.07499999999999</v>
      </c>
      <c r="E84" s="93">
        <v>0</v>
      </c>
      <c r="F84" s="93">
        <v>5.0000000000000001E-4</v>
      </c>
      <c r="G84" s="93">
        <v>37063.282299999999</v>
      </c>
      <c r="H84" s="93">
        <v>18000.5697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39059.117700000003</v>
      </c>
      <c r="C85" s="93">
        <v>59.665599999999998</v>
      </c>
      <c r="D85" s="93">
        <v>145.3038</v>
      </c>
      <c r="E85" s="93">
        <v>0</v>
      </c>
      <c r="F85" s="93">
        <v>5.0000000000000001E-4</v>
      </c>
      <c r="G85" s="93">
        <v>33435.718999999997</v>
      </c>
      <c r="H85" s="93">
        <v>15833.3017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41235.261299999998</v>
      </c>
      <c r="C86" s="93">
        <v>64.236199999999997</v>
      </c>
      <c r="D86" s="93">
        <v>160.8708</v>
      </c>
      <c r="E86" s="93">
        <v>0</v>
      </c>
      <c r="F86" s="93">
        <v>5.0000000000000001E-4</v>
      </c>
      <c r="G86" s="93">
        <v>37020.216</v>
      </c>
      <c r="H86" s="93">
        <v>16834.6047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36478.1103</v>
      </c>
      <c r="C87" s="93">
        <v>59.098199999999999</v>
      </c>
      <c r="D87" s="93">
        <v>155.93559999999999</v>
      </c>
      <c r="E87" s="93">
        <v>0</v>
      </c>
      <c r="F87" s="93">
        <v>5.0000000000000001E-4</v>
      </c>
      <c r="G87" s="93">
        <v>35888.635999999999</v>
      </c>
      <c r="H87" s="93">
        <v>15109.7495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36909.140899999999</v>
      </c>
      <c r="C88" s="93">
        <v>61.967399999999998</v>
      </c>
      <c r="D88" s="93">
        <v>170.79230000000001</v>
      </c>
      <c r="E88" s="93">
        <v>0</v>
      </c>
      <c r="F88" s="93">
        <v>5.0000000000000001E-4</v>
      </c>
      <c r="G88" s="93">
        <v>39311.5288</v>
      </c>
      <c r="H88" s="93">
        <v>15495.8531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38703.702799999999</v>
      </c>
      <c r="C89" s="93">
        <v>66.379599999999996</v>
      </c>
      <c r="D89" s="93">
        <v>187.4845</v>
      </c>
      <c r="E89" s="93">
        <v>0</v>
      </c>
      <c r="F89" s="93">
        <v>5.9999999999999995E-4</v>
      </c>
      <c r="G89" s="93">
        <v>43155.741399999999</v>
      </c>
      <c r="H89" s="93">
        <v>16383.060299999999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42576.238400000002</v>
      </c>
      <c r="C90" s="93">
        <v>73.508300000000006</v>
      </c>
      <c r="D90" s="93">
        <v>209.16290000000001</v>
      </c>
      <c r="E90" s="93">
        <v>0</v>
      </c>
      <c r="F90" s="93">
        <v>5.9999999999999995E-4</v>
      </c>
      <c r="G90" s="93">
        <v>48146.457699999999</v>
      </c>
      <c r="H90" s="93">
        <v>18068.846000000001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41093.584000000003</v>
      </c>
      <c r="C91" s="93">
        <v>70.794499999999999</v>
      </c>
      <c r="D91" s="93">
        <v>200.9562</v>
      </c>
      <c r="E91" s="93">
        <v>0</v>
      </c>
      <c r="F91" s="93">
        <v>5.9999999999999995E-4</v>
      </c>
      <c r="G91" s="93">
        <v>46257.167099999999</v>
      </c>
      <c r="H91" s="93">
        <v>17424.9058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36194.701999999997</v>
      </c>
      <c r="C92" s="93">
        <v>61.657600000000002</v>
      </c>
      <c r="D92" s="93">
        <v>172.81950000000001</v>
      </c>
      <c r="E92" s="93">
        <v>0</v>
      </c>
      <c r="F92" s="93">
        <v>5.0000000000000001E-4</v>
      </c>
      <c r="G92" s="93">
        <v>39779.484499999999</v>
      </c>
      <c r="H92" s="93">
        <v>15280.963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36803.910300000003</v>
      </c>
      <c r="C93" s="93">
        <v>60.802700000000002</v>
      </c>
      <c r="D93" s="93">
        <v>164.38220000000001</v>
      </c>
      <c r="E93" s="93">
        <v>0</v>
      </c>
      <c r="F93" s="93">
        <v>5.0000000000000001E-4</v>
      </c>
      <c r="G93" s="93">
        <v>37834.596400000002</v>
      </c>
      <c r="H93" s="93">
        <v>15357.2047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38696.806299999997</v>
      </c>
      <c r="C94" s="93">
        <v>61.2348</v>
      </c>
      <c r="D94" s="93">
        <v>156.68020000000001</v>
      </c>
      <c r="E94" s="93">
        <v>0</v>
      </c>
      <c r="F94" s="93">
        <v>5.0000000000000001E-4</v>
      </c>
      <c r="G94" s="93">
        <v>36057.585400000004</v>
      </c>
      <c r="H94" s="93">
        <v>15889.372600000001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43480.102099999996</v>
      </c>
      <c r="C95" s="93">
        <v>66.314300000000003</v>
      </c>
      <c r="D95" s="93">
        <v>161.12270000000001</v>
      </c>
      <c r="E95" s="93">
        <v>0</v>
      </c>
      <c r="F95" s="93">
        <v>5.0000000000000001E-4</v>
      </c>
      <c r="G95" s="93">
        <v>37075.598100000003</v>
      </c>
      <c r="H95" s="93">
        <v>17615.416399999998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475826.02309999999</v>
      </c>
      <c r="C97" s="93">
        <v>772.97699999999998</v>
      </c>
      <c r="D97" s="93">
        <v>2046.5858000000001</v>
      </c>
      <c r="E97" s="93">
        <v>0</v>
      </c>
      <c r="F97" s="93">
        <v>6.4000000000000003E-3</v>
      </c>
      <c r="G97" s="93">
        <v>471026.01240000001</v>
      </c>
      <c r="H97" s="93">
        <v>197293.8475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36194.701999999997</v>
      </c>
      <c r="C98" s="93">
        <v>59.098199999999999</v>
      </c>
      <c r="D98" s="93">
        <v>145.3038</v>
      </c>
      <c r="E98" s="93">
        <v>0</v>
      </c>
      <c r="F98" s="93">
        <v>5.0000000000000001E-4</v>
      </c>
      <c r="G98" s="93">
        <v>33435.718999999997</v>
      </c>
      <c r="H98" s="93">
        <v>15109.7495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44595.347000000002</v>
      </c>
      <c r="C99" s="93">
        <v>73.508300000000006</v>
      </c>
      <c r="D99" s="93">
        <v>209.16290000000001</v>
      </c>
      <c r="E99" s="93">
        <v>0</v>
      </c>
      <c r="F99" s="93">
        <v>5.9999999999999995E-4</v>
      </c>
      <c r="G99" s="93">
        <v>48146.457699999999</v>
      </c>
      <c r="H99" s="93">
        <v>18068.846000000001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86002600000</v>
      </c>
      <c r="C102" s="93">
        <v>43427.368000000002</v>
      </c>
      <c r="D102" s="93" t="s">
        <v>538</v>
      </c>
      <c r="E102" s="93">
        <v>9179.8510000000006</v>
      </c>
      <c r="F102" s="93">
        <v>26914.7</v>
      </c>
      <c r="G102" s="93">
        <v>3978.5369999999998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3354.28</v>
      </c>
      <c r="R102" s="93">
        <v>0</v>
      </c>
      <c r="S102" s="93">
        <v>0</v>
      </c>
    </row>
    <row r="103" spans="1:19">
      <c r="A103" s="93" t="s">
        <v>435</v>
      </c>
      <c r="B103" s="94">
        <v>77585100000</v>
      </c>
      <c r="C103" s="93">
        <v>43430.017999999996</v>
      </c>
      <c r="D103" s="93" t="s">
        <v>539</v>
      </c>
      <c r="E103" s="93">
        <v>9179.8510000000006</v>
      </c>
      <c r="F103" s="93">
        <v>26914.7</v>
      </c>
      <c r="G103" s="93">
        <v>3978.5369999999998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3356.93</v>
      </c>
      <c r="R103" s="93">
        <v>0</v>
      </c>
      <c r="S103" s="93">
        <v>0</v>
      </c>
    </row>
    <row r="104" spans="1:19">
      <c r="A104" s="93" t="s">
        <v>436</v>
      </c>
      <c r="B104" s="94">
        <v>85902600000</v>
      </c>
      <c r="C104" s="93">
        <v>46753.697999999997</v>
      </c>
      <c r="D104" s="93" t="s">
        <v>540</v>
      </c>
      <c r="E104" s="93">
        <v>9179.8510000000006</v>
      </c>
      <c r="F104" s="93">
        <v>26914.7</v>
      </c>
      <c r="G104" s="93">
        <v>3978.5369999999998</v>
      </c>
      <c r="H104" s="93">
        <v>0</v>
      </c>
      <c r="I104" s="93">
        <v>4715.3710000000001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1965.239</v>
      </c>
      <c r="R104" s="93">
        <v>0</v>
      </c>
      <c r="S104" s="93">
        <v>0</v>
      </c>
    </row>
    <row r="105" spans="1:19">
      <c r="A105" s="93" t="s">
        <v>437</v>
      </c>
      <c r="B105" s="94">
        <v>83276900000</v>
      </c>
      <c r="C105" s="93">
        <v>47027.523000000001</v>
      </c>
      <c r="D105" s="93" t="s">
        <v>541</v>
      </c>
      <c r="E105" s="93">
        <v>9179.8510000000006</v>
      </c>
      <c r="F105" s="93">
        <v>26914.7</v>
      </c>
      <c r="G105" s="93">
        <v>3978.5369999999998</v>
      </c>
      <c r="H105" s="93">
        <v>0</v>
      </c>
      <c r="I105" s="93">
        <v>4918.57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2035.865</v>
      </c>
      <c r="R105" s="93">
        <v>0</v>
      </c>
      <c r="S105" s="93">
        <v>0</v>
      </c>
    </row>
    <row r="106" spans="1:19">
      <c r="A106" s="93" t="s">
        <v>284</v>
      </c>
      <c r="B106" s="94">
        <v>91219400000</v>
      </c>
      <c r="C106" s="93">
        <v>62570.245000000003</v>
      </c>
      <c r="D106" s="93" t="s">
        <v>542</v>
      </c>
      <c r="E106" s="93">
        <v>9179.8510000000006</v>
      </c>
      <c r="F106" s="93">
        <v>26914.7</v>
      </c>
      <c r="G106" s="93">
        <v>3978.5369999999998</v>
      </c>
      <c r="H106" s="93">
        <v>0</v>
      </c>
      <c r="I106" s="93">
        <v>20334.448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2162.7080000000001</v>
      </c>
      <c r="R106" s="93">
        <v>0</v>
      </c>
      <c r="S106" s="93">
        <v>0</v>
      </c>
    </row>
    <row r="107" spans="1:19">
      <c r="A107" s="93" t="s">
        <v>438</v>
      </c>
      <c r="B107" s="94">
        <v>100140000000</v>
      </c>
      <c r="C107" s="93">
        <v>69066.493000000002</v>
      </c>
      <c r="D107" s="93" t="s">
        <v>648</v>
      </c>
      <c r="E107" s="93">
        <v>9179.8510000000006</v>
      </c>
      <c r="F107" s="93">
        <v>26914.7</v>
      </c>
      <c r="G107" s="93">
        <v>3978.5369999999998</v>
      </c>
      <c r="H107" s="93">
        <v>0</v>
      </c>
      <c r="I107" s="93">
        <v>25942.894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3050.511</v>
      </c>
      <c r="R107" s="93">
        <v>0</v>
      </c>
      <c r="S107" s="93">
        <v>0</v>
      </c>
    </row>
    <row r="108" spans="1:19">
      <c r="A108" s="93" t="s">
        <v>439</v>
      </c>
      <c r="B108" s="94">
        <v>111720000000</v>
      </c>
      <c r="C108" s="93">
        <v>70790.976999999999</v>
      </c>
      <c r="D108" s="93" t="s">
        <v>596</v>
      </c>
      <c r="E108" s="93">
        <v>9179.8510000000006</v>
      </c>
      <c r="F108" s="93">
        <v>26914.7</v>
      </c>
      <c r="G108" s="93">
        <v>3978.5369999999998</v>
      </c>
      <c r="H108" s="93">
        <v>0</v>
      </c>
      <c r="I108" s="93">
        <v>27588.682000000001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3129.2060000000001</v>
      </c>
      <c r="R108" s="93">
        <v>0</v>
      </c>
      <c r="S108" s="93">
        <v>0</v>
      </c>
    </row>
    <row r="109" spans="1:19">
      <c r="A109" s="93" t="s">
        <v>440</v>
      </c>
      <c r="B109" s="94">
        <v>107336000000</v>
      </c>
      <c r="C109" s="93">
        <v>69113.232000000004</v>
      </c>
      <c r="D109" s="93" t="s">
        <v>649</v>
      </c>
      <c r="E109" s="93">
        <v>9179.8510000000006</v>
      </c>
      <c r="F109" s="93">
        <v>26914.7</v>
      </c>
      <c r="G109" s="93">
        <v>3978.5369999999998</v>
      </c>
      <c r="H109" s="93">
        <v>0</v>
      </c>
      <c r="I109" s="93">
        <v>25989.633000000002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3050.511</v>
      </c>
      <c r="R109" s="93">
        <v>0</v>
      </c>
      <c r="S109" s="93">
        <v>0</v>
      </c>
    </row>
    <row r="110" spans="1:19">
      <c r="A110" s="93" t="s">
        <v>441</v>
      </c>
      <c r="B110" s="94">
        <v>92305300000</v>
      </c>
      <c r="C110" s="93">
        <v>64015.343000000001</v>
      </c>
      <c r="D110" s="93" t="s">
        <v>543</v>
      </c>
      <c r="E110" s="93">
        <v>9179.8510000000006</v>
      </c>
      <c r="F110" s="93">
        <v>26914.7</v>
      </c>
      <c r="G110" s="93">
        <v>3978.5369999999998</v>
      </c>
      <c r="H110" s="93">
        <v>0</v>
      </c>
      <c r="I110" s="93">
        <v>21429.217000000001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2513.038</v>
      </c>
      <c r="R110" s="93">
        <v>0</v>
      </c>
      <c r="S110" s="93">
        <v>0</v>
      </c>
    </row>
    <row r="111" spans="1:19">
      <c r="A111" s="93" t="s">
        <v>442</v>
      </c>
      <c r="B111" s="94">
        <v>87792300000</v>
      </c>
      <c r="C111" s="93">
        <v>55618.625999999997</v>
      </c>
      <c r="D111" s="93" t="s">
        <v>544</v>
      </c>
      <c r="E111" s="93">
        <v>9179.8510000000006</v>
      </c>
      <c r="F111" s="93">
        <v>26914.7</v>
      </c>
      <c r="G111" s="93">
        <v>3978.5369999999998</v>
      </c>
      <c r="H111" s="93">
        <v>0</v>
      </c>
      <c r="I111" s="93">
        <v>13438.034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2107.5039999999999</v>
      </c>
      <c r="R111" s="93">
        <v>0</v>
      </c>
      <c r="S111" s="93">
        <v>0</v>
      </c>
    </row>
    <row r="112" spans="1:19">
      <c r="A112" s="93" t="s">
        <v>443</v>
      </c>
      <c r="B112" s="94">
        <v>83668900000</v>
      </c>
      <c r="C112" s="93">
        <v>55530.279000000002</v>
      </c>
      <c r="D112" s="93" t="s">
        <v>545</v>
      </c>
      <c r="E112" s="93">
        <v>9179.8510000000006</v>
      </c>
      <c r="F112" s="93">
        <v>26914.7</v>
      </c>
      <c r="G112" s="93">
        <v>3978.5369999999998</v>
      </c>
      <c r="H112" s="93">
        <v>0</v>
      </c>
      <c r="I112" s="93">
        <v>13342.781000000001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2114.41</v>
      </c>
      <c r="R112" s="93">
        <v>0</v>
      </c>
      <c r="S112" s="93">
        <v>0</v>
      </c>
    </row>
    <row r="113" spans="1:19">
      <c r="A113" s="93" t="s">
        <v>444</v>
      </c>
      <c r="B113" s="94">
        <v>86031100000</v>
      </c>
      <c r="C113" s="93">
        <v>43434.815999999999</v>
      </c>
      <c r="D113" s="93" t="s">
        <v>546</v>
      </c>
      <c r="E113" s="93">
        <v>9179.8510000000006</v>
      </c>
      <c r="F113" s="93">
        <v>26914.7</v>
      </c>
      <c r="G113" s="93">
        <v>3978.5369999999998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3361.7280000000001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1092980000000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77585100000</v>
      </c>
      <c r="C116" s="93">
        <v>43427.368000000002</v>
      </c>
      <c r="D116" s="93"/>
      <c r="E116" s="93">
        <v>9179.8510000000006</v>
      </c>
      <c r="F116" s="93">
        <v>26914.7</v>
      </c>
      <c r="G116" s="93">
        <v>3978.5369999999998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1965.239</v>
      </c>
      <c r="R116" s="93">
        <v>0</v>
      </c>
      <c r="S116" s="93">
        <v>0</v>
      </c>
    </row>
    <row r="117" spans="1:19">
      <c r="A117" s="93" t="s">
        <v>447</v>
      </c>
      <c r="B117" s="94">
        <v>111720000000</v>
      </c>
      <c r="C117" s="93">
        <v>70790.976999999999</v>
      </c>
      <c r="D117" s="93"/>
      <c r="E117" s="93">
        <v>9179.8510000000006</v>
      </c>
      <c r="F117" s="93">
        <v>26914.7</v>
      </c>
      <c r="G117" s="93">
        <v>3978.5369999999998</v>
      </c>
      <c r="H117" s="93">
        <v>0</v>
      </c>
      <c r="I117" s="93">
        <v>27588.682000000001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3361.7280000000001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15898.39</v>
      </c>
      <c r="C120" s="93">
        <v>17147.8</v>
      </c>
      <c r="D120" s="93">
        <v>0</v>
      </c>
      <c r="E120" s="93">
        <v>33046.19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31.1</v>
      </c>
      <c r="C121" s="93">
        <v>33.549999999999997</v>
      </c>
      <c r="D121" s="93">
        <v>0</v>
      </c>
      <c r="E121" s="93">
        <v>64.650000000000006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31.1</v>
      </c>
      <c r="C122" s="93">
        <v>33.549999999999997</v>
      </c>
      <c r="D122" s="93">
        <v>0</v>
      </c>
      <c r="E122" s="93">
        <v>64.650000000000006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2790.61</v>
      </c>
      <c r="C2" s="93">
        <v>5459.44</v>
      </c>
      <c r="D2" s="93">
        <v>5459.44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2790.61</v>
      </c>
      <c r="C3" s="93">
        <v>5459.44</v>
      </c>
      <c r="D3" s="93">
        <v>5459.44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5456.77</v>
      </c>
      <c r="C4" s="93">
        <v>10675.41</v>
      </c>
      <c r="D4" s="93">
        <v>10675.41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5456.77</v>
      </c>
      <c r="C5" s="93">
        <v>10675.41</v>
      </c>
      <c r="D5" s="93">
        <v>10675.41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681.76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56.06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116.67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225.53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59.36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1082.4000000000001</v>
      </c>
      <c r="C28" s="93">
        <v>1708.21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0.47699999999999998</v>
      </c>
      <c r="E39" s="93">
        <v>0.51400000000000001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0.47699999999999998</v>
      </c>
      <c r="E40" s="93">
        <v>0.51400000000000001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0.47699999999999998</v>
      </c>
      <c r="E41" s="93">
        <v>0.51400000000000001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0.47699999999999998</v>
      </c>
      <c r="E43" s="93">
        <v>0.51400000000000001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0.47699999999999998</v>
      </c>
      <c r="E44" s="93">
        <v>0.51400000000000001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0.47699999999999998</v>
      </c>
      <c r="E45" s="93">
        <v>0.51400000000000001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67927</v>
      </c>
      <c r="D64" s="93">
        <v>48737.77</v>
      </c>
      <c r="E64" s="93">
        <v>19189.23</v>
      </c>
      <c r="F64" s="93">
        <v>0.72</v>
      </c>
      <c r="G64" s="93">
        <v>3.27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13926.29</v>
      </c>
      <c r="D65" s="93">
        <v>10944.91</v>
      </c>
      <c r="E65" s="93">
        <v>2981.39</v>
      </c>
      <c r="F65" s="93">
        <v>0.79</v>
      </c>
      <c r="G65" s="93">
        <v>3.99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165565.73000000001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47276.5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3.2</v>
      </c>
      <c r="F74" s="93">
        <v>3497.09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0.81</v>
      </c>
      <c r="F75" s="93">
        <v>942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34364.8393</v>
      </c>
      <c r="C84" s="93">
        <v>50.698900000000002</v>
      </c>
      <c r="D84" s="93">
        <v>105.7212</v>
      </c>
      <c r="E84" s="93">
        <v>0</v>
      </c>
      <c r="F84" s="93">
        <v>4.0000000000000002E-4</v>
      </c>
      <c r="G84" s="93">
        <v>109873.1804</v>
      </c>
      <c r="H84" s="93">
        <v>13807.022800000001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30402.800500000001</v>
      </c>
      <c r="C85" s="93">
        <v>45.192300000000003</v>
      </c>
      <c r="D85" s="93">
        <v>95.365200000000002</v>
      </c>
      <c r="E85" s="93">
        <v>0</v>
      </c>
      <c r="F85" s="93">
        <v>4.0000000000000002E-4</v>
      </c>
      <c r="G85" s="93">
        <v>99113.569399999993</v>
      </c>
      <c r="H85" s="93">
        <v>12248.380999999999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32473.7513</v>
      </c>
      <c r="C86" s="93">
        <v>49.0366</v>
      </c>
      <c r="D86" s="93">
        <v>106.0067</v>
      </c>
      <c r="E86" s="93">
        <v>0</v>
      </c>
      <c r="F86" s="93">
        <v>4.0000000000000002E-4</v>
      </c>
      <c r="G86" s="93">
        <v>110180.4417</v>
      </c>
      <c r="H86" s="93">
        <v>13157.833500000001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29529.331099999999</v>
      </c>
      <c r="C87" s="93">
        <v>45.902999999999999</v>
      </c>
      <c r="D87" s="93">
        <v>103.4996</v>
      </c>
      <c r="E87" s="93">
        <v>0</v>
      </c>
      <c r="F87" s="93">
        <v>4.0000000000000002E-4</v>
      </c>
      <c r="G87" s="93">
        <v>107586.29489999999</v>
      </c>
      <c r="H87" s="93">
        <v>12093.5576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29875.3714</v>
      </c>
      <c r="C88" s="93">
        <v>47.417700000000004</v>
      </c>
      <c r="D88" s="93">
        <v>109.999</v>
      </c>
      <c r="E88" s="93">
        <v>0</v>
      </c>
      <c r="F88" s="93">
        <v>4.0000000000000002E-4</v>
      </c>
      <c r="G88" s="93">
        <v>114350.45450000001</v>
      </c>
      <c r="H88" s="93">
        <v>12331.083699999999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29419.809399999998</v>
      </c>
      <c r="C89" s="93">
        <v>47.5854</v>
      </c>
      <c r="D89" s="93">
        <v>113.1429</v>
      </c>
      <c r="E89" s="93">
        <v>0</v>
      </c>
      <c r="F89" s="93">
        <v>5.0000000000000001E-4</v>
      </c>
      <c r="G89" s="93">
        <v>117625.7199</v>
      </c>
      <c r="H89" s="93">
        <v>12230.4241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32301.344499999999</v>
      </c>
      <c r="C90" s="93">
        <v>52.945300000000003</v>
      </c>
      <c r="D90" s="93">
        <v>128.00899999999999</v>
      </c>
      <c r="E90" s="93">
        <v>0</v>
      </c>
      <c r="F90" s="93">
        <v>5.0000000000000001E-4</v>
      </c>
      <c r="G90" s="93">
        <v>133086.05780000001</v>
      </c>
      <c r="H90" s="93">
        <v>13496.918600000001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31402.374800000001</v>
      </c>
      <c r="C91" s="93">
        <v>51.322600000000001</v>
      </c>
      <c r="D91" s="93">
        <v>123.6388</v>
      </c>
      <c r="E91" s="93">
        <v>0</v>
      </c>
      <c r="F91" s="93">
        <v>5.0000000000000001E-4</v>
      </c>
      <c r="G91" s="93">
        <v>128541.493</v>
      </c>
      <c r="H91" s="93">
        <v>13106.654399999999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29229.025000000001</v>
      </c>
      <c r="C92" s="93">
        <v>47.066200000000002</v>
      </c>
      <c r="D92" s="93">
        <v>111.26949999999999</v>
      </c>
      <c r="E92" s="93">
        <v>0</v>
      </c>
      <c r="F92" s="93">
        <v>4.0000000000000002E-4</v>
      </c>
      <c r="G92" s="93">
        <v>115676.48940000001</v>
      </c>
      <c r="H92" s="93">
        <v>12130.4566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30312.1911</v>
      </c>
      <c r="C93" s="93">
        <v>47.563400000000001</v>
      </c>
      <c r="D93" s="93">
        <v>108.6437</v>
      </c>
      <c r="E93" s="93">
        <v>0</v>
      </c>
      <c r="F93" s="93">
        <v>4.0000000000000002E-4</v>
      </c>
      <c r="G93" s="93">
        <v>112937.1646</v>
      </c>
      <c r="H93" s="93">
        <v>12457.671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31276.616399999999</v>
      </c>
      <c r="C94" s="93">
        <v>47.291699999999999</v>
      </c>
      <c r="D94" s="93">
        <v>102.4391</v>
      </c>
      <c r="E94" s="93">
        <v>0</v>
      </c>
      <c r="F94" s="93">
        <v>4.0000000000000002E-4</v>
      </c>
      <c r="G94" s="93">
        <v>106472.9423</v>
      </c>
      <c r="H94" s="93">
        <v>12678.9413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34597.129699999998</v>
      </c>
      <c r="C95" s="93">
        <v>50.901000000000003</v>
      </c>
      <c r="D95" s="93">
        <v>105.67489999999999</v>
      </c>
      <c r="E95" s="93">
        <v>0</v>
      </c>
      <c r="F95" s="93">
        <v>4.0000000000000002E-4</v>
      </c>
      <c r="G95" s="93">
        <v>109823.66190000001</v>
      </c>
      <c r="H95" s="93">
        <v>13886.560600000001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375184.5846</v>
      </c>
      <c r="C97" s="93">
        <v>582.92409999999995</v>
      </c>
      <c r="D97" s="93">
        <v>1313.4096</v>
      </c>
      <c r="E97" s="93">
        <v>0</v>
      </c>
      <c r="F97" s="93">
        <v>5.3E-3</v>
      </c>
      <c r="G97" s="94">
        <v>1365270</v>
      </c>
      <c r="H97" s="93">
        <v>153625.50510000001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29229.025000000001</v>
      </c>
      <c r="C98" s="93">
        <v>45.192300000000003</v>
      </c>
      <c r="D98" s="93">
        <v>95.365200000000002</v>
      </c>
      <c r="E98" s="93">
        <v>0</v>
      </c>
      <c r="F98" s="93">
        <v>4.0000000000000002E-4</v>
      </c>
      <c r="G98" s="93">
        <v>99113.569399999993</v>
      </c>
      <c r="H98" s="93">
        <v>12093.5576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34597.129699999998</v>
      </c>
      <c r="C99" s="93">
        <v>52.945300000000003</v>
      </c>
      <c r="D99" s="93">
        <v>128.00899999999999</v>
      </c>
      <c r="E99" s="93">
        <v>0</v>
      </c>
      <c r="F99" s="93">
        <v>5.0000000000000001E-4</v>
      </c>
      <c r="G99" s="93">
        <v>133086.05780000001</v>
      </c>
      <c r="H99" s="93">
        <v>13886.560600000001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87108800000</v>
      </c>
      <c r="C102" s="93">
        <v>44238.601000000002</v>
      </c>
      <c r="D102" s="93" t="s">
        <v>597</v>
      </c>
      <c r="E102" s="93">
        <v>9179.8510000000006</v>
      </c>
      <c r="F102" s="93">
        <v>26914.7</v>
      </c>
      <c r="G102" s="93">
        <v>4439.0990000000002</v>
      </c>
      <c r="H102" s="93">
        <v>0</v>
      </c>
      <c r="I102" s="93">
        <v>325.06799999999998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3379.8829999999998</v>
      </c>
      <c r="R102" s="93">
        <v>0</v>
      </c>
      <c r="S102" s="93">
        <v>0</v>
      </c>
    </row>
    <row r="103" spans="1:19">
      <c r="A103" s="93" t="s">
        <v>435</v>
      </c>
      <c r="B103" s="94">
        <v>78578400000</v>
      </c>
      <c r="C103" s="93">
        <v>43894.112000000001</v>
      </c>
      <c r="D103" s="93" t="s">
        <v>650</v>
      </c>
      <c r="E103" s="93">
        <v>9179.8510000000006</v>
      </c>
      <c r="F103" s="93">
        <v>26914.7</v>
      </c>
      <c r="G103" s="93">
        <v>4439.0990000000002</v>
      </c>
      <c r="H103" s="93">
        <v>0</v>
      </c>
      <c r="I103" s="93">
        <v>3.3130000000000002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3357.15</v>
      </c>
      <c r="R103" s="93">
        <v>0</v>
      </c>
      <c r="S103" s="93">
        <v>0</v>
      </c>
    </row>
    <row r="104" spans="1:19">
      <c r="A104" s="93" t="s">
        <v>436</v>
      </c>
      <c r="B104" s="94">
        <v>87352400000</v>
      </c>
      <c r="C104" s="93">
        <v>51031.120999999999</v>
      </c>
      <c r="D104" s="93" t="s">
        <v>651</v>
      </c>
      <c r="E104" s="93">
        <v>9179.8510000000006</v>
      </c>
      <c r="F104" s="93">
        <v>26914.7</v>
      </c>
      <c r="G104" s="93">
        <v>4439.0990000000002</v>
      </c>
      <c r="H104" s="93">
        <v>0</v>
      </c>
      <c r="I104" s="93">
        <v>8482.5879999999997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2014.884</v>
      </c>
      <c r="R104" s="93">
        <v>0</v>
      </c>
      <c r="S104" s="93">
        <v>0</v>
      </c>
    </row>
    <row r="105" spans="1:19">
      <c r="A105" s="93" t="s">
        <v>437</v>
      </c>
      <c r="B105" s="94">
        <v>85295700000</v>
      </c>
      <c r="C105" s="93">
        <v>50986.597999999998</v>
      </c>
      <c r="D105" s="93" t="s">
        <v>547</v>
      </c>
      <c r="E105" s="93">
        <v>9179.8510000000006</v>
      </c>
      <c r="F105" s="93">
        <v>26914.7</v>
      </c>
      <c r="G105" s="93">
        <v>4439.0990000000002</v>
      </c>
      <c r="H105" s="93">
        <v>0</v>
      </c>
      <c r="I105" s="93">
        <v>8382.8670000000002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2070.0810000000001</v>
      </c>
      <c r="R105" s="93">
        <v>0</v>
      </c>
      <c r="S105" s="93">
        <v>0</v>
      </c>
    </row>
    <row r="106" spans="1:19">
      <c r="A106" s="93" t="s">
        <v>284</v>
      </c>
      <c r="B106" s="94">
        <v>90658400000</v>
      </c>
      <c r="C106" s="93">
        <v>56601.38</v>
      </c>
      <c r="D106" s="93" t="s">
        <v>548</v>
      </c>
      <c r="E106" s="93">
        <v>9179.8510000000006</v>
      </c>
      <c r="F106" s="93">
        <v>26914.7</v>
      </c>
      <c r="G106" s="93">
        <v>4439.0990000000002</v>
      </c>
      <c r="H106" s="93">
        <v>0</v>
      </c>
      <c r="I106" s="93">
        <v>13989.264999999999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2078.4650000000001</v>
      </c>
      <c r="R106" s="93">
        <v>0</v>
      </c>
      <c r="S106" s="93">
        <v>0</v>
      </c>
    </row>
    <row r="107" spans="1:19">
      <c r="A107" s="93" t="s">
        <v>438</v>
      </c>
      <c r="B107" s="94">
        <v>93255100000</v>
      </c>
      <c r="C107" s="93">
        <v>62490.235000000001</v>
      </c>
      <c r="D107" s="93" t="s">
        <v>506</v>
      </c>
      <c r="E107" s="93">
        <v>9179.8510000000006</v>
      </c>
      <c r="F107" s="93">
        <v>26914.7</v>
      </c>
      <c r="G107" s="93">
        <v>4439.0990000000002</v>
      </c>
      <c r="H107" s="93">
        <v>0</v>
      </c>
      <c r="I107" s="93">
        <v>19759.616000000002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2196.9699999999998</v>
      </c>
      <c r="R107" s="93">
        <v>0</v>
      </c>
      <c r="S107" s="93">
        <v>0</v>
      </c>
    </row>
    <row r="108" spans="1:19">
      <c r="A108" s="93" t="s">
        <v>439</v>
      </c>
      <c r="B108" s="94">
        <v>105512000000</v>
      </c>
      <c r="C108" s="93">
        <v>63351.201999999997</v>
      </c>
      <c r="D108" s="93" t="s">
        <v>549</v>
      </c>
      <c r="E108" s="93">
        <v>9179.8510000000006</v>
      </c>
      <c r="F108" s="93">
        <v>26914.7</v>
      </c>
      <c r="G108" s="93">
        <v>4439.0990000000002</v>
      </c>
      <c r="H108" s="93">
        <v>0</v>
      </c>
      <c r="I108" s="93">
        <v>20606.848000000002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2210.7049999999999</v>
      </c>
      <c r="R108" s="93">
        <v>0</v>
      </c>
      <c r="S108" s="93">
        <v>0</v>
      </c>
    </row>
    <row r="109" spans="1:19">
      <c r="A109" s="93" t="s">
        <v>440</v>
      </c>
      <c r="B109" s="94">
        <v>101909000000</v>
      </c>
      <c r="C109" s="93">
        <v>64358.286</v>
      </c>
      <c r="D109" s="93" t="s">
        <v>550</v>
      </c>
      <c r="E109" s="93">
        <v>9179.8510000000006</v>
      </c>
      <c r="F109" s="93">
        <v>26914.7</v>
      </c>
      <c r="G109" s="93">
        <v>4439.0990000000002</v>
      </c>
      <c r="H109" s="93">
        <v>0</v>
      </c>
      <c r="I109" s="93">
        <v>21606.322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2218.3150000000001</v>
      </c>
      <c r="R109" s="93">
        <v>0</v>
      </c>
      <c r="S109" s="93">
        <v>0</v>
      </c>
    </row>
    <row r="110" spans="1:19">
      <c r="A110" s="93" t="s">
        <v>441</v>
      </c>
      <c r="B110" s="94">
        <v>91709700000</v>
      </c>
      <c r="C110" s="93">
        <v>58927.754000000001</v>
      </c>
      <c r="D110" s="93" t="s">
        <v>551</v>
      </c>
      <c r="E110" s="93">
        <v>9179.8510000000006</v>
      </c>
      <c r="F110" s="93">
        <v>26914.7</v>
      </c>
      <c r="G110" s="93">
        <v>4439.0990000000002</v>
      </c>
      <c r="H110" s="93">
        <v>0</v>
      </c>
      <c r="I110" s="93">
        <v>16283.306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2110.7979999999998</v>
      </c>
      <c r="R110" s="93">
        <v>0</v>
      </c>
      <c r="S110" s="93">
        <v>0</v>
      </c>
    </row>
    <row r="111" spans="1:19">
      <c r="A111" s="93" t="s">
        <v>442</v>
      </c>
      <c r="B111" s="94">
        <v>89537900000</v>
      </c>
      <c r="C111" s="93">
        <v>53981.232000000004</v>
      </c>
      <c r="D111" s="93" t="s">
        <v>652</v>
      </c>
      <c r="E111" s="93">
        <v>9179.8510000000006</v>
      </c>
      <c r="F111" s="93">
        <v>26914.7</v>
      </c>
      <c r="G111" s="93">
        <v>4439.0990000000002</v>
      </c>
      <c r="H111" s="93">
        <v>0</v>
      </c>
      <c r="I111" s="93">
        <v>11347.388999999999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2100.194</v>
      </c>
      <c r="R111" s="93">
        <v>0</v>
      </c>
      <c r="S111" s="93">
        <v>0</v>
      </c>
    </row>
    <row r="112" spans="1:19">
      <c r="A112" s="93" t="s">
        <v>443</v>
      </c>
      <c r="B112" s="94">
        <v>84413000000</v>
      </c>
      <c r="C112" s="93">
        <v>47202.379000000001</v>
      </c>
      <c r="D112" s="93" t="s">
        <v>516</v>
      </c>
      <c r="E112" s="93">
        <v>9179.8510000000006</v>
      </c>
      <c r="F112" s="93">
        <v>26914.7</v>
      </c>
      <c r="G112" s="93">
        <v>4439.0990000000002</v>
      </c>
      <c r="H112" s="93">
        <v>0</v>
      </c>
      <c r="I112" s="93">
        <v>4657.9780000000001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2010.752</v>
      </c>
      <c r="R112" s="93">
        <v>0</v>
      </c>
      <c r="S112" s="93">
        <v>0</v>
      </c>
    </row>
    <row r="113" spans="1:19">
      <c r="A113" s="93" t="s">
        <v>444</v>
      </c>
      <c r="B113" s="94">
        <v>87069500000</v>
      </c>
      <c r="C113" s="93">
        <v>43894.656000000003</v>
      </c>
      <c r="D113" s="93" t="s">
        <v>598</v>
      </c>
      <c r="E113" s="93">
        <v>9179.8510000000006</v>
      </c>
      <c r="F113" s="93">
        <v>26914.7</v>
      </c>
      <c r="G113" s="93">
        <v>4439.0990000000002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3361.0059999999999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1082400000000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78578400000</v>
      </c>
      <c r="C116" s="93">
        <v>43894.112000000001</v>
      </c>
      <c r="D116" s="93"/>
      <c r="E116" s="93">
        <v>9179.8510000000006</v>
      </c>
      <c r="F116" s="93">
        <v>26914.7</v>
      </c>
      <c r="G116" s="93">
        <v>4439.0990000000002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2010.752</v>
      </c>
      <c r="R116" s="93">
        <v>0</v>
      </c>
      <c r="S116" s="93">
        <v>0</v>
      </c>
    </row>
    <row r="117" spans="1:19">
      <c r="A117" s="93" t="s">
        <v>447</v>
      </c>
      <c r="B117" s="94">
        <v>105512000000</v>
      </c>
      <c r="C117" s="93">
        <v>64358.286</v>
      </c>
      <c r="D117" s="93"/>
      <c r="E117" s="93">
        <v>9179.8510000000006</v>
      </c>
      <c r="F117" s="93">
        <v>26914.7</v>
      </c>
      <c r="G117" s="93">
        <v>4439.0990000000002</v>
      </c>
      <c r="H117" s="93">
        <v>0</v>
      </c>
      <c r="I117" s="93">
        <v>21606.322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3379.8829999999998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11295.55</v>
      </c>
      <c r="C120" s="93">
        <v>12177.39</v>
      </c>
      <c r="D120" s="93">
        <v>0</v>
      </c>
      <c r="E120" s="93">
        <v>23472.94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22.1</v>
      </c>
      <c r="C121" s="93">
        <v>23.82</v>
      </c>
      <c r="D121" s="93">
        <v>0</v>
      </c>
      <c r="E121" s="93">
        <v>45.92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22.1</v>
      </c>
      <c r="C122" s="93">
        <v>23.82</v>
      </c>
      <c r="D122" s="93">
        <v>0</v>
      </c>
      <c r="E122" s="93">
        <v>45.92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3311.02</v>
      </c>
      <c r="C2" s="93">
        <v>6477.54</v>
      </c>
      <c r="D2" s="93">
        <v>6477.54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3311.02</v>
      </c>
      <c r="C3" s="93">
        <v>6477.54</v>
      </c>
      <c r="D3" s="93">
        <v>6477.54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6155.74</v>
      </c>
      <c r="C4" s="93">
        <v>12042.85</v>
      </c>
      <c r="D4" s="93">
        <v>12042.85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6155.74</v>
      </c>
      <c r="C5" s="93">
        <v>12042.85</v>
      </c>
      <c r="D5" s="93">
        <v>12042.85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1182.44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69.13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104.63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244.46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59.12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1083.2</v>
      </c>
      <c r="C28" s="93">
        <v>2227.8200000000002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0.47699999999999998</v>
      </c>
      <c r="E39" s="93">
        <v>0.51400000000000001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0.47699999999999998</v>
      </c>
      <c r="E40" s="93">
        <v>0.51400000000000001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0.47699999999999998</v>
      </c>
      <c r="E41" s="93">
        <v>0.51400000000000001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0.47699999999999998</v>
      </c>
      <c r="E43" s="93">
        <v>0.51400000000000001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0.47699999999999998</v>
      </c>
      <c r="E44" s="93">
        <v>0.51400000000000001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0.47699999999999998</v>
      </c>
      <c r="E45" s="93">
        <v>0.51400000000000001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72255.02</v>
      </c>
      <c r="D64" s="93">
        <v>48850.41</v>
      </c>
      <c r="E64" s="93">
        <v>23404.61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16931.060000000001</v>
      </c>
      <c r="D65" s="93">
        <v>11446.81</v>
      </c>
      <c r="E65" s="93">
        <v>5484.26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212480.25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52830.49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2.91</v>
      </c>
      <c r="F74" s="93">
        <v>3182.14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0.68</v>
      </c>
      <c r="F75" s="93">
        <v>790.84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37908.182099999998</v>
      </c>
      <c r="C84" s="93">
        <v>51.716999999999999</v>
      </c>
      <c r="D84" s="93">
        <v>56.530999999999999</v>
      </c>
      <c r="E84" s="93">
        <v>0</v>
      </c>
      <c r="F84" s="93">
        <v>5.0000000000000001E-4</v>
      </c>
      <c r="G84" s="93">
        <v>37095.977500000001</v>
      </c>
      <c r="H84" s="93">
        <v>14774.4581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32288.573799999998</v>
      </c>
      <c r="C85" s="93">
        <v>44.905099999999997</v>
      </c>
      <c r="D85" s="93">
        <v>50.933799999999998</v>
      </c>
      <c r="E85" s="93">
        <v>0</v>
      </c>
      <c r="F85" s="93">
        <v>4.0000000000000002E-4</v>
      </c>
      <c r="G85" s="93">
        <v>33429.417600000001</v>
      </c>
      <c r="H85" s="93">
        <v>12665.954900000001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31313.730200000002</v>
      </c>
      <c r="C86" s="93">
        <v>45.680700000000002</v>
      </c>
      <c r="D86" s="93">
        <v>56.336199999999998</v>
      </c>
      <c r="E86" s="93">
        <v>0</v>
      </c>
      <c r="F86" s="93">
        <v>4.0000000000000002E-4</v>
      </c>
      <c r="G86" s="93">
        <v>36990.093099999998</v>
      </c>
      <c r="H86" s="93">
        <v>12487.2832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26474.667099999999</v>
      </c>
      <c r="C87" s="93">
        <v>40.877600000000001</v>
      </c>
      <c r="D87" s="93">
        <v>54.976599999999998</v>
      </c>
      <c r="E87" s="93">
        <v>0</v>
      </c>
      <c r="F87" s="93">
        <v>4.0000000000000002E-4</v>
      </c>
      <c r="G87" s="93">
        <v>36111.183299999997</v>
      </c>
      <c r="H87" s="93">
        <v>10773.2166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26144.8341</v>
      </c>
      <c r="C88" s="93">
        <v>42.4255</v>
      </c>
      <c r="D88" s="93">
        <v>60.990200000000002</v>
      </c>
      <c r="E88" s="93">
        <v>0</v>
      </c>
      <c r="F88" s="93">
        <v>5.0000000000000001E-4</v>
      </c>
      <c r="G88" s="93">
        <v>40072.1682</v>
      </c>
      <c r="H88" s="93">
        <v>10835.6405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26231.9015</v>
      </c>
      <c r="C89" s="93">
        <v>43.680399999999999</v>
      </c>
      <c r="D89" s="93">
        <v>64.819400000000002</v>
      </c>
      <c r="E89" s="93">
        <v>0</v>
      </c>
      <c r="F89" s="93">
        <v>5.0000000000000001E-4</v>
      </c>
      <c r="G89" s="93">
        <v>42593.285300000003</v>
      </c>
      <c r="H89" s="93">
        <v>10978.170099999999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28146.5857</v>
      </c>
      <c r="C90" s="93">
        <v>47.231400000000001</v>
      </c>
      <c r="D90" s="93">
        <v>70.731700000000004</v>
      </c>
      <c r="E90" s="93">
        <v>0</v>
      </c>
      <c r="F90" s="93">
        <v>5.0000000000000001E-4</v>
      </c>
      <c r="G90" s="93">
        <v>46479.918400000002</v>
      </c>
      <c r="H90" s="93">
        <v>11814.145699999999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27768.527099999999</v>
      </c>
      <c r="C91" s="93">
        <v>46.568100000000001</v>
      </c>
      <c r="D91" s="93">
        <v>69.687600000000003</v>
      </c>
      <c r="E91" s="93">
        <v>0</v>
      </c>
      <c r="F91" s="93">
        <v>5.0000000000000001E-4</v>
      </c>
      <c r="G91" s="93">
        <v>45793.650800000003</v>
      </c>
      <c r="H91" s="93">
        <v>11652.6986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24238.404500000001</v>
      </c>
      <c r="C92" s="93">
        <v>39.645699999999998</v>
      </c>
      <c r="D92" s="93">
        <v>57.564599999999999</v>
      </c>
      <c r="E92" s="93">
        <v>0</v>
      </c>
      <c r="F92" s="93">
        <v>4.0000000000000002E-4</v>
      </c>
      <c r="G92" s="93">
        <v>37822.893199999999</v>
      </c>
      <c r="H92" s="93">
        <v>10075.517099999999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27104.488300000001</v>
      </c>
      <c r="C93" s="93">
        <v>42.0779</v>
      </c>
      <c r="D93" s="93">
        <v>57.026299999999999</v>
      </c>
      <c r="E93" s="93">
        <v>0</v>
      </c>
      <c r="F93" s="93">
        <v>4.0000000000000002E-4</v>
      </c>
      <c r="G93" s="93">
        <v>37458.7215</v>
      </c>
      <c r="H93" s="93">
        <v>11051.283299999999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30030.816800000001</v>
      </c>
      <c r="C94" s="93">
        <v>44.001800000000003</v>
      </c>
      <c r="D94" s="93">
        <v>54.655200000000001</v>
      </c>
      <c r="E94" s="93">
        <v>0</v>
      </c>
      <c r="F94" s="93">
        <v>4.0000000000000002E-4</v>
      </c>
      <c r="G94" s="93">
        <v>35887.526299999998</v>
      </c>
      <c r="H94" s="93">
        <v>11994.091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35856.448100000001</v>
      </c>
      <c r="C95" s="93">
        <v>49.845599999999997</v>
      </c>
      <c r="D95" s="93">
        <v>56.492100000000001</v>
      </c>
      <c r="E95" s="93">
        <v>0</v>
      </c>
      <c r="F95" s="93">
        <v>4.0000000000000002E-4</v>
      </c>
      <c r="G95" s="93">
        <v>37077.3151</v>
      </c>
      <c r="H95" s="93">
        <v>14063.4853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353507.1593</v>
      </c>
      <c r="C97" s="93">
        <v>538.65660000000003</v>
      </c>
      <c r="D97" s="93">
        <v>710.74459999999999</v>
      </c>
      <c r="E97" s="93">
        <v>0</v>
      </c>
      <c r="F97" s="93">
        <v>5.4000000000000003E-3</v>
      </c>
      <c r="G97" s="93">
        <v>466812.15049999999</v>
      </c>
      <c r="H97" s="93">
        <v>143165.94440000001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24238.404500000001</v>
      </c>
      <c r="C98" s="93">
        <v>39.645699999999998</v>
      </c>
      <c r="D98" s="93">
        <v>50.933799999999998</v>
      </c>
      <c r="E98" s="93">
        <v>0</v>
      </c>
      <c r="F98" s="93">
        <v>4.0000000000000002E-4</v>
      </c>
      <c r="G98" s="93">
        <v>33429.417600000001</v>
      </c>
      <c r="H98" s="93">
        <v>10075.517099999999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37908.182099999998</v>
      </c>
      <c r="C99" s="93">
        <v>51.716999999999999</v>
      </c>
      <c r="D99" s="93">
        <v>70.731700000000004</v>
      </c>
      <c r="E99" s="93">
        <v>0</v>
      </c>
      <c r="F99" s="93">
        <v>5.0000000000000001E-4</v>
      </c>
      <c r="G99" s="93">
        <v>46479.918400000002</v>
      </c>
      <c r="H99" s="93">
        <v>14774.4581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86078400000</v>
      </c>
      <c r="C102" s="93">
        <v>43406.637999999999</v>
      </c>
      <c r="D102" s="93" t="s">
        <v>561</v>
      </c>
      <c r="E102" s="93">
        <v>9179.8510000000006</v>
      </c>
      <c r="F102" s="93">
        <v>26914.7</v>
      </c>
      <c r="G102" s="93">
        <v>3972.9760000000001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3339.1120000000001</v>
      </c>
      <c r="R102" s="93">
        <v>0</v>
      </c>
      <c r="S102" s="93">
        <v>0</v>
      </c>
    </row>
    <row r="103" spans="1:19">
      <c r="A103" s="93" t="s">
        <v>435</v>
      </c>
      <c r="B103" s="94">
        <v>77570400000</v>
      </c>
      <c r="C103" s="93">
        <v>43408.94</v>
      </c>
      <c r="D103" s="93" t="s">
        <v>552</v>
      </c>
      <c r="E103" s="93">
        <v>9179.8510000000006</v>
      </c>
      <c r="F103" s="93">
        <v>26914.7</v>
      </c>
      <c r="G103" s="93">
        <v>3972.9760000000001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3341.4140000000002</v>
      </c>
      <c r="R103" s="93">
        <v>0</v>
      </c>
      <c r="S103" s="93">
        <v>0</v>
      </c>
    </row>
    <row r="104" spans="1:19">
      <c r="A104" s="93" t="s">
        <v>436</v>
      </c>
      <c r="B104" s="94">
        <v>85832700000</v>
      </c>
      <c r="C104" s="93">
        <v>43437.557000000001</v>
      </c>
      <c r="D104" s="93" t="s">
        <v>599</v>
      </c>
      <c r="E104" s="93">
        <v>9179.8510000000006</v>
      </c>
      <c r="F104" s="93">
        <v>26914.7</v>
      </c>
      <c r="G104" s="93">
        <v>3972.9760000000001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3370.03</v>
      </c>
      <c r="R104" s="93">
        <v>0</v>
      </c>
      <c r="S104" s="93">
        <v>0</v>
      </c>
    </row>
    <row r="105" spans="1:19">
      <c r="A105" s="93" t="s">
        <v>437</v>
      </c>
      <c r="B105" s="94">
        <v>83793300000</v>
      </c>
      <c r="C105" s="93">
        <v>52226.891000000003</v>
      </c>
      <c r="D105" s="93" t="s">
        <v>492</v>
      </c>
      <c r="E105" s="93">
        <v>9179.8510000000006</v>
      </c>
      <c r="F105" s="93">
        <v>26914.7</v>
      </c>
      <c r="G105" s="93">
        <v>3972.9760000000001</v>
      </c>
      <c r="H105" s="93">
        <v>0</v>
      </c>
      <c r="I105" s="93">
        <v>10125.134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2034.231</v>
      </c>
      <c r="R105" s="93">
        <v>0</v>
      </c>
      <c r="S105" s="93">
        <v>0</v>
      </c>
    </row>
    <row r="106" spans="1:19">
      <c r="A106" s="93" t="s">
        <v>284</v>
      </c>
      <c r="B106" s="94">
        <v>92984400000</v>
      </c>
      <c r="C106" s="93">
        <v>68361.698000000004</v>
      </c>
      <c r="D106" s="93" t="s">
        <v>600</v>
      </c>
      <c r="E106" s="93">
        <v>9179.8510000000006</v>
      </c>
      <c r="F106" s="93">
        <v>26914.7</v>
      </c>
      <c r="G106" s="93">
        <v>3972.9760000000001</v>
      </c>
      <c r="H106" s="93">
        <v>0</v>
      </c>
      <c r="I106" s="93">
        <v>26039.775000000001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2254.3969999999999</v>
      </c>
      <c r="R106" s="93">
        <v>0</v>
      </c>
      <c r="S106" s="93">
        <v>0</v>
      </c>
    </row>
    <row r="107" spans="1:19">
      <c r="A107" s="93" t="s">
        <v>438</v>
      </c>
      <c r="B107" s="94">
        <v>98834500000</v>
      </c>
      <c r="C107" s="93">
        <v>69048.941999999995</v>
      </c>
      <c r="D107" s="93" t="s">
        <v>653</v>
      </c>
      <c r="E107" s="93">
        <v>9179.8510000000006</v>
      </c>
      <c r="F107" s="93">
        <v>26914.7</v>
      </c>
      <c r="G107" s="93">
        <v>3972.9760000000001</v>
      </c>
      <c r="H107" s="93">
        <v>0</v>
      </c>
      <c r="I107" s="93">
        <v>26763.429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2217.9859999999999</v>
      </c>
      <c r="R107" s="93">
        <v>0</v>
      </c>
      <c r="S107" s="93">
        <v>0</v>
      </c>
    </row>
    <row r="108" spans="1:19">
      <c r="A108" s="93" t="s">
        <v>439</v>
      </c>
      <c r="B108" s="94">
        <v>107853000000</v>
      </c>
      <c r="C108" s="93">
        <v>69117.760999999999</v>
      </c>
      <c r="D108" s="93" t="s">
        <v>654</v>
      </c>
      <c r="E108" s="93">
        <v>9179.8510000000006</v>
      </c>
      <c r="F108" s="93">
        <v>26914.7</v>
      </c>
      <c r="G108" s="93">
        <v>3972.9760000000001</v>
      </c>
      <c r="H108" s="93">
        <v>0</v>
      </c>
      <c r="I108" s="93">
        <v>26829.871999999999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2220.3620000000001</v>
      </c>
      <c r="R108" s="93">
        <v>0</v>
      </c>
      <c r="S108" s="93">
        <v>0</v>
      </c>
    </row>
    <row r="109" spans="1:19">
      <c r="A109" s="93" t="s">
        <v>440</v>
      </c>
      <c r="B109" s="94">
        <v>106261000000</v>
      </c>
      <c r="C109" s="93">
        <v>68821.337</v>
      </c>
      <c r="D109" s="93" t="s">
        <v>601</v>
      </c>
      <c r="E109" s="93">
        <v>9179.8510000000006</v>
      </c>
      <c r="F109" s="93">
        <v>26914.7</v>
      </c>
      <c r="G109" s="93">
        <v>3972.9760000000001</v>
      </c>
      <c r="H109" s="93">
        <v>0</v>
      </c>
      <c r="I109" s="93">
        <v>26543.8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2210.0100000000002</v>
      </c>
      <c r="R109" s="93">
        <v>0</v>
      </c>
      <c r="S109" s="93">
        <v>0</v>
      </c>
    </row>
    <row r="110" spans="1:19">
      <c r="A110" s="93" t="s">
        <v>441</v>
      </c>
      <c r="B110" s="94">
        <v>87765200000</v>
      </c>
      <c r="C110" s="93">
        <v>59669.758000000002</v>
      </c>
      <c r="D110" s="93" t="s">
        <v>553</v>
      </c>
      <c r="E110" s="93">
        <v>9179.8510000000006</v>
      </c>
      <c r="F110" s="93">
        <v>26914.7</v>
      </c>
      <c r="G110" s="93">
        <v>3972.9760000000001</v>
      </c>
      <c r="H110" s="93">
        <v>0</v>
      </c>
      <c r="I110" s="93">
        <v>17464.719000000001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2137.5129999999999</v>
      </c>
      <c r="R110" s="93">
        <v>0</v>
      </c>
      <c r="S110" s="93">
        <v>0</v>
      </c>
    </row>
    <row r="111" spans="1:19">
      <c r="A111" s="93" t="s">
        <v>442</v>
      </c>
      <c r="B111" s="94">
        <v>86920100000</v>
      </c>
      <c r="C111" s="93">
        <v>55338.296999999999</v>
      </c>
      <c r="D111" s="93" t="s">
        <v>554</v>
      </c>
      <c r="E111" s="93">
        <v>9179.8510000000006</v>
      </c>
      <c r="F111" s="93">
        <v>26914.7</v>
      </c>
      <c r="G111" s="93">
        <v>3972.9760000000001</v>
      </c>
      <c r="H111" s="93">
        <v>0</v>
      </c>
      <c r="I111" s="93">
        <v>13112.130999999999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2158.6390000000001</v>
      </c>
      <c r="R111" s="93">
        <v>0</v>
      </c>
      <c r="S111" s="93">
        <v>0</v>
      </c>
    </row>
    <row r="112" spans="1:19">
      <c r="A112" s="93" t="s">
        <v>443</v>
      </c>
      <c r="B112" s="94">
        <v>83274300000</v>
      </c>
      <c r="C112" s="93">
        <v>43437.735000000001</v>
      </c>
      <c r="D112" s="93" t="s">
        <v>595</v>
      </c>
      <c r="E112" s="93">
        <v>9179.8510000000006</v>
      </c>
      <c r="F112" s="93">
        <v>26914.7</v>
      </c>
      <c r="G112" s="93">
        <v>3972.9760000000001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3370.2089999999998</v>
      </c>
      <c r="R112" s="93">
        <v>0</v>
      </c>
      <c r="S112" s="93">
        <v>0</v>
      </c>
    </row>
    <row r="113" spans="1:19">
      <c r="A113" s="93" t="s">
        <v>444</v>
      </c>
      <c r="B113" s="94">
        <v>86035100000</v>
      </c>
      <c r="C113" s="93">
        <v>43414.624000000003</v>
      </c>
      <c r="D113" s="93" t="s">
        <v>555</v>
      </c>
      <c r="E113" s="93">
        <v>9179.8510000000006</v>
      </c>
      <c r="F113" s="93">
        <v>26914.7</v>
      </c>
      <c r="G113" s="93">
        <v>3972.9760000000001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3347.0970000000002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1083200000000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77570400000</v>
      </c>
      <c r="C116" s="93">
        <v>43406.637999999999</v>
      </c>
      <c r="D116" s="93"/>
      <c r="E116" s="93">
        <v>9179.8510000000006</v>
      </c>
      <c r="F116" s="93">
        <v>26914.7</v>
      </c>
      <c r="G116" s="93">
        <v>3972.9760000000001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2034.231</v>
      </c>
      <c r="R116" s="93">
        <v>0</v>
      </c>
      <c r="S116" s="93">
        <v>0</v>
      </c>
    </row>
    <row r="117" spans="1:19">
      <c r="A117" s="93" t="s">
        <v>447</v>
      </c>
      <c r="B117" s="94">
        <v>107853000000</v>
      </c>
      <c r="C117" s="93">
        <v>69117.760999999999</v>
      </c>
      <c r="D117" s="93"/>
      <c r="E117" s="93">
        <v>9179.8510000000006</v>
      </c>
      <c r="F117" s="93">
        <v>26914.7</v>
      </c>
      <c r="G117" s="93">
        <v>3972.9760000000001</v>
      </c>
      <c r="H117" s="93">
        <v>0</v>
      </c>
      <c r="I117" s="93">
        <v>26829.871999999999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3370.2089999999998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15922.17</v>
      </c>
      <c r="C120" s="93">
        <v>17667.169999999998</v>
      </c>
      <c r="D120" s="93">
        <v>0</v>
      </c>
      <c r="E120" s="93">
        <v>33589.339999999997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31.15</v>
      </c>
      <c r="C121" s="93">
        <v>34.56</v>
      </c>
      <c r="D121" s="93">
        <v>0</v>
      </c>
      <c r="E121" s="93">
        <v>65.709999999999994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31.15</v>
      </c>
      <c r="C122" s="93">
        <v>34.56</v>
      </c>
      <c r="D122" s="93">
        <v>0</v>
      </c>
      <c r="E122" s="93">
        <v>65.709999999999994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3086.71</v>
      </c>
      <c r="C2" s="93">
        <v>6038.72</v>
      </c>
      <c r="D2" s="93">
        <v>6038.72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3086.71</v>
      </c>
      <c r="C3" s="93">
        <v>6038.72</v>
      </c>
      <c r="D3" s="93">
        <v>6038.72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5874.09</v>
      </c>
      <c r="C4" s="93">
        <v>11491.84</v>
      </c>
      <c r="D4" s="93">
        <v>11491.84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5874.09</v>
      </c>
      <c r="C5" s="93">
        <v>11491.84</v>
      </c>
      <c r="D5" s="93">
        <v>11491.84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988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31.28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110.28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247.7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58.22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1050.08</v>
      </c>
      <c r="C28" s="93">
        <v>2036.63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0.47699999999999998</v>
      </c>
      <c r="E39" s="93">
        <v>0.51400000000000001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0.47699999999999998</v>
      </c>
      <c r="E40" s="93">
        <v>0.51400000000000001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0.47699999999999998</v>
      </c>
      <c r="E41" s="93">
        <v>0.51400000000000001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0.47699999999999998</v>
      </c>
      <c r="E43" s="93">
        <v>0.51400000000000001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0.47699999999999998</v>
      </c>
      <c r="E44" s="93">
        <v>0.51400000000000001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0.47699999999999998</v>
      </c>
      <c r="E45" s="93">
        <v>0.51400000000000001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0.38500000000000001</v>
      </c>
      <c r="G53" s="93">
        <v>0.30499999999999999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0.38500000000000001</v>
      </c>
      <c r="G54" s="93">
        <v>0.30499999999999999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0.38500000000000001</v>
      </c>
      <c r="G55" s="93">
        <v>0.30499999999999999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55582.81</v>
      </c>
      <c r="D64" s="93">
        <v>42485.8</v>
      </c>
      <c r="E64" s="93">
        <v>13097.01</v>
      </c>
      <c r="F64" s="93">
        <v>0.76</v>
      </c>
      <c r="G64" s="93">
        <v>3.37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12289.6</v>
      </c>
      <c r="D65" s="93">
        <v>9815.15</v>
      </c>
      <c r="E65" s="93">
        <v>2474.4499999999998</v>
      </c>
      <c r="F65" s="93">
        <v>0.8</v>
      </c>
      <c r="G65" s="9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196219.1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52420.28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3.04</v>
      </c>
      <c r="F74" s="93">
        <v>3329.69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0.74</v>
      </c>
      <c r="F75" s="93">
        <v>861.13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35571.110500000003</v>
      </c>
      <c r="C84" s="93">
        <v>50.017800000000001</v>
      </c>
      <c r="D84" s="93">
        <v>64.281199999999998</v>
      </c>
      <c r="E84" s="93">
        <v>0</v>
      </c>
      <c r="F84" s="93">
        <v>5.0000000000000001E-4</v>
      </c>
      <c r="G84" s="94">
        <v>1523120</v>
      </c>
      <c r="H84" s="93">
        <v>14025.0326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30922.682499999999</v>
      </c>
      <c r="C85" s="93">
        <v>44.060200000000002</v>
      </c>
      <c r="D85" s="93">
        <v>57.9739</v>
      </c>
      <c r="E85" s="93">
        <v>0</v>
      </c>
      <c r="F85" s="93">
        <v>4.0000000000000002E-4</v>
      </c>
      <c r="G85" s="94">
        <v>1373810</v>
      </c>
      <c r="H85" s="93">
        <v>12248.183800000001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30901.257600000001</v>
      </c>
      <c r="C86" s="93">
        <v>45.762300000000003</v>
      </c>
      <c r="D86" s="93">
        <v>64.199799999999996</v>
      </c>
      <c r="E86" s="93">
        <v>0</v>
      </c>
      <c r="F86" s="93">
        <v>5.0000000000000001E-4</v>
      </c>
      <c r="G86" s="94">
        <v>1521760</v>
      </c>
      <c r="H86" s="93">
        <v>12407.181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28307.859100000001</v>
      </c>
      <c r="C87" s="93">
        <v>42.805999999999997</v>
      </c>
      <c r="D87" s="93">
        <v>62.009900000000002</v>
      </c>
      <c r="E87" s="93">
        <v>0</v>
      </c>
      <c r="F87" s="93">
        <v>4.0000000000000002E-4</v>
      </c>
      <c r="G87" s="94">
        <v>1470030</v>
      </c>
      <c r="H87" s="93">
        <v>11451.3835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27393.882799999999</v>
      </c>
      <c r="C88" s="93">
        <v>42.753799999999998</v>
      </c>
      <c r="D88" s="93">
        <v>64.817300000000003</v>
      </c>
      <c r="E88" s="93">
        <v>0</v>
      </c>
      <c r="F88" s="93">
        <v>5.0000000000000001E-4</v>
      </c>
      <c r="G88" s="94">
        <v>1536860</v>
      </c>
      <c r="H88" s="93">
        <v>11210.204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26542.040400000002</v>
      </c>
      <c r="C89" s="93">
        <v>42.578099999999999</v>
      </c>
      <c r="D89" s="93">
        <v>66.974599999999995</v>
      </c>
      <c r="E89" s="93">
        <v>0</v>
      </c>
      <c r="F89" s="93">
        <v>5.0000000000000001E-4</v>
      </c>
      <c r="G89" s="94">
        <v>1588220</v>
      </c>
      <c r="H89" s="93">
        <v>10973.1459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27831.511399999999</v>
      </c>
      <c r="C90" s="93">
        <v>45.349299999999999</v>
      </c>
      <c r="D90" s="93">
        <v>72.769400000000005</v>
      </c>
      <c r="E90" s="93">
        <v>0</v>
      </c>
      <c r="F90" s="93">
        <v>5.0000000000000001E-4</v>
      </c>
      <c r="G90" s="94">
        <v>1725760</v>
      </c>
      <c r="H90" s="93">
        <v>11574.1633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27271.761299999998</v>
      </c>
      <c r="C91" s="93">
        <v>44.2288</v>
      </c>
      <c r="D91" s="93">
        <v>70.552199999999999</v>
      </c>
      <c r="E91" s="93">
        <v>0</v>
      </c>
      <c r="F91" s="93">
        <v>5.0000000000000001E-4</v>
      </c>
      <c r="G91" s="94">
        <v>1673150</v>
      </c>
      <c r="H91" s="93">
        <v>11321.2381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26124.246200000001</v>
      </c>
      <c r="C92" s="93">
        <v>41.598199999999999</v>
      </c>
      <c r="D92" s="93">
        <v>64.800399999999996</v>
      </c>
      <c r="E92" s="93">
        <v>0</v>
      </c>
      <c r="F92" s="93">
        <v>5.0000000000000001E-4</v>
      </c>
      <c r="G92" s="94">
        <v>1536610</v>
      </c>
      <c r="H92" s="93">
        <v>10770.482400000001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28323.628499999999</v>
      </c>
      <c r="C93" s="93">
        <v>43.517600000000002</v>
      </c>
      <c r="D93" s="93">
        <v>64.531700000000001</v>
      </c>
      <c r="E93" s="93">
        <v>0</v>
      </c>
      <c r="F93" s="93">
        <v>5.0000000000000001E-4</v>
      </c>
      <c r="G93" s="94">
        <v>1529960</v>
      </c>
      <c r="H93" s="93">
        <v>11524.243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30200.695400000001</v>
      </c>
      <c r="C94" s="93">
        <v>44.568899999999999</v>
      </c>
      <c r="D94" s="93">
        <v>62.180399999999999</v>
      </c>
      <c r="E94" s="93">
        <v>0</v>
      </c>
      <c r="F94" s="93">
        <v>5.0000000000000001E-4</v>
      </c>
      <c r="G94" s="94">
        <v>1473860</v>
      </c>
      <c r="H94" s="93">
        <v>12110.8256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34642.54</v>
      </c>
      <c r="C95" s="93">
        <v>49.181899999999999</v>
      </c>
      <c r="D95" s="93">
        <v>64.302400000000006</v>
      </c>
      <c r="E95" s="93">
        <v>0</v>
      </c>
      <c r="F95" s="93">
        <v>5.0000000000000001E-4</v>
      </c>
      <c r="G95" s="94">
        <v>1523740</v>
      </c>
      <c r="H95" s="93">
        <v>13704.332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354033.2156</v>
      </c>
      <c r="C97" s="93">
        <v>536.42280000000005</v>
      </c>
      <c r="D97" s="93">
        <v>779.39329999999995</v>
      </c>
      <c r="E97" s="93">
        <v>0</v>
      </c>
      <c r="F97" s="93">
        <v>5.5999999999999999E-3</v>
      </c>
      <c r="G97" s="94">
        <v>18476900</v>
      </c>
      <c r="H97" s="93">
        <v>143320.4154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26124.246200000001</v>
      </c>
      <c r="C98" s="93">
        <v>41.598199999999999</v>
      </c>
      <c r="D98" s="93">
        <v>57.9739</v>
      </c>
      <c r="E98" s="93">
        <v>0</v>
      </c>
      <c r="F98" s="93">
        <v>4.0000000000000002E-4</v>
      </c>
      <c r="G98" s="94">
        <v>1373810</v>
      </c>
      <c r="H98" s="93">
        <v>10770.482400000001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35571.110500000003</v>
      </c>
      <c r="C99" s="93">
        <v>50.017800000000001</v>
      </c>
      <c r="D99" s="93">
        <v>72.769400000000005</v>
      </c>
      <c r="E99" s="93">
        <v>0</v>
      </c>
      <c r="F99" s="93">
        <v>5.0000000000000001E-4</v>
      </c>
      <c r="G99" s="94">
        <v>1725760</v>
      </c>
      <c r="H99" s="93">
        <v>14025.0326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86562500000</v>
      </c>
      <c r="C102" s="93">
        <v>43631.891000000003</v>
      </c>
      <c r="D102" s="93" t="s">
        <v>655</v>
      </c>
      <c r="E102" s="93">
        <v>9179.8510000000006</v>
      </c>
      <c r="F102" s="93">
        <v>26914.7</v>
      </c>
      <c r="G102" s="93">
        <v>4190.817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3346.5230000000001</v>
      </c>
      <c r="R102" s="93">
        <v>0</v>
      </c>
      <c r="S102" s="93">
        <v>0</v>
      </c>
    </row>
    <row r="103" spans="1:19">
      <c r="A103" s="93" t="s">
        <v>435</v>
      </c>
      <c r="B103" s="94">
        <v>78076900000</v>
      </c>
      <c r="C103" s="93">
        <v>43648.474999999999</v>
      </c>
      <c r="D103" s="93" t="s">
        <v>602</v>
      </c>
      <c r="E103" s="93">
        <v>9179.8510000000006</v>
      </c>
      <c r="F103" s="93">
        <v>26914.7</v>
      </c>
      <c r="G103" s="93">
        <v>4190.817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3363.107</v>
      </c>
      <c r="R103" s="93">
        <v>0</v>
      </c>
      <c r="S103" s="93">
        <v>0</v>
      </c>
    </row>
    <row r="104" spans="1:19">
      <c r="A104" s="93" t="s">
        <v>436</v>
      </c>
      <c r="B104" s="94">
        <v>86485000000</v>
      </c>
      <c r="C104" s="93">
        <v>47099.947999999997</v>
      </c>
      <c r="D104" s="93" t="s">
        <v>556</v>
      </c>
      <c r="E104" s="93">
        <v>9179.8510000000006</v>
      </c>
      <c r="F104" s="93">
        <v>26914.7</v>
      </c>
      <c r="G104" s="93">
        <v>4190.817</v>
      </c>
      <c r="H104" s="93">
        <v>0</v>
      </c>
      <c r="I104" s="93">
        <v>4854.076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1960.5039999999999</v>
      </c>
      <c r="R104" s="93">
        <v>0</v>
      </c>
      <c r="S104" s="93">
        <v>0</v>
      </c>
    </row>
    <row r="105" spans="1:19">
      <c r="A105" s="93" t="s">
        <v>437</v>
      </c>
      <c r="B105" s="94">
        <v>83545600000</v>
      </c>
      <c r="C105" s="93">
        <v>46099.267</v>
      </c>
      <c r="D105" s="93" t="s">
        <v>557</v>
      </c>
      <c r="E105" s="93">
        <v>9179.8510000000006</v>
      </c>
      <c r="F105" s="93">
        <v>26914.7</v>
      </c>
      <c r="G105" s="93">
        <v>4190.817</v>
      </c>
      <c r="H105" s="93">
        <v>0</v>
      </c>
      <c r="I105" s="93">
        <v>3867.9070000000002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1945.992</v>
      </c>
      <c r="R105" s="93">
        <v>0</v>
      </c>
      <c r="S105" s="93">
        <v>0</v>
      </c>
    </row>
    <row r="106" spans="1:19">
      <c r="A106" s="93" t="s">
        <v>284</v>
      </c>
      <c r="B106" s="94">
        <v>87343200000</v>
      </c>
      <c r="C106" s="93">
        <v>52015.790999999997</v>
      </c>
      <c r="D106" s="93" t="s">
        <v>558</v>
      </c>
      <c r="E106" s="93">
        <v>9179.8510000000006</v>
      </c>
      <c r="F106" s="93">
        <v>26914.7</v>
      </c>
      <c r="G106" s="93">
        <v>4190.817</v>
      </c>
      <c r="H106" s="93">
        <v>0</v>
      </c>
      <c r="I106" s="93">
        <v>9695.9609999999993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2034.462</v>
      </c>
      <c r="R106" s="93">
        <v>0</v>
      </c>
      <c r="S106" s="93">
        <v>0</v>
      </c>
    </row>
    <row r="107" spans="1:19">
      <c r="A107" s="93" t="s">
        <v>438</v>
      </c>
      <c r="B107" s="94">
        <v>90262500000</v>
      </c>
      <c r="C107" s="93">
        <v>60510.803999999996</v>
      </c>
      <c r="D107" s="93" t="s">
        <v>603</v>
      </c>
      <c r="E107" s="93">
        <v>9179.8510000000006</v>
      </c>
      <c r="F107" s="93">
        <v>26914.7</v>
      </c>
      <c r="G107" s="93">
        <v>4190.817</v>
      </c>
      <c r="H107" s="93">
        <v>0</v>
      </c>
      <c r="I107" s="93">
        <v>18071.477999999999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2153.9580000000001</v>
      </c>
      <c r="R107" s="93">
        <v>0</v>
      </c>
      <c r="S107" s="93">
        <v>0</v>
      </c>
    </row>
    <row r="108" spans="1:19">
      <c r="A108" s="93" t="s">
        <v>439</v>
      </c>
      <c r="B108" s="94">
        <v>98079200000</v>
      </c>
      <c r="C108" s="93">
        <v>61093.476999999999</v>
      </c>
      <c r="D108" s="93" t="s">
        <v>656</v>
      </c>
      <c r="E108" s="93">
        <v>9179.8510000000006</v>
      </c>
      <c r="F108" s="93">
        <v>26914.7</v>
      </c>
      <c r="G108" s="93">
        <v>4190.817</v>
      </c>
      <c r="H108" s="93">
        <v>0</v>
      </c>
      <c r="I108" s="93">
        <v>18660.712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2147.3969999999999</v>
      </c>
      <c r="R108" s="93">
        <v>0</v>
      </c>
      <c r="S108" s="93">
        <v>0</v>
      </c>
    </row>
    <row r="109" spans="1:19">
      <c r="A109" s="93" t="s">
        <v>440</v>
      </c>
      <c r="B109" s="94">
        <v>95088900000</v>
      </c>
      <c r="C109" s="93">
        <v>60063.078999999998</v>
      </c>
      <c r="D109" s="93" t="s">
        <v>559</v>
      </c>
      <c r="E109" s="93">
        <v>9179.8510000000006</v>
      </c>
      <c r="F109" s="93">
        <v>26914.7</v>
      </c>
      <c r="G109" s="93">
        <v>4190.817</v>
      </c>
      <c r="H109" s="93">
        <v>0</v>
      </c>
      <c r="I109" s="93">
        <v>17644.302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2133.4090000000001</v>
      </c>
      <c r="R109" s="93">
        <v>0</v>
      </c>
      <c r="S109" s="93">
        <v>0</v>
      </c>
    </row>
    <row r="110" spans="1:19">
      <c r="A110" s="93" t="s">
        <v>441</v>
      </c>
      <c r="B110" s="94">
        <v>87329200000</v>
      </c>
      <c r="C110" s="93">
        <v>57198.423000000003</v>
      </c>
      <c r="D110" s="93" t="s">
        <v>551</v>
      </c>
      <c r="E110" s="93">
        <v>9179.8510000000006</v>
      </c>
      <c r="F110" s="93">
        <v>26914.7</v>
      </c>
      <c r="G110" s="93">
        <v>4190.817</v>
      </c>
      <c r="H110" s="93">
        <v>0</v>
      </c>
      <c r="I110" s="93">
        <v>14804.258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2108.797</v>
      </c>
      <c r="R110" s="93">
        <v>0</v>
      </c>
      <c r="S110" s="93">
        <v>0</v>
      </c>
    </row>
    <row r="111" spans="1:19">
      <c r="A111" s="93" t="s">
        <v>442</v>
      </c>
      <c r="B111" s="94">
        <v>86951000000</v>
      </c>
      <c r="C111" s="93">
        <v>49504.211000000003</v>
      </c>
      <c r="D111" s="93" t="s">
        <v>560</v>
      </c>
      <c r="E111" s="93">
        <v>9179.8510000000006</v>
      </c>
      <c r="F111" s="93">
        <v>26914.7</v>
      </c>
      <c r="G111" s="93">
        <v>4190.817</v>
      </c>
      <c r="H111" s="93">
        <v>0</v>
      </c>
      <c r="I111" s="93">
        <v>7220.2749999999996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1998.568</v>
      </c>
      <c r="R111" s="93">
        <v>0</v>
      </c>
      <c r="S111" s="93">
        <v>0</v>
      </c>
    </row>
    <row r="112" spans="1:19">
      <c r="A112" s="93" t="s">
        <v>443</v>
      </c>
      <c r="B112" s="94">
        <v>83762700000</v>
      </c>
      <c r="C112" s="93">
        <v>43651.296999999999</v>
      </c>
      <c r="D112" s="93" t="s">
        <v>604</v>
      </c>
      <c r="E112" s="93">
        <v>9179.8510000000006</v>
      </c>
      <c r="F112" s="93">
        <v>26914.7</v>
      </c>
      <c r="G112" s="93">
        <v>4190.817</v>
      </c>
      <c r="H112" s="93">
        <v>0</v>
      </c>
      <c r="I112" s="93">
        <v>13.353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3352.576</v>
      </c>
      <c r="R112" s="93">
        <v>0</v>
      </c>
      <c r="S112" s="93">
        <v>0</v>
      </c>
    </row>
    <row r="113" spans="1:19">
      <c r="A113" s="93" t="s">
        <v>444</v>
      </c>
      <c r="B113" s="94">
        <v>86597500000</v>
      </c>
      <c r="C113" s="93">
        <v>43634.548999999999</v>
      </c>
      <c r="D113" s="93" t="s">
        <v>657</v>
      </c>
      <c r="E113" s="93">
        <v>9179.8510000000006</v>
      </c>
      <c r="F113" s="93">
        <v>26914.7</v>
      </c>
      <c r="G113" s="93">
        <v>4190.817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3349.181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1050080000000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78076900000</v>
      </c>
      <c r="C116" s="93">
        <v>43631.891000000003</v>
      </c>
      <c r="D116" s="93"/>
      <c r="E116" s="93">
        <v>9179.8510000000006</v>
      </c>
      <c r="F116" s="93">
        <v>26914.7</v>
      </c>
      <c r="G116" s="93">
        <v>4190.817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1945.992</v>
      </c>
      <c r="R116" s="93">
        <v>0</v>
      </c>
      <c r="S116" s="93">
        <v>0</v>
      </c>
    </row>
    <row r="117" spans="1:19">
      <c r="A117" s="93" t="s">
        <v>447</v>
      </c>
      <c r="B117" s="94">
        <v>98079200000</v>
      </c>
      <c r="C117" s="93">
        <v>61093.476999999999</v>
      </c>
      <c r="D117" s="93"/>
      <c r="E117" s="93">
        <v>9179.8510000000006</v>
      </c>
      <c r="F117" s="93">
        <v>26914.7</v>
      </c>
      <c r="G117" s="93">
        <v>4190.817</v>
      </c>
      <c r="H117" s="93">
        <v>0</v>
      </c>
      <c r="I117" s="93">
        <v>18660.712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3363.107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19966.2</v>
      </c>
      <c r="C120" s="93">
        <v>17434.53</v>
      </c>
      <c r="D120" s="93">
        <v>0</v>
      </c>
      <c r="E120" s="93">
        <v>37400.730000000003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39.06</v>
      </c>
      <c r="C121" s="93">
        <v>34.11</v>
      </c>
      <c r="D121" s="93">
        <v>0</v>
      </c>
      <c r="E121" s="93">
        <v>73.17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39.06</v>
      </c>
      <c r="C122" s="93">
        <v>34.11</v>
      </c>
      <c r="D122" s="93">
        <v>0</v>
      </c>
      <c r="E122" s="93">
        <v>73.17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3580</v>
      </c>
      <c r="C2" s="93">
        <v>7003.77</v>
      </c>
      <c r="D2" s="93">
        <v>7003.77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3580</v>
      </c>
      <c r="C3" s="93">
        <v>7003.77</v>
      </c>
      <c r="D3" s="93">
        <v>7003.77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6323.75</v>
      </c>
      <c r="C4" s="93">
        <v>12371.54</v>
      </c>
      <c r="D4" s="93">
        <v>12371.54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6323.75</v>
      </c>
      <c r="C5" s="93">
        <v>12371.54</v>
      </c>
      <c r="D5" s="93">
        <v>12371.54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1475.58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22.35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99.53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273.91000000000003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57.41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1029.5899999999999</v>
      </c>
      <c r="C28" s="93">
        <v>2550.41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0.36299999999999999</v>
      </c>
      <c r="E39" s="93">
        <v>0.38400000000000001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0.36299999999999999</v>
      </c>
      <c r="E40" s="93">
        <v>0.38400000000000001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0.36299999999999999</v>
      </c>
      <c r="E41" s="93">
        <v>0.38400000000000001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0.36299999999999999</v>
      </c>
      <c r="E43" s="93">
        <v>0.38400000000000001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0.36299999999999999</v>
      </c>
      <c r="E44" s="93">
        <v>0.38400000000000001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0.36299999999999999</v>
      </c>
      <c r="E45" s="93">
        <v>0.38400000000000001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0.48699999999999999</v>
      </c>
      <c r="G53" s="93">
        <v>0.40899999999999997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0.48699999999999999</v>
      </c>
      <c r="G54" s="93">
        <v>0.40899999999999997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0.48699999999999999</v>
      </c>
      <c r="G55" s="93">
        <v>0.40899999999999997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0.48699999999999999</v>
      </c>
      <c r="G56" s="93">
        <v>0.40899999999999997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0.48699999999999999</v>
      </c>
      <c r="G58" s="93">
        <v>0.40899999999999997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69008.55</v>
      </c>
      <c r="D64" s="93">
        <v>46655.519999999997</v>
      </c>
      <c r="E64" s="93">
        <v>22353.03</v>
      </c>
      <c r="F64" s="93">
        <v>0.68</v>
      </c>
      <c r="G64" s="93">
        <v>3.19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10504.67</v>
      </c>
      <c r="D65" s="93">
        <v>8389.61</v>
      </c>
      <c r="E65" s="93">
        <v>2115.06</v>
      </c>
      <c r="F65" s="93">
        <v>0.8</v>
      </c>
      <c r="G65" s="9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214399.61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50330.400000000001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2.78</v>
      </c>
      <c r="F74" s="93">
        <v>3039.16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0.63</v>
      </c>
      <c r="F75" s="93">
        <v>736.06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38224.135600000001</v>
      </c>
      <c r="C84" s="93">
        <v>51.914499999999997</v>
      </c>
      <c r="D84" s="93">
        <v>56.241500000000002</v>
      </c>
      <c r="E84" s="93">
        <v>0</v>
      </c>
      <c r="F84" s="93">
        <v>5.0000000000000001E-4</v>
      </c>
      <c r="G84" s="93">
        <v>36904.301399999997</v>
      </c>
      <c r="H84" s="93">
        <v>14875.269899999999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33471.089399999997</v>
      </c>
      <c r="C85" s="93">
        <v>45.9116</v>
      </c>
      <c r="D85" s="93">
        <v>50.721499999999999</v>
      </c>
      <c r="E85" s="93">
        <v>0</v>
      </c>
      <c r="F85" s="93">
        <v>4.0000000000000002E-4</v>
      </c>
      <c r="G85" s="93">
        <v>33285.594599999997</v>
      </c>
      <c r="H85" s="93">
        <v>13068.8323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33947.422599999998</v>
      </c>
      <c r="C86" s="93">
        <v>47.9664</v>
      </c>
      <c r="D86" s="93">
        <v>56.006599999999999</v>
      </c>
      <c r="E86" s="93">
        <v>0</v>
      </c>
      <c r="F86" s="93">
        <v>4.0000000000000002E-4</v>
      </c>
      <c r="G86" s="93">
        <v>36764.137300000002</v>
      </c>
      <c r="H86" s="93">
        <v>13388.776599999999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28843.7677</v>
      </c>
      <c r="C87" s="93">
        <v>42.768000000000001</v>
      </c>
      <c r="D87" s="93">
        <v>54.140900000000002</v>
      </c>
      <c r="E87" s="93">
        <v>0</v>
      </c>
      <c r="F87" s="93">
        <v>4.0000000000000002E-4</v>
      </c>
      <c r="G87" s="93">
        <v>35552.870000000003</v>
      </c>
      <c r="H87" s="93">
        <v>11568.3133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26629.974399999999</v>
      </c>
      <c r="C88" s="93">
        <v>41.405299999999997</v>
      </c>
      <c r="D88" s="93">
        <v>56.236600000000003</v>
      </c>
      <c r="E88" s="93">
        <v>0</v>
      </c>
      <c r="F88" s="93">
        <v>4.0000000000000002E-4</v>
      </c>
      <c r="G88" s="93">
        <v>36940.361700000001</v>
      </c>
      <c r="H88" s="93">
        <v>10863.936799999999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24304.799200000001</v>
      </c>
      <c r="C89" s="93">
        <v>39.4086</v>
      </c>
      <c r="D89" s="93">
        <v>56.596600000000002</v>
      </c>
      <c r="E89" s="93">
        <v>0</v>
      </c>
      <c r="F89" s="93">
        <v>4.0000000000000002E-4</v>
      </c>
      <c r="G89" s="93">
        <v>37185.254800000002</v>
      </c>
      <c r="H89" s="93">
        <v>10070.070900000001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26026.875499999998</v>
      </c>
      <c r="C90" s="93">
        <v>42.947499999999998</v>
      </c>
      <c r="D90" s="93">
        <v>63.0381</v>
      </c>
      <c r="E90" s="93">
        <v>0</v>
      </c>
      <c r="F90" s="93">
        <v>5.0000000000000001E-4</v>
      </c>
      <c r="G90" s="93">
        <v>41421.030100000004</v>
      </c>
      <c r="H90" s="93">
        <v>10854.9467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25667.468499999999</v>
      </c>
      <c r="C91" s="93">
        <v>41.912700000000001</v>
      </c>
      <c r="D91" s="93">
        <v>60.729100000000003</v>
      </c>
      <c r="E91" s="93">
        <v>0</v>
      </c>
      <c r="F91" s="93">
        <v>5.0000000000000001E-4</v>
      </c>
      <c r="G91" s="93">
        <v>39901.799299999999</v>
      </c>
      <c r="H91" s="93">
        <v>10662.8208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25012.757099999999</v>
      </c>
      <c r="C92" s="93">
        <v>39.587000000000003</v>
      </c>
      <c r="D92" s="93">
        <v>55.0884</v>
      </c>
      <c r="E92" s="93">
        <v>0</v>
      </c>
      <c r="F92" s="93">
        <v>4.0000000000000002E-4</v>
      </c>
      <c r="G92" s="93">
        <v>36189.741699999999</v>
      </c>
      <c r="H92" s="93">
        <v>10270.7264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28249.1106</v>
      </c>
      <c r="C93" s="93">
        <v>42.8889</v>
      </c>
      <c r="D93" s="93">
        <v>56.289400000000001</v>
      </c>
      <c r="E93" s="93">
        <v>0</v>
      </c>
      <c r="F93" s="93">
        <v>4.0000000000000002E-4</v>
      </c>
      <c r="G93" s="93">
        <v>36969.617899999997</v>
      </c>
      <c r="H93" s="93">
        <v>11425.6523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31287.3004</v>
      </c>
      <c r="C94" s="93">
        <v>45.052999999999997</v>
      </c>
      <c r="D94" s="93">
        <v>54.370399999999997</v>
      </c>
      <c r="E94" s="93">
        <v>0</v>
      </c>
      <c r="F94" s="93">
        <v>4.0000000000000002E-4</v>
      </c>
      <c r="G94" s="93">
        <v>35695.7261</v>
      </c>
      <c r="H94" s="93">
        <v>12420.431200000001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36898.047400000003</v>
      </c>
      <c r="C95" s="93">
        <v>50.707599999999999</v>
      </c>
      <c r="D95" s="93">
        <v>56.224899999999998</v>
      </c>
      <c r="E95" s="93">
        <v>0</v>
      </c>
      <c r="F95" s="93">
        <v>4.0000000000000002E-4</v>
      </c>
      <c r="G95" s="93">
        <v>36897.894200000002</v>
      </c>
      <c r="H95" s="93">
        <v>14416.0021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358562.74829999998</v>
      </c>
      <c r="C97" s="93">
        <v>532.471</v>
      </c>
      <c r="D97" s="93">
        <v>675.68389999999999</v>
      </c>
      <c r="E97" s="93">
        <v>0</v>
      </c>
      <c r="F97" s="93">
        <v>5.1999999999999998E-3</v>
      </c>
      <c r="G97" s="93">
        <v>443708.32919999998</v>
      </c>
      <c r="H97" s="93">
        <v>143885.77919999999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24304.799200000001</v>
      </c>
      <c r="C98" s="93">
        <v>39.4086</v>
      </c>
      <c r="D98" s="93">
        <v>50.721499999999999</v>
      </c>
      <c r="E98" s="93">
        <v>0</v>
      </c>
      <c r="F98" s="93">
        <v>4.0000000000000002E-4</v>
      </c>
      <c r="G98" s="93">
        <v>33285.594599999997</v>
      </c>
      <c r="H98" s="93">
        <v>10070.070900000001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38224.135600000001</v>
      </c>
      <c r="C99" s="93">
        <v>51.914499999999997</v>
      </c>
      <c r="D99" s="93">
        <v>63.0381</v>
      </c>
      <c r="E99" s="93">
        <v>0</v>
      </c>
      <c r="F99" s="93">
        <v>5.0000000000000001E-4</v>
      </c>
      <c r="G99" s="93">
        <v>41421.030100000004</v>
      </c>
      <c r="H99" s="93">
        <v>14875.269899999999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85633700000</v>
      </c>
      <c r="C102" s="93">
        <v>43207.601999999999</v>
      </c>
      <c r="D102" s="93" t="s">
        <v>561</v>
      </c>
      <c r="E102" s="93">
        <v>9179.8510000000006</v>
      </c>
      <c r="F102" s="93">
        <v>26914.7</v>
      </c>
      <c r="G102" s="93">
        <v>3775.2220000000002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3337.83</v>
      </c>
      <c r="R102" s="93">
        <v>0</v>
      </c>
      <c r="S102" s="93">
        <v>0</v>
      </c>
    </row>
    <row r="103" spans="1:19">
      <c r="A103" s="93" t="s">
        <v>435</v>
      </c>
      <c r="B103" s="94">
        <v>77236700000</v>
      </c>
      <c r="C103" s="93">
        <v>43213.955000000002</v>
      </c>
      <c r="D103" s="93" t="s">
        <v>658</v>
      </c>
      <c r="E103" s="93">
        <v>9179.8510000000006</v>
      </c>
      <c r="F103" s="93">
        <v>26914.7</v>
      </c>
      <c r="G103" s="93">
        <v>3775.2220000000002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3344.1819999999998</v>
      </c>
      <c r="R103" s="93">
        <v>0</v>
      </c>
      <c r="S103" s="93">
        <v>0</v>
      </c>
    </row>
    <row r="104" spans="1:19">
      <c r="A104" s="93" t="s">
        <v>436</v>
      </c>
      <c r="B104" s="94">
        <v>85308400000</v>
      </c>
      <c r="C104" s="93">
        <v>43222.076000000001</v>
      </c>
      <c r="D104" s="93" t="s">
        <v>562</v>
      </c>
      <c r="E104" s="93">
        <v>9179.8510000000006</v>
      </c>
      <c r="F104" s="93">
        <v>26914.7</v>
      </c>
      <c r="G104" s="93">
        <v>3775.2220000000002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3352.3029999999999</v>
      </c>
      <c r="R104" s="93">
        <v>0</v>
      </c>
      <c r="S104" s="93">
        <v>0</v>
      </c>
    </row>
    <row r="105" spans="1:19">
      <c r="A105" s="93" t="s">
        <v>437</v>
      </c>
      <c r="B105" s="94">
        <v>82497800000</v>
      </c>
      <c r="C105" s="93">
        <v>43241.654000000002</v>
      </c>
      <c r="D105" s="93" t="s">
        <v>568</v>
      </c>
      <c r="E105" s="93">
        <v>9179.8510000000006</v>
      </c>
      <c r="F105" s="93">
        <v>26914.7</v>
      </c>
      <c r="G105" s="93">
        <v>3775.2220000000002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3371.8820000000001</v>
      </c>
      <c r="R105" s="93">
        <v>0</v>
      </c>
      <c r="S105" s="93">
        <v>0</v>
      </c>
    </row>
    <row r="106" spans="1:19">
      <c r="A106" s="93" t="s">
        <v>284</v>
      </c>
      <c r="B106" s="94">
        <v>85717300000</v>
      </c>
      <c r="C106" s="93">
        <v>49835.305</v>
      </c>
      <c r="D106" s="93" t="s">
        <v>515</v>
      </c>
      <c r="E106" s="93">
        <v>9179.8510000000006</v>
      </c>
      <c r="F106" s="93">
        <v>26914.7</v>
      </c>
      <c r="G106" s="93">
        <v>3775.2220000000002</v>
      </c>
      <c r="H106" s="93">
        <v>0</v>
      </c>
      <c r="I106" s="93">
        <v>7966.085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1999.4469999999999</v>
      </c>
      <c r="R106" s="93">
        <v>0</v>
      </c>
      <c r="S106" s="93">
        <v>0</v>
      </c>
    </row>
    <row r="107" spans="1:19">
      <c r="A107" s="93" t="s">
        <v>438</v>
      </c>
      <c r="B107" s="94">
        <v>86285600000</v>
      </c>
      <c r="C107" s="93">
        <v>60229.353999999999</v>
      </c>
      <c r="D107" s="93" t="s">
        <v>605</v>
      </c>
      <c r="E107" s="93">
        <v>9179.8510000000006</v>
      </c>
      <c r="F107" s="93">
        <v>26914.7</v>
      </c>
      <c r="G107" s="93">
        <v>3775.2220000000002</v>
      </c>
      <c r="H107" s="93">
        <v>0</v>
      </c>
      <c r="I107" s="93">
        <v>18198.696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2160.8850000000002</v>
      </c>
      <c r="R107" s="93">
        <v>0</v>
      </c>
      <c r="S107" s="93">
        <v>0</v>
      </c>
    </row>
    <row r="108" spans="1:19">
      <c r="A108" s="93" t="s">
        <v>439</v>
      </c>
      <c r="B108" s="94">
        <v>96114400000</v>
      </c>
      <c r="C108" s="93">
        <v>64705.574999999997</v>
      </c>
      <c r="D108" s="93" t="s">
        <v>606</v>
      </c>
      <c r="E108" s="93">
        <v>9179.8510000000006</v>
      </c>
      <c r="F108" s="93">
        <v>26914.7</v>
      </c>
      <c r="G108" s="93">
        <v>3775.2220000000002</v>
      </c>
      <c r="H108" s="93">
        <v>0</v>
      </c>
      <c r="I108" s="93">
        <v>21828.156999999999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3007.645</v>
      </c>
      <c r="R108" s="93">
        <v>0</v>
      </c>
      <c r="S108" s="93">
        <v>0</v>
      </c>
    </row>
    <row r="109" spans="1:19">
      <c r="A109" s="93" t="s">
        <v>440</v>
      </c>
      <c r="B109" s="94">
        <v>92589100000</v>
      </c>
      <c r="C109" s="93">
        <v>62372.811999999998</v>
      </c>
      <c r="D109" s="93" t="s">
        <v>659</v>
      </c>
      <c r="E109" s="93">
        <v>9179.8510000000006</v>
      </c>
      <c r="F109" s="93">
        <v>26914.7</v>
      </c>
      <c r="G109" s="93">
        <v>3775.2220000000002</v>
      </c>
      <c r="H109" s="93">
        <v>0</v>
      </c>
      <c r="I109" s="93">
        <v>20319.773000000001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2183.2660000000001</v>
      </c>
      <c r="R109" s="93">
        <v>0</v>
      </c>
      <c r="S109" s="93">
        <v>0</v>
      </c>
    </row>
    <row r="110" spans="1:19">
      <c r="A110" s="93" t="s">
        <v>441</v>
      </c>
      <c r="B110" s="94">
        <v>83975600000</v>
      </c>
      <c r="C110" s="93">
        <v>53483.885000000002</v>
      </c>
      <c r="D110" s="93" t="s">
        <v>563</v>
      </c>
      <c r="E110" s="93">
        <v>9179.8510000000006</v>
      </c>
      <c r="F110" s="93">
        <v>26914.7</v>
      </c>
      <c r="G110" s="93">
        <v>3775.2220000000002</v>
      </c>
      <c r="H110" s="93">
        <v>0</v>
      </c>
      <c r="I110" s="93">
        <v>11578.51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2035.6020000000001</v>
      </c>
      <c r="R110" s="93">
        <v>0</v>
      </c>
      <c r="S110" s="93">
        <v>0</v>
      </c>
    </row>
    <row r="111" spans="1:19">
      <c r="A111" s="93" t="s">
        <v>442</v>
      </c>
      <c r="B111" s="94">
        <v>85785200000</v>
      </c>
      <c r="C111" s="93">
        <v>50177.294999999998</v>
      </c>
      <c r="D111" s="93" t="s">
        <v>564</v>
      </c>
      <c r="E111" s="93">
        <v>9179.8510000000006</v>
      </c>
      <c r="F111" s="93">
        <v>26914.7</v>
      </c>
      <c r="G111" s="93">
        <v>3775.2220000000002</v>
      </c>
      <c r="H111" s="93">
        <v>0</v>
      </c>
      <c r="I111" s="93">
        <v>8259.51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2048.0120000000002</v>
      </c>
      <c r="R111" s="93">
        <v>0</v>
      </c>
      <c r="S111" s="93">
        <v>0</v>
      </c>
    </row>
    <row r="112" spans="1:19">
      <c r="A112" s="93" t="s">
        <v>443</v>
      </c>
      <c r="B112" s="94">
        <v>82829200000</v>
      </c>
      <c r="C112" s="93">
        <v>43259.485999999997</v>
      </c>
      <c r="D112" s="93" t="s">
        <v>607</v>
      </c>
      <c r="E112" s="93">
        <v>9179.8510000000006</v>
      </c>
      <c r="F112" s="93">
        <v>26914.7</v>
      </c>
      <c r="G112" s="93">
        <v>3775.2220000000002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3389.7130000000002</v>
      </c>
      <c r="R112" s="93">
        <v>0</v>
      </c>
      <c r="S112" s="93">
        <v>0</v>
      </c>
    </row>
    <row r="113" spans="1:19">
      <c r="A113" s="93" t="s">
        <v>444</v>
      </c>
      <c r="B113" s="94">
        <v>85618800000</v>
      </c>
      <c r="C113" s="93">
        <v>43208.364000000001</v>
      </c>
      <c r="D113" s="93" t="s">
        <v>555</v>
      </c>
      <c r="E113" s="93">
        <v>9179.8510000000006</v>
      </c>
      <c r="F113" s="93">
        <v>26914.7</v>
      </c>
      <c r="G113" s="93">
        <v>3775.2220000000002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3338.5909999999999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1029590000000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77236700000</v>
      </c>
      <c r="C116" s="93">
        <v>43207.601999999999</v>
      </c>
      <c r="D116" s="93"/>
      <c r="E116" s="93">
        <v>9179.8510000000006</v>
      </c>
      <c r="F116" s="93">
        <v>26914.7</v>
      </c>
      <c r="G116" s="93">
        <v>3775.2220000000002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1999.4469999999999</v>
      </c>
      <c r="R116" s="93">
        <v>0</v>
      </c>
      <c r="S116" s="93">
        <v>0</v>
      </c>
    </row>
    <row r="117" spans="1:19">
      <c r="A117" s="93" t="s">
        <v>447</v>
      </c>
      <c r="B117" s="94">
        <v>96114400000</v>
      </c>
      <c r="C117" s="93">
        <v>64705.574999999997</v>
      </c>
      <c r="D117" s="93"/>
      <c r="E117" s="93">
        <v>9179.8510000000006</v>
      </c>
      <c r="F117" s="93">
        <v>26914.7</v>
      </c>
      <c r="G117" s="93">
        <v>3775.2220000000002</v>
      </c>
      <c r="H117" s="93">
        <v>0</v>
      </c>
      <c r="I117" s="93">
        <v>21828.156999999999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3389.7130000000002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14855.21</v>
      </c>
      <c r="C120" s="93">
        <v>20212.060000000001</v>
      </c>
      <c r="D120" s="93">
        <v>0</v>
      </c>
      <c r="E120" s="93">
        <v>35067.269999999997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29.06</v>
      </c>
      <c r="C121" s="93">
        <v>39.54</v>
      </c>
      <c r="D121" s="93">
        <v>0</v>
      </c>
      <c r="E121" s="93">
        <v>68.599999999999994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29.06</v>
      </c>
      <c r="C122" s="93">
        <v>39.54</v>
      </c>
      <c r="D122" s="93">
        <v>0</v>
      </c>
      <c r="E122" s="93">
        <v>68.599999999999994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4430.03</v>
      </c>
      <c r="C2" s="93">
        <v>8666.74</v>
      </c>
      <c r="D2" s="93">
        <v>8666.74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4430.03</v>
      </c>
      <c r="C3" s="93">
        <v>8666.74</v>
      </c>
      <c r="D3" s="93">
        <v>8666.74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7343.95</v>
      </c>
      <c r="C4" s="93">
        <v>14367.42</v>
      </c>
      <c r="D4" s="93">
        <v>14367.42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7343.95</v>
      </c>
      <c r="C5" s="93">
        <v>14367.42</v>
      </c>
      <c r="D5" s="93">
        <v>14367.42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2308.94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7.98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13.94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96.39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309.55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56.05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1010.63</v>
      </c>
      <c r="C28" s="93">
        <v>3419.4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0.36299999999999999</v>
      </c>
      <c r="E39" s="93">
        <v>0.38400000000000001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0.36299999999999999</v>
      </c>
      <c r="E40" s="93">
        <v>0.38400000000000001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0.36299999999999999</v>
      </c>
      <c r="E41" s="93">
        <v>0.38400000000000001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0.36299999999999999</v>
      </c>
      <c r="E43" s="93">
        <v>0.38400000000000001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0.36299999999999999</v>
      </c>
      <c r="E44" s="93">
        <v>0.38400000000000001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0.36299999999999999</v>
      </c>
      <c r="E45" s="93">
        <v>0.38400000000000001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2.6150000000000002</v>
      </c>
      <c r="F53" s="93">
        <v>0.70199999999999996</v>
      </c>
      <c r="G53" s="93">
        <v>0.63300000000000001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2.6150000000000002</v>
      </c>
      <c r="F54" s="93">
        <v>0.70199999999999996</v>
      </c>
      <c r="G54" s="93">
        <v>0.63300000000000001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2.6150000000000002</v>
      </c>
      <c r="F55" s="93">
        <v>0.70199999999999996</v>
      </c>
      <c r="G55" s="93">
        <v>0.63300000000000001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2.61</v>
      </c>
      <c r="F56" s="93">
        <v>0.70199999999999996</v>
      </c>
      <c r="G56" s="93">
        <v>0.63300000000000001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2.61</v>
      </c>
      <c r="F58" s="93">
        <v>0.70199999999999996</v>
      </c>
      <c r="G58" s="93">
        <v>0.63300000000000001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45172.74</v>
      </c>
      <c r="D64" s="93">
        <v>36077.449999999997</v>
      </c>
      <c r="E64" s="93">
        <v>9095.2900000000009</v>
      </c>
      <c r="F64" s="93">
        <v>0.8</v>
      </c>
      <c r="G64" s="93">
        <v>3.45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8794.92</v>
      </c>
      <c r="D65" s="93">
        <v>7024.11</v>
      </c>
      <c r="E65" s="93">
        <v>1770.81</v>
      </c>
      <c r="F65" s="93">
        <v>0.8</v>
      </c>
      <c r="G65" s="9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263904.06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52181.98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2.73</v>
      </c>
      <c r="F74" s="93">
        <v>2984.38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0.53</v>
      </c>
      <c r="F75" s="93">
        <v>616.26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43484.527099999999</v>
      </c>
      <c r="C84" s="93">
        <v>45.285800000000002</v>
      </c>
      <c r="D84" s="93">
        <v>121.724</v>
      </c>
      <c r="E84" s="93">
        <v>0</v>
      </c>
      <c r="F84" s="93">
        <v>5.0000000000000001E-4</v>
      </c>
      <c r="G84" s="93">
        <v>24403.3806</v>
      </c>
      <c r="H84" s="93">
        <v>15944.454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38247.903700000003</v>
      </c>
      <c r="C85" s="93">
        <v>39.949599999999997</v>
      </c>
      <c r="D85" s="93">
        <v>109.5197</v>
      </c>
      <c r="E85" s="93">
        <v>0</v>
      </c>
      <c r="F85" s="93">
        <v>4.0000000000000002E-4</v>
      </c>
      <c r="G85" s="93">
        <v>21957.547999999999</v>
      </c>
      <c r="H85" s="93">
        <v>14042.3961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36463.960599999999</v>
      </c>
      <c r="C86" s="93">
        <v>38.847999999999999</v>
      </c>
      <c r="D86" s="93">
        <v>120.3472</v>
      </c>
      <c r="E86" s="93">
        <v>0</v>
      </c>
      <c r="F86" s="93">
        <v>4.0000000000000002E-4</v>
      </c>
      <c r="G86" s="93">
        <v>24134.097300000001</v>
      </c>
      <c r="H86" s="93">
        <v>13504.6522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29553.435099999999</v>
      </c>
      <c r="C87" s="93">
        <v>32.360799999999998</v>
      </c>
      <c r="D87" s="93">
        <v>115.8476</v>
      </c>
      <c r="E87" s="93">
        <v>0</v>
      </c>
      <c r="F87" s="93">
        <v>4.0000000000000002E-4</v>
      </c>
      <c r="G87" s="93">
        <v>23237.481199999998</v>
      </c>
      <c r="H87" s="93">
        <v>11079.9632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24666.088400000001</v>
      </c>
      <c r="C88" s="93">
        <v>28.114599999999999</v>
      </c>
      <c r="D88" s="93">
        <v>119.81619999999999</v>
      </c>
      <c r="E88" s="93">
        <v>0</v>
      </c>
      <c r="F88" s="93">
        <v>4.0000000000000002E-4</v>
      </c>
      <c r="G88" s="93">
        <v>24039.632600000001</v>
      </c>
      <c r="H88" s="93">
        <v>9417.7440999999999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22388.622299999999</v>
      </c>
      <c r="C89" s="93">
        <v>26.015000000000001</v>
      </c>
      <c r="D89" s="93">
        <v>119.1356</v>
      </c>
      <c r="E89" s="93">
        <v>0</v>
      </c>
      <c r="F89" s="93">
        <v>4.0000000000000002E-4</v>
      </c>
      <c r="G89" s="93">
        <v>23905.289799999999</v>
      </c>
      <c r="H89" s="93">
        <v>8624.5535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22996.117200000001</v>
      </c>
      <c r="C90" s="93">
        <v>26.884399999999999</v>
      </c>
      <c r="D90" s="93">
        <v>125.79</v>
      </c>
      <c r="E90" s="93">
        <v>0</v>
      </c>
      <c r="F90" s="93">
        <v>4.0000000000000002E-4</v>
      </c>
      <c r="G90" s="93">
        <v>25241.205399999999</v>
      </c>
      <c r="H90" s="93">
        <v>8883.7420999999995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23335.563600000001</v>
      </c>
      <c r="C91" s="93">
        <v>27.011500000000002</v>
      </c>
      <c r="D91" s="93">
        <v>122.0035</v>
      </c>
      <c r="E91" s="93">
        <v>0</v>
      </c>
      <c r="F91" s="93">
        <v>4.0000000000000002E-4</v>
      </c>
      <c r="G91" s="93">
        <v>24480.327099999999</v>
      </c>
      <c r="H91" s="93">
        <v>8973.3654999999999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25078.669600000001</v>
      </c>
      <c r="C92" s="93">
        <v>28.3261</v>
      </c>
      <c r="D92" s="93">
        <v>116.40819999999999</v>
      </c>
      <c r="E92" s="93">
        <v>0</v>
      </c>
      <c r="F92" s="93">
        <v>4.0000000000000002E-4</v>
      </c>
      <c r="G92" s="93">
        <v>23354.715499999998</v>
      </c>
      <c r="H92" s="93">
        <v>9535.4624999999996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31274.423500000001</v>
      </c>
      <c r="C93" s="93">
        <v>34.143799999999999</v>
      </c>
      <c r="D93" s="93">
        <v>120.4714</v>
      </c>
      <c r="E93" s="93">
        <v>0</v>
      </c>
      <c r="F93" s="93">
        <v>4.0000000000000002E-4</v>
      </c>
      <c r="G93" s="93">
        <v>24164.403200000001</v>
      </c>
      <c r="H93" s="93">
        <v>11709.5731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37241.750099999997</v>
      </c>
      <c r="C94" s="93">
        <v>39.403799999999997</v>
      </c>
      <c r="D94" s="93">
        <v>117.2059</v>
      </c>
      <c r="E94" s="93">
        <v>0</v>
      </c>
      <c r="F94" s="93">
        <v>4.0000000000000002E-4</v>
      </c>
      <c r="G94" s="93">
        <v>23502.3521</v>
      </c>
      <c r="H94" s="93">
        <v>13750.7228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41300.908199999998</v>
      </c>
      <c r="C95" s="93">
        <v>43.301600000000001</v>
      </c>
      <c r="D95" s="93">
        <v>121.6752</v>
      </c>
      <c r="E95" s="93">
        <v>0</v>
      </c>
      <c r="F95" s="93">
        <v>5.0000000000000001E-4</v>
      </c>
      <c r="G95" s="93">
        <v>24395.823700000001</v>
      </c>
      <c r="H95" s="93">
        <v>15188.388800000001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376031.9693</v>
      </c>
      <c r="C97" s="93">
        <v>409.64490000000001</v>
      </c>
      <c r="D97" s="93">
        <v>1429.9445000000001</v>
      </c>
      <c r="E97" s="93">
        <v>0</v>
      </c>
      <c r="F97" s="93">
        <v>5.1999999999999998E-3</v>
      </c>
      <c r="G97" s="93">
        <v>286816.25650000002</v>
      </c>
      <c r="H97" s="93">
        <v>140655.01790000001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22388.622299999999</v>
      </c>
      <c r="C98" s="93">
        <v>26.015000000000001</v>
      </c>
      <c r="D98" s="93">
        <v>109.5197</v>
      </c>
      <c r="E98" s="93">
        <v>0</v>
      </c>
      <c r="F98" s="93">
        <v>4.0000000000000002E-4</v>
      </c>
      <c r="G98" s="93">
        <v>21957.547999999999</v>
      </c>
      <c r="H98" s="93">
        <v>8624.5535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43484.527099999999</v>
      </c>
      <c r="C99" s="93">
        <v>45.285800000000002</v>
      </c>
      <c r="D99" s="93">
        <v>125.79</v>
      </c>
      <c r="E99" s="93">
        <v>0</v>
      </c>
      <c r="F99" s="93">
        <v>5.0000000000000001E-4</v>
      </c>
      <c r="G99" s="93">
        <v>25241.205399999999</v>
      </c>
      <c r="H99" s="93">
        <v>15944.454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85988000000</v>
      </c>
      <c r="C102" s="93">
        <v>43851.64</v>
      </c>
      <c r="D102" s="93" t="s">
        <v>566</v>
      </c>
      <c r="E102" s="93">
        <v>9179.8510000000006</v>
      </c>
      <c r="F102" s="93">
        <v>26914.7</v>
      </c>
      <c r="G102" s="93">
        <v>3600.64</v>
      </c>
      <c r="H102" s="93">
        <v>0</v>
      </c>
      <c r="I102" s="93">
        <v>0</v>
      </c>
      <c r="J102" s="93">
        <v>894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3262.4490000000001</v>
      </c>
      <c r="R102" s="93">
        <v>0</v>
      </c>
      <c r="S102" s="93">
        <v>0</v>
      </c>
    </row>
    <row r="103" spans="1:19">
      <c r="A103" s="93" t="s">
        <v>435</v>
      </c>
      <c r="B103" s="94">
        <v>77369800000</v>
      </c>
      <c r="C103" s="93">
        <v>43009.4</v>
      </c>
      <c r="D103" s="93" t="s">
        <v>608</v>
      </c>
      <c r="E103" s="93">
        <v>9179.8510000000006</v>
      </c>
      <c r="F103" s="93">
        <v>26914.7</v>
      </c>
      <c r="G103" s="93">
        <v>3600.64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3314.2089999999998</v>
      </c>
      <c r="R103" s="93">
        <v>0</v>
      </c>
      <c r="S103" s="93">
        <v>0</v>
      </c>
    </row>
    <row r="104" spans="1:19">
      <c r="A104" s="93" t="s">
        <v>436</v>
      </c>
      <c r="B104" s="94">
        <v>85039100000</v>
      </c>
      <c r="C104" s="93">
        <v>43028.777000000002</v>
      </c>
      <c r="D104" s="93" t="s">
        <v>567</v>
      </c>
      <c r="E104" s="93">
        <v>9179.8510000000006</v>
      </c>
      <c r="F104" s="93">
        <v>26914.7</v>
      </c>
      <c r="G104" s="93">
        <v>3600.64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3333.5859999999998</v>
      </c>
      <c r="R104" s="93">
        <v>0</v>
      </c>
      <c r="S104" s="93">
        <v>0</v>
      </c>
    </row>
    <row r="105" spans="1:19">
      <c r="A105" s="93" t="s">
        <v>437</v>
      </c>
      <c r="B105" s="94">
        <v>81879800000</v>
      </c>
      <c r="C105" s="93">
        <v>43038.207000000002</v>
      </c>
      <c r="D105" s="93" t="s">
        <v>568</v>
      </c>
      <c r="E105" s="93">
        <v>9179.8510000000006</v>
      </c>
      <c r="F105" s="93">
        <v>26914.7</v>
      </c>
      <c r="G105" s="93">
        <v>3600.64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3343.0160000000001</v>
      </c>
      <c r="R105" s="93">
        <v>0</v>
      </c>
      <c r="S105" s="93">
        <v>0</v>
      </c>
    </row>
    <row r="106" spans="1:19">
      <c r="A106" s="93" t="s">
        <v>284</v>
      </c>
      <c r="B106" s="94">
        <v>84706200000</v>
      </c>
      <c r="C106" s="93">
        <v>45845.3</v>
      </c>
      <c r="D106" s="93" t="s">
        <v>542</v>
      </c>
      <c r="E106" s="93">
        <v>9179.8510000000006</v>
      </c>
      <c r="F106" s="93">
        <v>26914.7</v>
      </c>
      <c r="G106" s="93">
        <v>3600.64</v>
      </c>
      <c r="H106" s="93">
        <v>0</v>
      </c>
      <c r="I106" s="93">
        <v>4177.7749999999996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1972.335</v>
      </c>
      <c r="R106" s="93">
        <v>0</v>
      </c>
      <c r="S106" s="93">
        <v>0</v>
      </c>
    </row>
    <row r="107" spans="1:19">
      <c r="A107" s="93" t="s">
        <v>438</v>
      </c>
      <c r="B107" s="94">
        <v>84232900000</v>
      </c>
      <c r="C107" s="93">
        <v>53617.982000000004</v>
      </c>
      <c r="D107" s="93" t="s">
        <v>569</v>
      </c>
      <c r="E107" s="93">
        <v>9179.8510000000006</v>
      </c>
      <c r="F107" s="93">
        <v>26914.7</v>
      </c>
      <c r="G107" s="93">
        <v>3600.64</v>
      </c>
      <c r="H107" s="93">
        <v>0</v>
      </c>
      <c r="I107" s="93">
        <v>11847.897999999999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2074.893</v>
      </c>
      <c r="R107" s="93">
        <v>0</v>
      </c>
      <c r="S107" s="93">
        <v>0</v>
      </c>
    </row>
    <row r="108" spans="1:19">
      <c r="A108" s="93" t="s">
        <v>439</v>
      </c>
      <c r="B108" s="94">
        <v>88940100000</v>
      </c>
      <c r="C108" s="93">
        <v>55091.735999999997</v>
      </c>
      <c r="D108" s="93" t="s">
        <v>609</v>
      </c>
      <c r="E108" s="93">
        <v>9179.8510000000006</v>
      </c>
      <c r="F108" s="93">
        <v>26914.7</v>
      </c>
      <c r="G108" s="93">
        <v>3600.64</v>
      </c>
      <c r="H108" s="93">
        <v>0</v>
      </c>
      <c r="I108" s="93">
        <v>13276.341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2120.2040000000002</v>
      </c>
      <c r="R108" s="93">
        <v>0</v>
      </c>
      <c r="S108" s="93">
        <v>0</v>
      </c>
    </row>
    <row r="109" spans="1:19">
      <c r="A109" s="93" t="s">
        <v>440</v>
      </c>
      <c r="B109" s="94">
        <v>86259100000</v>
      </c>
      <c r="C109" s="93">
        <v>52443.16</v>
      </c>
      <c r="D109" s="93" t="s">
        <v>570</v>
      </c>
      <c r="E109" s="93">
        <v>9179.8510000000006</v>
      </c>
      <c r="F109" s="93">
        <v>26914.7</v>
      </c>
      <c r="G109" s="93">
        <v>3600.64</v>
      </c>
      <c r="H109" s="93">
        <v>0</v>
      </c>
      <c r="I109" s="93">
        <v>10675.852999999999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2072.116</v>
      </c>
      <c r="R109" s="93">
        <v>0</v>
      </c>
      <c r="S109" s="93">
        <v>0</v>
      </c>
    </row>
    <row r="110" spans="1:19">
      <c r="A110" s="93" t="s">
        <v>441</v>
      </c>
      <c r="B110" s="94">
        <v>82292900000</v>
      </c>
      <c r="C110" s="93">
        <v>43065.072</v>
      </c>
      <c r="D110" s="93" t="s">
        <v>610</v>
      </c>
      <c r="E110" s="93">
        <v>9179.8510000000006</v>
      </c>
      <c r="F110" s="93">
        <v>26914.7</v>
      </c>
      <c r="G110" s="93">
        <v>3600.64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3369.8809999999999</v>
      </c>
      <c r="R110" s="93">
        <v>0</v>
      </c>
      <c r="S110" s="93">
        <v>0</v>
      </c>
    </row>
    <row r="111" spans="1:19">
      <c r="A111" s="93" t="s">
        <v>442</v>
      </c>
      <c r="B111" s="94">
        <v>85145900000</v>
      </c>
      <c r="C111" s="93">
        <v>43047.637999999999</v>
      </c>
      <c r="D111" s="93" t="s">
        <v>571</v>
      </c>
      <c r="E111" s="93">
        <v>9179.8510000000006</v>
      </c>
      <c r="F111" s="93">
        <v>26914.7</v>
      </c>
      <c r="G111" s="93">
        <v>3600.64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3352.4470000000001</v>
      </c>
      <c r="R111" s="93">
        <v>0</v>
      </c>
      <c r="S111" s="93">
        <v>0</v>
      </c>
    </row>
    <row r="112" spans="1:19">
      <c r="A112" s="93" t="s">
        <v>443</v>
      </c>
      <c r="B112" s="94">
        <v>82813100000</v>
      </c>
      <c r="C112" s="93">
        <v>43020.485999999997</v>
      </c>
      <c r="D112" s="93" t="s">
        <v>572</v>
      </c>
      <c r="E112" s="93">
        <v>9179.8510000000006</v>
      </c>
      <c r="F112" s="93">
        <v>26914.7</v>
      </c>
      <c r="G112" s="93">
        <v>3600.64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3325.2939999999999</v>
      </c>
      <c r="R112" s="93">
        <v>0</v>
      </c>
      <c r="S112" s="93">
        <v>0</v>
      </c>
    </row>
    <row r="113" spans="1:19">
      <c r="A113" s="93" t="s">
        <v>444</v>
      </c>
      <c r="B113" s="94">
        <v>85961300000</v>
      </c>
      <c r="C113" s="93">
        <v>43914.96</v>
      </c>
      <c r="D113" s="93" t="s">
        <v>573</v>
      </c>
      <c r="E113" s="93">
        <v>9179.8510000000006</v>
      </c>
      <c r="F113" s="93">
        <v>26914.7</v>
      </c>
      <c r="G113" s="93">
        <v>3600.64</v>
      </c>
      <c r="H113" s="93">
        <v>0</v>
      </c>
      <c r="I113" s="93">
        <v>0</v>
      </c>
      <c r="J113" s="93">
        <v>894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3325.768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1010630000000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77369800000</v>
      </c>
      <c r="C116" s="93">
        <v>43009.4</v>
      </c>
      <c r="D116" s="93"/>
      <c r="E116" s="93">
        <v>9179.8510000000006</v>
      </c>
      <c r="F116" s="93">
        <v>26914.7</v>
      </c>
      <c r="G116" s="93">
        <v>3600.64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1972.335</v>
      </c>
      <c r="R116" s="93">
        <v>0</v>
      </c>
      <c r="S116" s="93">
        <v>0</v>
      </c>
    </row>
    <row r="117" spans="1:19">
      <c r="A117" s="93" t="s">
        <v>447</v>
      </c>
      <c r="B117" s="94">
        <v>88940100000</v>
      </c>
      <c r="C117" s="93">
        <v>55091.735999999997</v>
      </c>
      <c r="D117" s="93"/>
      <c r="E117" s="93">
        <v>9179.8510000000006</v>
      </c>
      <c r="F117" s="93">
        <v>26914.7</v>
      </c>
      <c r="G117" s="93">
        <v>3600.64</v>
      </c>
      <c r="H117" s="93">
        <v>0</v>
      </c>
      <c r="I117" s="93">
        <v>13276.341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3369.8809999999999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24621.82</v>
      </c>
      <c r="C120" s="93">
        <v>14255.39</v>
      </c>
      <c r="D120" s="93">
        <v>0</v>
      </c>
      <c r="E120" s="93">
        <v>38877.21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48.17</v>
      </c>
      <c r="C121" s="93">
        <v>27.89</v>
      </c>
      <c r="D121" s="93">
        <v>0</v>
      </c>
      <c r="E121" s="93">
        <v>76.06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48.17</v>
      </c>
      <c r="C122" s="93">
        <v>27.89</v>
      </c>
      <c r="D122" s="93">
        <v>0</v>
      </c>
      <c r="E122" s="93">
        <v>76.06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9" sqref="M9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230</v>
      </c>
      <c r="B2" s="52" t="s">
        <v>231</v>
      </c>
      <c r="C2" s="52" t="s">
        <v>87</v>
      </c>
      <c r="D2" s="53" t="s">
        <v>256</v>
      </c>
      <c r="E2" s="53" t="s">
        <v>257</v>
      </c>
      <c r="F2" s="52" t="s">
        <v>232</v>
      </c>
      <c r="G2" s="52" t="s">
        <v>258</v>
      </c>
      <c r="H2" s="52" t="s">
        <v>259</v>
      </c>
      <c r="I2" s="54" t="s">
        <v>260</v>
      </c>
      <c r="J2" s="54" t="s">
        <v>233</v>
      </c>
      <c r="K2" s="54" t="s">
        <v>261</v>
      </c>
      <c r="L2" s="54" t="s">
        <v>262</v>
      </c>
      <c r="M2" s="54" t="s">
        <v>263</v>
      </c>
      <c r="N2" s="55" t="s">
        <v>234</v>
      </c>
      <c r="O2" s="54" t="s">
        <v>235</v>
      </c>
      <c r="P2" s="54" t="s">
        <v>264</v>
      </c>
      <c r="Q2" s="54" t="s">
        <v>236</v>
      </c>
      <c r="R2" s="54" t="s">
        <v>237</v>
      </c>
      <c r="S2" s="54" t="s">
        <v>49</v>
      </c>
    </row>
    <row r="3" spans="1:19">
      <c r="A3" s="56" t="s">
        <v>238</v>
      </c>
      <c r="B3" s="56" t="s">
        <v>239</v>
      </c>
      <c r="C3" s="56">
        <v>1</v>
      </c>
      <c r="D3" s="61">
        <v>371.75</v>
      </c>
      <c r="E3" s="61">
        <v>1133.3900000000001</v>
      </c>
      <c r="F3" s="57">
        <v>3.0487962340282451</v>
      </c>
      <c r="G3" s="61">
        <v>169.19</v>
      </c>
      <c r="H3" s="61">
        <v>47.17</v>
      </c>
      <c r="I3" s="57">
        <v>1.3935469485966985</v>
      </c>
      <c r="J3" s="57">
        <v>266.76532166666664</v>
      </c>
      <c r="K3" s="57">
        <v>22.596</v>
      </c>
      <c r="L3" s="57">
        <v>60.255999999999993</v>
      </c>
      <c r="M3" s="57">
        <v>0</v>
      </c>
      <c r="N3" s="58">
        <v>0</v>
      </c>
      <c r="O3" s="57">
        <v>10</v>
      </c>
      <c r="P3" s="57">
        <v>0</v>
      </c>
      <c r="Q3" s="57">
        <v>2667.6532166666666</v>
      </c>
      <c r="R3" s="57">
        <v>0</v>
      </c>
      <c r="S3" s="57">
        <v>0.51945121127816274</v>
      </c>
    </row>
    <row r="4" spans="1:19">
      <c r="A4" s="56" t="s">
        <v>240</v>
      </c>
      <c r="B4" s="56" t="s">
        <v>239</v>
      </c>
      <c r="C4" s="56">
        <v>1</v>
      </c>
      <c r="D4" s="61">
        <v>139.41</v>
      </c>
      <c r="E4" s="61">
        <v>425.02</v>
      </c>
      <c r="F4" s="57">
        <v>3.0487052578724625</v>
      </c>
      <c r="G4" s="61">
        <v>106.53</v>
      </c>
      <c r="H4" s="61">
        <v>0</v>
      </c>
      <c r="I4" s="57">
        <v>18.580625981289309</v>
      </c>
      <c r="J4" s="57">
        <v>7.5029764949999995</v>
      </c>
      <c r="K4" s="57">
        <v>12.911999999999999</v>
      </c>
      <c r="L4" s="57">
        <v>376.59999999999997</v>
      </c>
      <c r="M4" s="57">
        <v>1197.9107999999999</v>
      </c>
      <c r="N4" s="58">
        <v>503.45820000000003</v>
      </c>
      <c r="O4" s="57">
        <v>8</v>
      </c>
      <c r="P4" s="57">
        <v>0</v>
      </c>
      <c r="Q4" s="57">
        <v>60.023811959999996</v>
      </c>
      <c r="R4" s="57">
        <v>1887.788</v>
      </c>
      <c r="S4" s="57">
        <v>0.62978874265158158</v>
      </c>
    </row>
    <row r="5" spans="1:19">
      <c r="A5" s="56" t="s">
        <v>218</v>
      </c>
      <c r="B5" s="56" t="s">
        <v>59</v>
      </c>
      <c r="C5" s="56">
        <v>1</v>
      </c>
      <c r="D5" s="61">
        <v>511.15</v>
      </c>
      <c r="E5" s="61">
        <v>856.26</v>
      </c>
      <c r="F5" s="57">
        <v>1.6751638462290914</v>
      </c>
      <c r="G5" s="61">
        <v>0</v>
      </c>
      <c r="H5" s="61">
        <v>0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>
        <v>1</v>
      </c>
    </row>
    <row r="6" spans="1:19">
      <c r="A6" s="59" t="s">
        <v>241</v>
      </c>
      <c r="B6" s="60"/>
      <c r="C6" s="60"/>
      <c r="D6" s="60">
        <f>SUMIF($B3:$B5,"yes",D3:D5)</f>
        <v>511.15999999999997</v>
      </c>
      <c r="E6" s="60">
        <f>SUMIF($B3:$B5,"yes",E3:E5)</f>
        <v>1558.41</v>
      </c>
      <c r="F6" s="60"/>
      <c r="G6" s="60">
        <f>SUMIF($B3:$B5,"yes",G3:G5)</f>
        <v>275.72000000000003</v>
      </c>
      <c r="H6" s="60">
        <f>SUMIF($B3:$B5,"yes",H3:H5)</f>
        <v>47.17</v>
      </c>
      <c r="I6" s="60"/>
      <c r="J6" s="60">
        <f>SUMIF($B3:$B5,"yes",J3:J5)</f>
        <v>274.26829816166662</v>
      </c>
    </row>
    <row r="7" spans="1:19">
      <c r="G7" s="41"/>
    </row>
    <row r="8" spans="1:19">
      <c r="A8" s="59" t="s">
        <v>209</v>
      </c>
      <c r="D8" s="41"/>
      <c r="G8" s="63"/>
      <c r="I8" s="30">
        <v>1</v>
      </c>
      <c r="K8" s="30">
        <v>2</v>
      </c>
      <c r="L8" s="30" t="s">
        <v>266</v>
      </c>
      <c r="M8" s="30" t="s">
        <v>266</v>
      </c>
      <c r="N8" s="30" t="s">
        <v>266</v>
      </c>
      <c r="O8" s="30">
        <v>3</v>
      </c>
      <c r="P8" s="30">
        <v>3</v>
      </c>
      <c r="Q8" s="30">
        <v>3</v>
      </c>
      <c r="R8" s="30">
        <v>4</v>
      </c>
      <c r="S8" s="30">
        <v>4</v>
      </c>
    </row>
    <row r="9" spans="1:19">
      <c r="D9" s="41"/>
    </row>
    <row r="10" spans="1:19">
      <c r="A10" s="59" t="s">
        <v>242</v>
      </c>
    </row>
    <row r="11" spans="1:19">
      <c r="A11" s="43" t="s">
        <v>243</v>
      </c>
    </row>
    <row r="12" spans="1:19">
      <c r="A12" s="43" t="s">
        <v>244</v>
      </c>
    </row>
    <row r="13" spans="1:19">
      <c r="A13" s="43" t="s">
        <v>245</v>
      </c>
    </row>
    <row r="14" spans="1:19">
      <c r="A14" s="43" t="s">
        <v>246</v>
      </c>
    </row>
    <row r="15" spans="1:19">
      <c r="A15" s="43" t="s">
        <v>265</v>
      </c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N14" sqref="N14"/>
    </sheetView>
  </sheetViews>
  <sheetFormatPr defaultRowHeight="10.5"/>
  <sheetData>
    <row r="2" spans="1:16" ht="15.75">
      <c r="A2" s="96" t="s">
        <v>324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98"/>
  <sheetViews>
    <sheetView workbookViewId="0">
      <pane ySplit="1" topLeftCell="A30" activePane="bottomLeft" state="frozen"/>
      <selection pane="bottomLeft" activeCell="Q16" sqref="Q16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67</v>
      </c>
      <c r="B1" s="65" t="s">
        <v>112</v>
      </c>
      <c r="C1" s="65" t="s">
        <v>113</v>
      </c>
      <c r="D1" s="65" t="s">
        <v>114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267</v>
      </c>
      <c r="AD1" s="66" t="s">
        <v>268</v>
      </c>
      <c r="AE1" s="66" t="s">
        <v>269</v>
      </c>
    </row>
    <row r="2" spans="1:31" s="85" customFormat="1" ht="10.5">
      <c r="A2" s="85" t="s">
        <v>88</v>
      </c>
      <c r="B2" s="85" t="s">
        <v>115</v>
      </c>
      <c r="C2" s="85" t="s">
        <v>116</v>
      </c>
      <c r="D2" s="85" t="s">
        <v>141</v>
      </c>
      <c r="E2" s="85">
        <v>1</v>
      </c>
      <c r="F2" s="85">
        <v>1</v>
      </c>
      <c r="G2" s="85">
        <v>1</v>
      </c>
      <c r="H2" s="85">
        <v>1</v>
      </c>
      <c r="I2" s="85">
        <v>1</v>
      </c>
      <c r="J2" s="85">
        <v>1</v>
      </c>
      <c r="K2" s="85">
        <v>1</v>
      </c>
      <c r="L2" s="85">
        <v>1</v>
      </c>
      <c r="M2" s="85">
        <v>1</v>
      </c>
      <c r="N2" s="85">
        <v>1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5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85">
        <v>1</v>
      </c>
      <c r="AA2" s="85">
        <v>1</v>
      </c>
      <c r="AB2" s="85">
        <v>1</v>
      </c>
      <c r="AC2" s="85">
        <v>24</v>
      </c>
      <c r="AD2" s="85">
        <v>35.4</v>
      </c>
      <c r="AE2" s="85">
        <v>1845.86</v>
      </c>
    </row>
    <row r="3" spans="1:31" s="85" customFormat="1" ht="10.5">
      <c r="D3" s="85" t="s">
        <v>152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</row>
    <row r="4" spans="1:31" s="85" customFormat="1" ht="10.5">
      <c r="D4" s="85" t="s">
        <v>320</v>
      </c>
      <c r="E4" s="85">
        <v>0.45</v>
      </c>
      <c r="F4" s="85">
        <v>0.15</v>
      </c>
      <c r="G4" s="85">
        <v>0.15</v>
      </c>
      <c r="H4" s="85">
        <v>0.15</v>
      </c>
      <c r="I4" s="85">
        <v>0.15</v>
      </c>
      <c r="J4" s="85">
        <v>0.45</v>
      </c>
      <c r="K4" s="85">
        <v>0.9</v>
      </c>
      <c r="L4" s="85">
        <v>0.9</v>
      </c>
      <c r="M4" s="85">
        <v>0.9</v>
      </c>
      <c r="N4" s="85">
        <v>0.9</v>
      </c>
      <c r="O4" s="85">
        <v>0.9</v>
      </c>
      <c r="P4" s="85">
        <v>0.9</v>
      </c>
      <c r="Q4" s="85">
        <v>0.9</v>
      </c>
      <c r="R4" s="85">
        <v>0.9</v>
      </c>
      <c r="S4" s="85">
        <v>0.9</v>
      </c>
      <c r="T4" s="85">
        <v>0.9</v>
      </c>
      <c r="U4" s="85">
        <v>0.9</v>
      </c>
      <c r="V4" s="85">
        <v>0.9</v>
      </c>
      <c r="W4" s="85">
        <v>0.9</v>
      </c>
      <c r="X4" s="85">
        <v>0.9</v>
      </c>
      <c r="Y4" s="85">
        <v>0.9</v>
      </c>
      <c r="Z4" s="85">
        <v>0.9</v>
      </c>
      <c r="AA4" s="85">
        <v>0.9</v>
      </c>
      <c r="AB4" s="85">
        <v>0.9</v>
      </c>
      <c r="AC4" s="85">
        <v>17.7</v>
      </c>
    </row>
    <row r="5" spans="1:31" s="85" customFormat="1" ht="10.5">
      <c r="A5" s="85" t="s">
        <v>90</v>
      </c>
      <c r="B5" s="85" t="s">
        <v>115</v>
      </c>
      <c r="C5" s="85" t="s">
        <v>116</v>
      </c>
      <c r="D5" s="85" t="s">
        <v>270</v>
      </c>
      <c r="E5" s="85">
        <v>0.1</v>
      </c>
      <c r="F5" s="85">
        <v>0.1</v>
      </c>
      <c r="G5" s="85">
        <v>0.1</v>
      </c>
      <c r="H5" s="85">
        <v>0.1</v>
      </c>
      <c r="I5" s="85">
        <v>0.1</v>
      </c>
      <c r="J5" s="85">
        <v>0.1</v>
      </c>
      <c r="K5" s="85">
        <v>0.25</v>
      </c>
      <c r="L5" s="85">
        <v>0.35</v>
      </c>
      <c r="M5" s="85">
        <v>0.35</v>
      </c>
      <c r="N5" s="85">
        <v>0.25</v>
      </c>
      <c r="O5" s="85">
        <v>0.35</v>
      </c>
      <c r="P5" s="85">
        <v>0.35</v>
      </c>
      <c r="Q5" s="85">
        <v>0.35</v>
      </c>
      <c r="R5" s="85">
        <v>0.25</v>
      </c>
      <c r="S5" s="85">
        <v>0.25</v>
      </c>
      <c r="T5" s="85">
        <v>0.25</v>
      </c>
      <c r="U5" s="85">
        <v>0.35</v>
      </c>
      <c r="V5" s="85">
        <v>0.35</v>
      </c>
      <c r="W5" s="85">
        <v>0.35</v>
      </c>
      <c r="X5" s="85">
        <v>0.25</v>
      </c>
      <c r="Y5" s="85">
        <v>0.25</v>
      </c>
      <c r="Z5" s="85">
        <v>0.25</v>
      </c>
      <c r="AA5" s="85">
        <v>0.25</v>
      </c>
      <c r="AB5" s="85">
        <v>0.25</v>
      </c>
      <c r="AC5" s="85">
        <v>5.9</v>
      </c>
      <c r="AD5" s="85">
        <v>23.6</v>
      </c>
      <c r="AE5" s="85">
        <v>1230.57</v>
      </c>
    </row>
    <row r="6" spans="1:31" s="85" customFormat="1" ht="10.5">
      <c r="D6" s="85" t="s">
        <v>151</v>
      </c>
      <c r="E6" s="85">
        <v>0.1</v>
      </c>
      <c r="F6" s="85">
        <v>0.1</v>
      </c>
      <c r="G6" s="85">
        <v>0.1</v>
      </c>
      <c r="H6" s="85">
        <v>0.1</v>
      </c>
      <c r="I6" s="85">
        <v>0.1</v>
      </c>
      <c r="J6" s="85">
        <v>0.1</v>
      </c>
      <c r="K6" s="85">
        <v>0.25</v>
      </c>
      <c r="L6" s="85">
        <v>0.35</v>
      </c>
      <c r="M6" s="85">
        <v>0.35</v>
      </c>
      <c r="N6" s="85">
        <v>0.25</v>
      </c>
      <c r="O6" s="85">
        <v>0.35</v>
      </c>
      <c r="P6" s="85">
        <v>0.35</v>
      </c>
      <c r="Q6" s="85">
        <v>0.35</v>
      </c>
      <c r="R6" s="85">
        <v>0.25</v>
      </c>
      <c r="S6" s="85">
        <v>0.25</v>
      </c>
      <c r="T6" s="85">
        <v>0.25</v>
      </c>
      <c r="U6" s="85">
        <v>0.35</v>
      </c>
      <c r="V6" s="85">
        <v>0.35</v>
      </c>
      <c r="W6" s="85">
        <v>0.35</v>
      </c>
      <c r="X6" s="85">
        <v>0.25</v>
      </c>
      <c r="Y6" s="85">
        <v>0.25</v>
      </c>
      <c r="Z6" s="85">
        <v>0.25</v>
      </c>
      <c r="AA6" s="85">
        <v>0.25</v>
      </c>
      <c r="AB6" s="85">
        <v>0.25</v>
      </c>
      <c r="AC6" s="85">
        <v>5.9</v>
      </c>
    </row>
    <row r="7" spans="1:31" s="85" customFormat="1" ht="10.5">
      <c r="D7" s="85" t="s">
        <v>141</v>
      </c>
      <c r="E7" s="85">
        <v>0.35</v>
      </c>
      <c r="F7" s="85">
        <v>0.35</v>
      </c>
      <c r="G7" s="85">
        <v>0.35</v>
      </c>
      <c r="H7" s="85">
        <v>0.35</v>
      </c>
      <c r="I7" s="85">
        <v>0.35</v>
      </c>
      <c r="J7" s="85">
        <v>0.35</v>
      </c>
      <c r="K7" s="85">
        <v>0.35</v>
      </c>
      <c r="L7" s="85">
        <v>0.35</v>
      </c>
      <c r="M7" s="85">
        <v>0.35</v>
      </c>
      <c r="N7" s="85">
        <v>0.35</v>
      </c>
      <c r="O7" s="85">
        <v>0.35</v>
      </c>
      <c r="P7" s="85">
        <v>0.35</v>
      </c>
      <c r="Q7" s="85">
        <v>0.35</v>
      </c>
      <c r="R7" s="85">
        <v>0.35</v>
      </c>
      <c r="S7" s="85">
        <v>0.35</v>
      </c>
      <c r="T7" s="85">
        <v>0.35</v>
      </c>
      <c r="U7" s="85">
        <v>0.35</v>
      </c>
      <c r="V7" s="85">
        <v>0.35</v>
      </c>
      <c r="W7" s="85">
        <v>0.35</v>
      </c>
      <c r="X7" s="85">
        <v>0.35</v>
      </c>
      <c r="Y7" s="85">
        <v>0.35</v>
      </c>
      <c r="Z7" s="85">
        <v>0.35</v>
      </c>
      <c r="AA7" s="85">
        <v>0.35</v>
      </c>
      <c r="AB7" s="85">
        <v>0.35</v>
      </c>
      <c r="AC7" s="85">
        <v>8.4</v>
      </c>
    </row>
    <row r="8" spans="1:31" s="85" customFormat="1" ht="10.5">
      <c r="D8" s="85" t="s">
        <v>152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</row>
    <row r="9" spans="1:31" s="85" customFormat="1" ht="10.5">
      <c r="D9" s="85" t="s">
        <v>147</v>
      </c>
      <c r="E9" s="85">
        <v>0.1</v>
      </c>
      <c r="F9" s="85">
        <v>0.1</v>
      </c>
      <c r="G9" s="85">
        <v>0.1</v>
      </c>
      <c r="H9" s="85">
        <v>0.1</v>
      </c>
      <c r="I9" s="85">
        <v>0.1</v>
      </c>
      <c r="J9" s="85">
        <v>0.1</v>
      </c>
      <c r="K9" s="85">
        <v>0.25</v>
      </c>
      <c r="L9" s="85">
        <v>0.35</v>
      </c>
      <c r="M9" s="85">
        <v>0.35</v>
      </c>
      <c r="N9" s="85">
        <v>0.25</v>
      </c>
      <c r="O9" s="85">
        <v>0.35</v>
      </c>
      <c r="P9" s="85">
        <v>0.35</v>
      </c>
      <c r="Q9" s="85">
        <v>0.35</v>
      </c>
      <c r="R9" s="85">
        <v>0.25</v>
      </c>
      <c r="S9" s="85">
        <v>0.25</v>
      </c>
      <c r="T9" s="85">
        <v>0.25</v>
      </c>
      <c r="U9" s="85">
        <v>0.35</v>
      </c>
      <c r="V9" s="85">
        <v>0.35</v>
      </c>
      <c r="W9" s="85">
        <v>0.35</v>
      </c>
      <c r="X9" s="85">
        <v>0.25</v>
      </c>
      <c r="Y9" s="85">
        <v>0.25</v>
      </c>
      <c r="Z9" s="85">
        <v>0.25</v>
      </c>
      <c r="AA9" s="85">
        <v>0.25</v>
      </c>
      <c r="AB9" s="85">
        <v>0.25</v>
      </c>
      <c r="AC9" s="85">
        <v>5.9</v>
      </c>
    </row>
    <row r="10" spans="1:31" s="85" customFormat="1" ht="10.5">
      <c r="A10" s="85" t="s">
        <v>321</v>
      </c>
      <c r="B10" s="85" t="s">
        <v>115</v>
      </c>
      <c r="C10" s="85" t="s">
        <v>116</v>
      </c>
      <c r="D10" s="85" t="s">
        <v>271</v>
      </c>
      <c r="E10" s="85">
        <v>0.02</v>
      </c>
      <c r="F10" s="85">
        <v>0.02</v>
      </c>
      <c r="G10" s="85">
        <v>0.02</v>
      </c>
      <c r="H10" s="85">
        <v>0.02</v>
      </c>
      <c r="I10" s="85">
        <v>0.02</v>
      </c>
      <c r="J10" s="85">
        <v>0.05</v>
      </c>
      <c r="K10" s="85">
        <v>0.1</v>
      </c>
      <c r="L10" s="85">
        <v>0.15</v>
      </c>
      <c r="M10" s="85">
        <v>0.2</v>
      </c>
      <c r="N10" s="85">
        <v>0.15</v>
      </c>
      <c r="O10" s="85">
        <v>0.25</v>
      </c>
      <c r="P10" s="85">
        <v>0.25</v>
      </c>
      <c r="Q10" s="85">
        <v>0.25</v>
      </c>
      <c r="R10" s="85">
        <v>0.2</v>
      </c>
      <c r="S10" s="85">
        <v>0.15</v>
      </c>
      <c r="T10" s="85">
        <v>0.2</v>
      </c>
      <c r="U10" s="85">
        <v>0.3</v>
      </c>
      <c r="V10" s="85">
        <v>0.3</v>
      </c>
      <c r="W10" s="85">
        <v>0.3</v>
      </c>
      <c r="X10" s="85">
        <v>0.2</v>
      </c>
      <c r="Y10" s="85">
        <v>0.2</v>
      </c>
      <c r="Z10" s="85">
        <v>0.15</v>
      </c>
      <c r="AA10" s="85">
        <v>0.1</v>
      </c>
      <c r="AB10" s="85">
        <v>0.05</v>
      </c>
      <c r="AC10" s="85">
        <v>3.65</v>
      </c>
      <c r="AD10" s="85">
        <v>21.9</v>
      </c>
      <c r="AE10" s="85">
        <v>1141.93</v>
      </c>
    </row>
    <row r="11" spans="1:31" s="85" customFormat="1" ht="10.5">
      <c r="D11" s="85" t="s">
        <v>141</v>
      </c>
      <c r="E11" s="85">
        <v>0.25</v>
      </c>
      <c r="F11" s="85">
        <v>0.25</v>
      </c>
      <c r="G11" s="85">
        <v>0.25</v>
      </c>
      <c r="H11" s="85">
        <v>0.25</v>
      </c>
      <c r="I11" s="85">
        <v>0.25</v>
      </c>
      <c r="J11" s="85">
        <v>0.25</v>
      </c>
      <c r="K11" s="85">
        <v>0.25</v>
      </c>
      <c r="L11" s="85">
        <v>0.25</v>
      </c>
      <c r="M11" s="85">
        <v>0.25</v>
      </c>
      <c r="N11" s="85">
        <v>0.25</v>
      </c>
      <c r="O11" s="85">
        <v>0.25</v>
      </c>
      <c r="P11" s="85">
        <v>0.25</v>
      </c>
      <c r="Q11" s="85">
        <v>0.25</v>
      </c>
      <c r="R11" s="85">
        <v>0.25</v>
      </c>
      <c r="S11" s="85">
        <v>0.25</v>
      </c>
      <c r="T11" s="85">
        <v>0.25</v>
      </c>
      <c r="U11" s="85">
        <v>0.25</v>
      </c>
      <c r="V11" s="85">
        <v>0.25</v>
      </c>
      <c r="W11" s="85">
        <v>0.25</v>
      </c>
      <c r="X11" s="85">
        <v>0.25</v>
      </c>
      <c r="Y11" s="85">
        <v>0.25</v>
      </c>
      <c r="Z11" s="85">
        <v>0.25</v>
      </c>
      <c r="AA11" s="85">
        <v>0.25</v>
      </c>
      <c r="AB11" s="85">
        <v>0.25</v>
      </c>
      <c r="AC11" s="85">
        <v>6</v>
      </c>
    </row>
    <row r="12" spans="1:31" s="85" customFormat="1" ht="10.5">
      <c r="D12" s="85" t="s">
        <v>152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</row>
    <row r="13" spans="1:31" s="85" customFormat="1" ht="10.5">
      <c r="D13" s="85" t="s">
        <v>147</v>
      </c>
      <c r="E13" s="85">
        <v>0.02</v>
      </c>
      <c r="F13" s="85">
        <v>0.02</v>
      </c>
      <c r="G13" s="85">
        <v>0.02</v>
      </c>
      <c r="H13" s="85">
        <v>0.02</v>
      </c>
      <c r="I13" s="85">
        <v>0.02</v>
      </c>
      <c r="J13" s="85">
        <v>0.05</v>
      </c>
      <c r="K13" s="85">
        <v>0.1</v>
      </c>
      <c r="L13" s="85">
        <v>0.15</v>
      </c>
      <c r="M13" s="85">
        <v>0.2</v>
      </c>
      <c r="N13" s="85">
        <v>0.15</v>
      </c>
      <c r="O13" s="85">
        <v>0.25</v>
      </c>
      <c r="P13" s="85">
        <v>0.25</v>
      </c>
      <c r="Q13" s="85">
        <v>0.25</v>
      </c>
      <c r="R13" s="85">
        <v>0.2</v>
      </c>
      <c r="S13" s="85">
        <v>0.15</v>
      </c>
      <c r="T13" s="85">
        <v>0.2</v>
      </c>
      <c r="U13" s="85">
        <v>0.3</v>
      </c>
      <c r="V13" s="85">
        <v>0.3</v>
      </c>
      <c r="W13" s="85">
        <v>0.3</v>
      </c>
      <c r="X13" s="85">
        <v>0.2</v>
      </c>
      <c r="Y13" s="85">
        <v>0.2</v>
      </c>
      <c r="Z13" s="85">
        <v>0.15</v>
      </c>
      <c r="AA13" s="85">
        <v>0.1</v>
      </c>
      <c r="AB13" s="85">
        <v>0.05</v>
      </c>
      <c r="AC13" s="85">
        <v>3.65</v>
      </c>
    </row>
    <row r="14" spans="1:31" s="85" customFormat="1" ht="10.5">
      <c r="A14" s="85" t="s">
        <v>89</v>
      </c>
      <c r="B14" s="85" t="s">
        <v>115</v>
      </c>
      <c r="C14" s="85" t="s">
        <v>116</v>
      </c>
      <c r="D14" s="85" t="s">
        <v>142</v>
      </c>
      <c r="E14" s="85">
        <v>0.05</v>
      </c>
      <c r="F14" s="85">
        <v>0</v>
      </c>
      <c r="G14" s="85">
        <v>0</v>
      </c>
      <c r="H14" s="85">
        <v>0</v>
      </c>
      <c r="I14" s="85">
        <v>0</v>
      </c>
      <c r="J14" s="85">
        <v>0.05</v>
      </c>
      <c r="K14" s="85">
        <v>0.1</v>
      </c>
      <c r="L14" s="85">
        <v>0.4</v>
      </c>
      <c r="M14" s="85">
        <v>0.4</v>
      </c>
      <c r="N14" s="85">
        <v>0.4</v>
      </c>
      <c r="O14" s="85">
        <v>0.2</v>
      </c>
      <c r="P14" s="85">
        <v>0.5</v>
      </c>
      <c r="Q14" s="85">
        <v>0.8</v>
      </c>
      <c r="R14" s="85">
        <v>0.7</v>
      </c>
      <c r="S14" s="85">
        <v>0.4</v>
      </c>
      <c r="T14" s="85">
        <v>0.2</v>
      </c>
      <c r="U14" s="85">
        <v>0.25</v>
      </c>
      <c r="V14" s="85">
        <v>0.5</v>
      </c>
      <c r="W14" s="85">
        <v>0.8</v>
      </c>
      <c r="X14" s="85">
        <v>0.8</v>
      </c>
      <c r="Y14" s="85">
        <v>0.8</v>
      </c>
      <c r="Z14" s="85">
        <v>0.5</v>
      </c>
      <c r="AA14" s="85">
        <v>0.35</v>
      </c>
      <c r="AB14" s="85">
        <v>0.2</v>
      </c>
      <c r="AC14" s="85">
        <v>8.4</v>
      </c>
      <c r="AD14" s="85">
        <v>56.8</v>
      </c>
      <c r="AE14" s="85">
        <v>2961.71</v>
      </c>
    </row>
    <row r="15" spans="1:31" s="85" customFormat="1" ht="10.5">
      <c r="D15" s="85" t="s">
        <v>141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1</v>
      </c>
      <c r="N15" s="85">
        <v>1</v>
      </c>
      <c r="O15" s="85">
        <v>1</v>
      </c>
      <c r="P15" s="85">
        <v>1</v>
      </c>
      <c r="Q15" s="85">
        <v>1</v>
      </c>
      <c r="R15" s="85">
        <v>1</v>
      </c>
      <c r="S15" s="85">
        <v>1</v>
      </c>
      <c r="T15" s="85">
        <v>1</v>
      </c>
      <c r="U15" s="85">
        <v>1</v>
      </c>
      <c r="V15" s="85">
        <v>1</v>
      </c>
      <c r="W15" s="85">
        <v>1</v>
      </c>
      <c r="X15" s="85">
        <v>1</v>
      </c>
      <c r="Y15" s="85">
        <v>1</v>
      </c>
      <c r="Z15" s="85">
        <v>1</v>
      </c>
      <c r="AA15" s="85">
        <v>1</v>
      </c>
      <c r="AB15" s="85">
        <v>1</v>
      </c>
      <c r="AC15" s="85">
        <v>24</v>
      </c>
    </row>
    <row r="16" spans="1:31" s="85" customFormat="1" ht="10.5">
      <c r="D16" s="85" t="s">
        <v>152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</row>
    <row r="17" spans="1:31" s="85" customFormat="1" ht="10.5">
      <c r="D17" s="85" t="s">
        <v>151</v>
      </c>
      <c r="E17" s="85">
        <v>0.05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0.05</v>
      </c>
      <c r="L17" s="85">
        <v>0.5</v>
      </c>
      <c r="M17" s="85">
        <v>0.5</v>
      </c>
      <c r="N17" s="85">
        <v>0.4</v>
      </c>
      <c r="O17" s="85">
        <v>0.2</v>
      </c>
      <c r="P17" s="85">
        <v>0.45</v>
      </c>
      <c r="Q17" s="85">
        <v>0.5</v>
      </c>
      <c r="R17" s="85">
        <v>0.5</v>
      </c>
      <c r="S17" s="85">
        <v>0.35</v>
      </c>
      <c r="T17" s="85">
        <v>0.3</v>
      </c>
      <c r="U17" s="85">
        <v>0.3</v>
      </c>
      <c r="V17" s="85">
        <v>0.3</v>
      </c>
      <c r="W17" s="85">
        <v>0.7</v>
      </c>
      <c r="X17" s="85">
        <v>0.9</v>
      </c>
      <c r="Y17" s="85">
        <v>0.7</v>
      </c>
      <c r="Z17" s="85">
        <v>0.65</v>
      </c>
      <c r="AA17" s="85">
        <v>0.55000000000000004</v>
      </c>
      <c r="AB17" s="85">
        <v>0.35</v>
      </c>
      <c r="AC17" s="85">
        <v>8.25</v>
      </c>
    </row>
    <row r="18" spans="1:31" s="85" customFormat="1" ht="10.5">
      <c r="D18" s="85" t="s">
        <v>147</v>
      </c>
      <c r="E18" s="85">
        <v>0.05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0.05</v>
      </c>
      <c r="L18" s="85">
        <v>0.5</v>
      </c>
      <c r="M18" s="85">
        <v>0.5</v>
      </c>
      <c r="N18" s="85">
        <v>0.2</v>
      </c>
      <c r="O18" s="85">
        <v>0.2</v>
      </c>
      <c r="P18" s="85">
        <v>0.3</v>
      </c>
      <c r="Q18" s="85">
        <v>0.5</v>
      </c>
      <c r="R18" s="85">
        <v>0.5</v>
      </c>
      <c r="S18" s="85">
        <v>0.3</v>
      </c>
      <c r="T18" s="85">
        <v>0.2</v>
      </c>
      <c r="U18" s="85">
        <v>0.25</v>
      </c>
      <c r="V18" s="85">
        <v>0.35</v>
      </c>
      <c r="W18" s="85">
        <v>0.55000000000000004</v>
      </c>
      <c r="X18" s="85">
        <v>0.65</v>
      </c>
      <c r="Y18" s="85">
        <v>0.7</v>
      </c>
      <c r="Z18" s="85">
        <v>0.35</v>
      </c>
      <c r="AA18" s="85">
        <v>0.2</v>
      </c>
      <c r="AB18" s="85">
        <v>0.2</v>
      </c>
      <c r="AC18" s="85">
        <v>6.55</v>
      </c>
    </row>
    <row r="19" spans="1:31" s="85" customFormat="1" ht="10.5">
      <c r="A19" s="85" t="s">
        <v>110</v>
      </c>
      <c r="B19" s="85" t="s">
        <v>115</v>
      </c>
      <c r="C19" s="85" t="s">
        <v>116</v>
      </c>
      <c r="D19" s="85" t="s">
        <v>139</v>
      </c>
      <c r="E19" s="85">
        <v>1</v>
      </c>
      <c r="F19" s="85">
        <v>1</v>
      </c>
      <c r="G19" s="85">
        <v>1</v>
      </c>
      <c r="H19" s="85">
        <v>1</v>
      </c>
      <c r="I19" s="85">
        <v>1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5</v>
      </c>
      <c r="AD19" s="85">
        <v>35</v>
      </c>
      <c r="AE19" s="85">
        <v>1825</v>
      </c>
    </row>
    <row r="20" spans="1:31" s="85" customFormat="1" ht="10.5">
      <c r="D20" s="85" t="s">
        <v>146</v>
      </c>
      <c r="E20" s="85">
        <v>1</v>
      </c>
      <c r="F20" s="85">
        <v>1</v>
      </c>
      <c r="G20" s="85">
        <v>1</v>
      </c>
      <c r="H20" s="85">
        <v>1</v>
      </c>
      <c r="I20" s="85">
        <v>1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5</v>
      </c>
    </row>
    <row r="21" spans="1:31" s="85" customFormat="1" ht="10.5">
      <c r="D21" s="85" t="s">
        <v>147</v>
      </c>
      <c r="E21" s="85">
        <v>1</v>
      </c>
      <c r="F21" s="85">
        <v>1</v>
      </c>
      <c r="G21" s="85">
        <v>1</v>
      </c>
      <c r="H21" s="85">
        <v>1</v>
      </c>
      <c r="I21" s="85">
        <v>1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5</v>
      </c>
    </row>
    <row r="22" spans="1:31" s="85" customFormat="1" ht="10.5">
      <c r="A22" s="85" t="s">
        <v>148</v>
      </c>
      <c r="B22" s="85" t="s">
        <v>115</v>
      </c>
      <c r="C22" s="85" t="s">
        <v>116</v>
      </c>
      <c r="D22" s="85" t="s">
        <v>139</v>
      </c>
      <c r="E22" s="85">
        <v>1</v>
      </c>
      <c r="F22" s="85">
        <v>1</v>
      </c>
      <c r="G22" s="85">
        <v>1</v>
      </c>
      <c r="H22" s="85">
        <v>1</v>
      </c>
      <c r="I22" s="85">
        <v>1</v>
      </c>
      <c r="J22" s="85">
        <v>0.5</v>
      </c>
      <c r="K22" s="85">
        <v>0.5</v>
      </c>
      <c r="L22" s="85">
        <v>0.5</v>
      </c>
      <c r="M22" s="85">
        <v>0.5</v>
      </c>
      <c r="N22" s="85">
        <v>0.5</v>
      </c>
      <c r="O22" s="85">
        <v>0.5</v>
      </c>
      <c r="P22" s="85">
        <v>0.5</v>
      </c>
      <c r="Q22" s="85">
        <v>0.5</v>
      </c>
      <c r="R22" s="85">
        <v>0.5</v>
      </c>
      <c r="S22" s="85">
        <v>0.5</v>
      </c>
      <c r="T22" s="85">
        <v>0.5</v>
      </c>
      <c r="U22" s="85">
        <v>0.5</v>
      </c>
      <c r="V22" s="85">
        <v>0.5</v>
      </c>
      <c r="W22" s="85">
        <v>0.5</v>
      </c>
      <c r="X22" s="85">
        <v>0.5</v>
      </c>
      <c r="Y22" s="85">
        <v>0.5</v>
      </c>
      <c r="Z22" s="85">
        <v>0.5</v>
      </c>
      <c r="AA22" s="85">
        <v>0.5</v>
      </c>
      <c r="AB22" s="85">
        <v>0.5</v>
      </c>
      <c r="AC22" s="85">
        <v>14.5</v>
      </c>
      <c r="AD22" s="85">
        <v>101.5</v>
      </c>
      <c r="AE22" s="85">
        <v>5292.5</v>
      </c>
    </row>
    <row r="23" spans="1:31" s="85" customFormat="1" ht="10.5">
      <c r="D23" s="85" t="s">
        <v>146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0.5</v>
      </c>
      <c r="K23" s="85">
        <v>0.5</v>
      </c>
      <c r="L23" s="85">
        <v>0.5</v>
      </c>
      <c r="M23" s="85">
        <v>0.5</v>
      </c>
      <c r="N23" s="85">
        <v>0.5</v>
      </c>
      <c r="O23" s="85">
        <v>0.5</v>
      </c>
      <c r="P23" s="85">
        <v>0.5</v>
      </c>
      <c r="Q23" s="85">
        <v>0.5</v>
      </c>
      <c r="R23" s="85">
        <v>0.5</v>
      </c>
      <c r="S23" s="85">
        <v>0.5</v>
      </c>
      <c r="T23" s="85">
        <v>0.5</v>
      </c>
      <c r="U23" s="85">
        <v>0.5</v>
      </c>
      <c r="V23" s="85">
        <v>0.5</v>
      </c>
      <c r="W23" s="85">
        <v>0.5</v>
      </c>
      <c r="X23" s="85">
        <v>0.5</v>
      </c>
      <c r="Y23" s="85">
        <v>0.5</v>
      </c>
      <c r="Z23" s="85">
        <v>0.5</v>
      </c>
      <c r="AA23" s="85">
        <v>0.5</v>
      </c>
      <c r="AB23" s="85">
        <v>0.5</v>
      </c>
      <c r="AC23" s="85">
        <v>14.5</v>
      </c>
    </row>
    <row r="24" spans="1:31" s="85" customFormat="1" ht="10.5">
      <c r="D24" s="85" t="s">
        <v>147</v>
      </c>
      <c r="E24" s="85">
        <v>1</v>
      </c>
      <c r="F24" s="85">
        <v>1</v>
      </c>
      <c r="G24" s="85">
        <v>1</v>
      </c>
      <c r="H24" s="85">
        <v>1</v>
      </c>
      <c r="I24" s="85">
        <v>1</v>
      </c>
      <c r="J24" s="85">
        <v>0.5</v>
      </c>
      <c r="K24" s="85">
        <v>0.5</v>
      </c>
      <c r="L24" s="85">
        <v>0.5</v>
      </c>
      <c r="M24" s="85">
        <v>0.5</v>
      </c>
      <c r="N24" s="85">
        <v>0.5</v>
      </c>
      <c r="O24" s="85">
        <v>0.5</v>
      </c>
      <c r="P24" s="85">
        <v>0.5</v>
      </c>
      <c r="Q24" s="85">
        <v>0.5</v>
      </c>
      <c r="R24" s="85">
        <v>0.5</v>
      </c>
      <c r="S24" s="85">
        <v>0.5</v>
      </c>
      <c r="T24" s="85">
        <v>0.5</v>
      </c>
      <c r="U24" s="85">
        <v>0.5</v>
      </c>
      <c r="V24" s="85">
        <v>0.5</v>
      </c>
      <c r="W24" s="85">
        <v>0.5</v>
      </c>
      <c r="X24" s="85">
        <v>0.5</v>
      </c>
      <c r="Y24" s="85">
        <v>0.5</v>
      </c>
      <c r="Z24" s="85">
        <v>0.5</v>
      </c>
      <c r="AA24" s="85">
        <v>0.5</v>
      </c>
      <c r="AB24" s="85">
        <v>0.5</v>
      </c>
      <c r="AC24" s="85">
        <v>14.5</v>
      </c>
    </row>
    <row r="25" spans="1:31" s="85" customFormat="1" ht="10.5">
      <c r="A25" s="85" t="s">
        <v>111</v>
      </c>
      <c r="B25" s="85" t="s">
        <v>115</v>
      </c>
      <c r="C25" s="85" t="s">
        <v>116</v>
      </c>
      <c r="D25" s="85" t="s">
        <v>139</v>
      </c>
      <c r="E25" s="85">
        <v>0.2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0.15</v>
      </c>
      <c r="L25" s="85">
        <v>0.6</v>
      </c>
      <c r="M25" s="85">
        <v>0.55000000000000004</v>
      </c>
      <c r="N25" s="85">
        <v>0.45</v>
      </c>
      <c r="O25" s="85">
        <v>0.4</v>
      </c>
      <c r="P25" s="85">
        <v>0.45</v>
      </c>
      <c r="Q25" s="85">
        <v>0.4</v>
      </c>
      <c r="R25" s="85">
        <v>0.35</v>
      </c>
      <c r="S25" s="85">
        <v>0.3</v>
      </c>
      <c r="T25" s="85">
        <v>0.3</v>
      </c>
      <c r="U25" s="85">
        <v>0.3</v>
      </c>
      <c r="V25" s="85">
        <v>0.4</v>
      </c>
      <c r="W25" s="85">
        <v>0.55000000000000004</v>
      </c>
      <c r="X25" s="85">
        <v>0.6</v>
      </c>
      <c r="Y25" s="85">
        <v>0.5</v>
      </c>
      <c r="Z25" s="85">
        <v>0.55000000000000004</v>
      </c>
      <c r="AA25" s="85">
        <v>0.45</v>
      </c>
      <c r="AB25" s="85">
        <v>0.25</v>
      </c>
      <c r="AC25" s="85">
        <v>7.75</v>
      </c>
      <c r="AD25" s="85">
        <v>52.65</v>
      </c>
      <c r="AE25" s="85">
        <v>2745.32</v>
      </c>
    </row>
    <row r="26" spans="1:31" s="85" customFormat="1" ht="10.5">
      <c r="D26" s="85" t="s">
        <v>146</v>
      </c>
      <c r="E26" s="85">
        <v>0.2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0.15</v>
      </c>
      <c r="L26" s="85">
        <v>0.15</v>
      </c>
      <c r="M26" s="85">
        <v>0.15</v>
      </c>
      <c r="N26" s="85">
        <v>0.5</v>
      </c>
      <c r="O26" s="85">
        <v>0.45</v>
      </c>
      <c r="P26" s="85">
        <v>0.5</v>
      </c>
      <c r="Q26" s="85">
        <v>0.5</v>
      </c>
      <c r="R26" s="85">
        <v>0.45</v>
      </c>
      <c r="S26" s="85">
        <v>0.4</v>
      </c>
      <c r="T26" s="85">
        <v>0.4</v>
      </c>
      <c r="U26" s="85">
        <v>0.35</v>
      </c>
      <c r="V26" s="85">
        <v>0.4</v>
      </c>
      <c r="W26" s="85">
        <v>0.55000000000000004</v>
      </c>
      <c r="X26" s="85">
        <v>0.55000000000000004</v>
      </c>
      <c r="Y26" s="85">
        <v>0.5</v>
      </c>
      <c r="Z26" s="85">
        <v>0.55000000000000004</v>
      </c>
      <c r="AA26" s="85">
        <v>0.4</v>
      </c>
      <c r="AB26" s="85">
        <v>0.3</v>
      </c>
      <c r="AC26" s="85">
        <v>7.45</v>
      </c>
    </row>
    <row r="27" spans="1:31" s="85" customFormat="1" ht="10.5">
      <c r="D27" s="85" t="s">
        <v>147</v>
      </c>
      <c r="E27" s="85">
        <v>0.25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0.15</v>
      </c>
      <c r="L27" s="85">
        <v>0.15</v>
      </c>
      <c r="M27" s="85">
        <v>0.15</v>
      </c>
      <c r="N27" s="85">
        <v>0.15</v>
      </c>
      <c r="O27" s="85">
        <v>0.5</v>
      </c>
      <c r="P27" s="85">
        <v>0.5</v>
      </c>
      <c r="Q27" s="85">
        <v>0.4</v>
      </c>
      <c r="R27" s="85">
        <v>0.4</v>
      </c>
      <c r="S27" s="85">
        <v>0.3</v>
      </c>
      <c r="T27" s="85">
        <v>0.3</v>
      </c>
      <c r="U27" s="85">
        <v>0.3</v>
      </c>
      <c r="V27" s="85">
        <v>0.4</v>
      </c>
      <c r="W27" s="85">
        <v>0.5</v>
      </c>
      <c r="X27" s="85">
        <v>0.5</v>
      </c>
      <c r="Y27" s="85">
        <v>0.4</v>
      </c>
      <c r="Z27" s="85">
        <v>0.5</v>
      </c>
      <c r="AA27" s="85">
        <v>0.4</v>
      </c>
      <c r="AB27" s="85">
        <v>0.2</v>
      </c>
      <c r="AC27" s="85">
        <v>6.45</v>
      </c>
    </row>
    <row r="28" spans="1:31" s="85" customFormat="1" ht="10.5">
      <c r="A28" s="85" t="s">
        <v>138</v>
      </c>
      <c r="B28" s="85" t="s">
        <v>120</v>
      </c>
      <c r="C28" s="85" t="s">
        <v>116</v>
      </c>
      <c r="D28" s="85" t="s">
        <v>156</v>
      </c>
      <c r="E28" s="85">
        <v>1</v>
      </c>
      <c r="F28" s="85">
        <v>0</v>
      </c>
      <c r="G28" s="85">
        <v>0</v>
      </c>
      <c r="H28" s="85">
        <v>0</v>
      </c>
      <c r="I28" s="85">
        <v>0</v>
      </c>
      <c r="J28" s="85">
        <v>1</v>
      </c>
      <c r="K28" s="85">
        <v>1</v>
      </c>
      <c r="L28" s="85">
        <v>1</v>
      </c>
      <c r="M28" s="85">
        <v>1</v>
      </c>
      <c r="N28" s="85">
        <v>1</v>
      </c>
      <c r="O28" s="85">
        <v>1</v>
      </c>
      <c r="P28" s="85">
        <v>1</v>
      </c>
      <c r="Q28" s="85">
        <v>1</v>
      </c>
      <c r="R28" s="85">
        <v>1</v>
      </c>
      <c r="S28" s="85">
        <v>1</v>
      </c>
      <c r="T28" s="85">
        <v>1</v>
      </c>
      <c r="U28" s="85">
        <v>1</v>
      </c>
      <c r="V28" s="85">
        <v>1</v>
      </c>
      <c r="W28" s="85">
        <v>1</v>
      </c>
      <c r="X28" s="85">
        <v>1</v>
      </c>
      <c r="Y28" s="85">
        <v>1</v>
      </c>
      <c r="Z28" s="85">
        <v>1</v>
      </c>
      <c r="AA28" s="85">
        <v>1</v>
      </c>
      <c r="AB28" s="85">
        <v>1</v>
      </c>
      <c r="AC28" s="85">
        <v>20</v>
      </c>
      <c r="AD28" s="85">
        <v>80</v>
      </c>
      <c r="AE28" s="85">
        <v>4171.43</v>
      </c>
    </row>
    <row r="29" spans="1:31" s="85" customFormat="1" ht="10.5">
      <c r="D29" s="85" t="s">
        <v>146</v>
      </c>
      <c r="E29" s="85">
        <v>1</v>
      </c>
      <c r="F29" s="85">
        <v>0</v>
      </c>
      <c r="G29" s="85">
        <v>0</v>
      </c>
      <c r="H29" s="85">
        <v>0</v>
      </c>
      <c r="I29" s="85">
        <v>0</v>
      </c>
      <c r="J29" s="85">
        <v>1</v>
      </c>
      <c r="K29" s="85">
        <v>1</v>
      </c>
      <c r="L29" s="85">
        <v>1</v>
      </c>
      <c r="M29" s="85">
        <v>1</v>
      </c>
      <c r="N29" s="85">
        <v>1</v>
      </c>
      <c r="O29" s="85">
        <v>1</v>
      </c>
      <c r="P29" s="85">
        <v>1</v>
      </c>
      <c r="Q29" s="85">
        <v>1</v>
      </c>
      <c r="R29" s="85">
        <v>1</v>
      </c>
      <c r="S29" s="85">
        <v>1</v>
      </c>
      <c r="T29" s="85">
        <v>1</v>
      </c>
      <c r="U29" s="85">
        <v>1</v>
      </c>
      <c r="V29" s="85">
        <v>1</v>
      </c>
      <c r="W29" s="85">
        <v>1</v>
      </c>
      <c r="X29" s="85">
        <v>1</v>
      </c>
      <c r="Y29" s="85">
        <v>1</v>
      </c>
      <c r="Z29" s="85">
        <v>1</v>
      </c>
      <c r="AA29" s="85">
        <v>1</v>
      </c>
      <c r="AB29" s="85">
        <v>1</v>
      </c>
      <c r="AC29" s="85">
        <v>20</v>
      </c>
    </row>
    <row r="30" spans="1:31" s="85" customFormat="1" ht="10.5">
      <c r="D30" s="85" t="s">
        <v>147</v>
      </c>
      <c r="E30" s="85">
        <v>1</v>
      </c>
      <c r="F30" s="85">
        <v>0</v>
      </c>
      <c r="G30" s="85">
        <v>0</v>
      </c>
      <c r="H30" s="85">
        <v>0</v>
      </c>
      <c r="I30" s="85">
        <v>0</v>
      </c>
      <c r="J30" s="85">
        <v>1</v>
      </c>
      <c r="K30" s="85">
        <v>1</v>
      </c>
      <c r="L30" s="85">
        <v>1</v>
      </c>
      <c r="M30" s="85">
        <v>1</v>
      </c>
      <c r="N30" s="85">
        <v>1</v>
      </c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>
        <v>1</v>
      </c>
      <c r="V30" s="85">
        <v>1</v>
      </c>
      <c r="W30" s="85">
        <v>1</v>
      </c>
      <c r="X30" s="85">
        <v>1</v>
      </c>
      <c r="Y30" s="85">
        <v>1</v>
      </c>
      <c r="Z30" s="85">
        <v>1</v>
      </c>
      <c r="AA30" s="85">
        <v>1</v>
      </c>
      <c r="AB30" s="85">
        <v>1</v>
      </c>
      <c r="AC30" s="85">
        <v>20</v>
      </c>
    </row>
    <row r="31" spans="1:31" s="85" customFormat="1" ht="10.5">
      <c r="A31" s="85" t="s">
        <v>129</v>
      </c>
      <c r="B31" s="85" t="s">
        <v>120</v>
      </c>
      <c r="C31" s="85" t="s">
        <v>116</v>
      </c>
      <c r="D31" s="85" t="s">
        <v>117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1</v>
      </c>
      <c r="X31" s="85">
        <v>1</v>
      </c>
      <c r="Y31" s="85">
        <v>1</v>
      </c>
      <c r="Z31" s="85">
        <v>1</v>
      </c>
      <c r="AA31" s="85">
        <v>1</v>
      </c>
      <c r="AB31" s="85">
        <v>1</v>
      </c>
      <c r="AC31" s="85">
        <v>24</v>
      </c>
      <c r="AD31" s="85">
        <v>168</v>
      </c>
      <c r="AE31" s="85">
        <v>8760</v>
      </c>
    </row>
    <row r="32" spans="1:31" s="85" customFormat="1" ht="10.5">
      <c r="A32" s="85" t="s">
        <v>119</v>
      </c>
      <c r="B32" s="85" t="s">
        <v>115</v>
      </c>
      <c r="C32" s="85" t="s">
        <v>116</v>
      </c>
      <c r="D32" s="85" t="s">
        <v>117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85">
        <v>1</v>
      </c>
      <c r="AC32" s="85">
        <v>24</v>
      </c>
      <c r="AD32" s="85">
        <v>168</v>
      </c>
      <c r="AE32" s="85">
        <v>8760</v>
      </c>
    </row>
    <row r="33" spans="1:31" s="85" customFormat="1" ht="10.5">
      <c r="A33" s="85" t="s">
        <v>121</v>
      </c>
      <c r="B33" s="85" t="s">
        <v>115</v>
      </c>
      <c r="C33" s="85" t="s">
        <v>116</v>
      </c>
      <c r="D33" s="85" t="s">
        <v>117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</row>
    <row r="34" spans="1:31" s="85" customFormat="1" ht="10.5">
      <c r="A34" s="85" t="s">
        <v>140</v>
      </c>
      <c r="B34" s="85" t="s">
        <v>120</v>
      </c>
      <c r="C34" s="85" t="s">
        <v>116</v>
      </c>
      <c r="D34" s="85" t="s">
        <v>156</v>
      </c>
      <c r="E34" s="85">
        <v>1</v>
      </c>
      <c r="F34" s="85">
        <v>0</v>
      </c>
      <c r="G34" s="85">
        <v>0</v>
      </c>
      <c r="H34" s="85">
        <v>0</v>
      </c>
      <c r="I34" s="85">
        <v>0</v>
      </c>
      <c r="J34" s="85">
        <v>1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1</v>
      </c>
      <c r="X34" s="85">
        <v>1</v>
      </c>
      <c r="Y34" s="85">
        <v>1</v>
      </c>
      <c r="Z34" s="85">
        <v>1</v>
      </c>
      <c r="AA34" s="85">
        <v>1</v>
      </c>
      <c r="AB34" s="85">
        <v>1</v>
      </c>
      <c r="AC34" s="85">
        <v>20</v>
      </c>
      <c r="AD34" s="85">
        <v>80</v>
      </c>
      <c r="AE34" s="85">
        <v>4171.43</v>
      </c>
    </row>
    <row r="35" spans="1:31" s="85" customFormat="1" ht="10.5">
      <c r="D35" s="85" t="s">
        <v>146</v>
      </c>
      <c r="E35" s="85">
        <v>1</v>
      </c>
      <c r="F35" s="85">
        <v>0</v>
      </c>
      <c r="G35" s="85">
        <v>0</v>
      </c>
      <c r="H35" s="85">
        <v>0</v>
      </c>
      <c r="I35" s="85">
        <v>0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1</v>
      </c>
      <c r="X35" s="85">
        <v>1</v>
      </c>
      <c r="Y35" s="85">
        <v>1</v>
      </c>
      <c r="Z35" s="85">
        <v>1</v>
      </c>
      <c r="AA35" s="85">
        <v>1</v>
      </c>
      <c r="AB35" s="85">
        <v>1</v>
      </c>
      <c r="AC35" s="85">
        <v>20</v>
      </c>
    </row>
    <row r="36" spans="1:31" s="85" customFormat="1" ht="10.5">
      <c r="D36" s="85" t="s">
        <v>147</v>
      </c>
      <c r="E36" s="85">
        <v>1</v>
      </c>
      <c r="F36" s="85">
        <v>0</v>
      </c>
      <c r="G36" s="85">
        <v>0</v>
      </c>
      <c r="H36" s="85">
        <v>0</v>
      </c>
      <c r="I36" s="85">
        <v>0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  <c r="P36" s="85">
        <v>1</v>
      </c>
      <c r="Q36" s="85">
        <v>1</v>
      </c>
      <c r="R36" s="85">
        <v>1</v>
      </c>
      <c r="S36" s="85">
        <v>1</v>
      </c>
      <c r="T36" s="85">
        <v>1</v>
      </c>
      <c r="U36" s="85">
        <v>1</v>
      </c>
      <c r="V36" s="85">
        <v>1</v>
      </c>
      <c r="W36" s="85">
        <v>1</v>
      </c>
      <c r="X36" s="85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20</v>
      </c>
    </row>
    <row r="37" spans="1:31" s="85" customFormat="1" ht="10.5">
      <c r="A37" s="85" t="s">
        <v>130</v>
      </c>
      <c r="B37" s="85" t="s">
        <v>115</v>
      </c>
      <c r="C37" s="85" t="s">
        <v>116</v>
      </c>
      <c r="D37" s="85" t="s">
        <v>117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  <c r="P37" s="85">
        <v>1</v>
      </c>
      <c r="Q37" s="85">
        <v>1</v>
      </c>
      <c r="R37" s="85">
        <v>1</v>
      </c>
      <c r="S37" s="85">
        <v>1</v>
      </c>
      <c r="T37" s="85">
        <v>1</v>
      </c>
      <c r="U37" s="85">
        <v>1</v>
      </c>
      <c r="V37" s="85">
        <v>1</v>
      </c>
      <c r="W37" s="85">
        <v>1</v>
      </c>
      <c r="X37" s="85">
        <v>1</v>
      </c>
      <c r="Y37" s="85">
        <v>1</v>
      </c>
      <c r="Z37" s="85">
        <v>1</v>
      </c>
      <c r="AA37" s="85">
        <v>1</v>
      </c>
      <c r="AB37" s="85">
        <v>1</v>
      </c>
      <c r="AC37" s="85">
        <v>24</v>
      </c>
      <c r="AD37" s="85">
        <v>168</v>
      </c>
      <c r="AE37" s="85">
        <v>8760</v>
      </c>
    </row>
    <row r="38" spans="1:31" s="85" customFormat="1" ht="10.5">
      <c r="A38" s="85" t="s">
        <v>272</v>
      </c>
      <c r="B38" s="85" t="s">
        <v>120</v>
      </c>
      <c r="C38" s="85" t="s">
        <v>116</v>
      </c>
      <c r="D38" s="85" t="s">
        <v>156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  <c r="P38" s="85">
        <v>1</v>
      </c>
      <c r="Q38" s="85">
        <v>1</v>
      </c>
      <c r="R38" s="85">
        <v>1</v>
      </c>
      <c r="S38" s="85">
        <v>1</v>
      </c>
      <c r="T38" s="85">
        <v>1</v>
      </c>
      <c r="U38" s="85">
        <v>1</v>
      </c>
      <c r="V38" s="85">
        <v>1</v>
      </c>
      <c r="W38" s="85">
        <v>1</v>
      </c>
      <c r="X38" s="85">
        <v>1</v>
      </c>
      <c r="Y38" s="85">
        <v>1</v>
      </c>
      <c r="Z38" s="85">
        <v>1</v>
      </c>
      <c r="AA38" s="85">
        <v>1</v>
      </c>
      <c r="AB38" s="85">
        <v>1</v>
      </c>
      <c r="AC38" s="85">
        <v>18</v>
      </c>
      <c r="AD38" s="85">
        <v>72</v>
      </c>
      <c r="AE38" s="85">
        <v>3754.29</v>
      </c>
    </row>
    <row r="39" spans="1:31" s="85" customFormat="1" ht="10.5">
      <c r="D39" s="85" t="s">
        <v>146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  <c r="P39" s="85">
        <v>1</v>
      </c>
      <c r="Q39" s="85">
        <v>1</v>
      </c>
      <c r="R39" s="85">
        <v>1</v>
      </c>
      <c r="S39" s="85">
        <v>1</v>
      </c>
      <c r="T39" s="85">
        <v>1</v>
      </c>
      <c r="U39" s="85">
        <v>1</v>
      </c>
      <c r="V39" s="85">
        <v>1</v>
      </c>
      <c r="W39" s="85">
        <v>1</v>
      </c>
      <c r="X39" s="85">
        <v>1</v>
      </c>
      <c r="Y39" s="85">
        <v>1</v>
      </c>
      <c r="Z39" s="85">
        <v>1</v>
      </c>
      <c r="AA39" s="85">
        <v>1</v>
      </c>
      <c r="AB39" s="85">
        <v>1</v>
      </c>
      <c r="AC39" s="85">
        <v>18</v>
      </c>
    </row>
    <row r="40" spans="1:31" s="85" customFormat="1" ht="10.5">
      <c r="D40" s="85" t="s">
        <v>147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1</v>
      </c>
      <c r="L40" s="85">
        <v>1</v>
      </c>
      <c r="M40" s="85">
        <v>1</v>
      </c>
      <c r="N40" s="85">
        <v>1</v>
      </c>
      <c r="O40" s="85">
        <v>1</v>
      </c>
      <c r="P40" s="85">
        <v>1</v>
      </c>
      <c r="Q40" s="85">
        <v>1</v>
      </c>
      <c r="R40" s="85">
        <v>1</v>
      </c>
      <c r="S40" s="85">
        <v>1</v>
      </c>
      <c r="T40" s="85">
        <v>1</v>
      </c>
      <c r="U40" s="85">
        <v>1</v>
      </c>
      <c r="V40" s="85">
        <v>1</v>
      </c>
      <c r="W40" s="85">
        <v>1</v>
      </c>
      <c r="X40" s="85">
        <v>1</v>
      </c>
      <c r="Y40" s="85">
        <v>1</v>
      </c>
      <c r="Z40" s="85">
        <v>1</v>
      </c>
      <c r="AA40" s="85">
        <v>1</v>
      </c>
      <c r="AB40" s="85">
        <v>1</v>
      </c>
      <c r="AC40" s="85">
        <v>18</v>
      </c>
    </row>
    <row r="41" spans="1:31" s="85" customFormat="1" ht="10.5">
      <c r="A41" s="85" t="s">
        <v>131</v>
      </c>
      <c r="B41" s="85" t="s">
        <v>115</v>
      </c>
      <c r="C41" s="85" t="s">
        <v>116</v>
      </c>
      <c r="D41" s="85" t="s">
        <v>117</v>
      </c>
      <c r="E41" s="85">
        <v>1</v>
      </c>
      <c r="F41" s="85">
        <v>1</v>
      </c>
      <c r="G41" s="85">
        <v>1</v>
      </c>
      <c r="H41" s="85">
        <v>1</v>
      </c>
      <c r="I41" s="85">
        <v>1</v>
      </c>
      <c r="J41" s="85">
        <v>1</v>
      </c>
      <c r="K41" s="85">
        <v>1</v>
      </c>
      <c r="L41" s="85">
        <v>1</v>
      </c>
      <c r="M41" s="85">
        <v>1</v>
      </c>
      <c r="N41" s="85">
        <v>1</v>
      </c>
      <c r="O41" s="85">
        <v>1</v>
      </c>
      <c r="P41" s="85">
        <v>1</v>
      </c>
      <c r="Q41" s="85">
        <v>1</v>
      </c>
      <c r="R41" s="85">
        <v>1</v>
      </c>
      <c r="S41" s="85">
        <v>1</v>
      </c>
      <c r="T41" s="85">
        <v>1</v>
      </c>
      <c r="U41" s="85">
        <v>1</v>
      </c>
      <c r="V41" s="85">
        <v>1</v>
      </c>
      <c r="W41" s="85">
        <v>1</v>
      </c>
      <c r="X41" s="85">
        <v>1</v>
      </c>
      <c r="Y41" s="85">
        <v>1</v>
      </c>
      <c r="Z41" s="85">
        <v>1</v>
      </c>
      <c r="AA41" s="85">
        <v>1</v>
      </c>
      <c r="AB41" s="85">
        <v>1</v>
      </c>
      <c r="AC41" s="85">
        <v>24</v>
      </c>
      <c r="AD41" s="85">
        <v>168</v>
      </c>
      <c r="AE41" s="85">
        <v>8760</v>
      </c>
    </row>
    <row r="42" spans="1:31" s="85" customFormat="1" ht="10.5">
      <c r="A42" s="85" t="s">
        <v>91</v>
      </c>
      <c r="B42" s="85" t="s">
        <v>118</v>
      </c>
      <c r="C42" s="85" t="s">
        <v>116</v>
      </c>
      <c r="D42" s="85" t="s">
        <v>142</v>
      </c>
      <c r="E42" s="85">
        <v>21</v>
      </c>
      <c r="F42" s="85">
        <v>15.6</v>
      </c>
      <c r="G42" s="85">
        <v>15.6</v>
      </c>
      <c r="H42" s="85">
        <v>15.6</v>
      </c>
      <c r="I42" s="85">
        <v>15.6</v>
      </c>
      <c r="J42" s="85">
        <v>21</v>
      </c>
      <c r="K42" s="85">
        <v>21</v>
      </c>
      <c r="L42" s="85">
        <v>21</v>
      </c>
      <c r="M42" s="85">
        <v>21</v>
      </c>
      <c r="N42" s="85">
        <v>21</v>
      </c>
      <c r="O42" s="85">
        <v>21</v>
      </c>
      <c r="P42" s="85">
        <v>21</v>
      </c>
      <c r="Q42" s="85">
        <v>21</v>
      </c>
      <c r="R42" s="85">
        <v>21</v>
      </c>
      <c r="S42" s="85">
        <v>21</v>
      </c>
      <c r="T42" s="85">
        <v>21</v>
      </c>
      <c r="U42" s="85">
        <v>21</v>
      </c>
      <c r="V42" s="85">
        <v>21</v>
      </c>
      <c r="W42" s="85">
        <v>21</v>
      </c>
      <c r="X42" s="85">
        <v>21</v>
      </c>
      <c r="Y42" s="85">
        <v>21</v>
      </c>
      <c r="Z42" s="85">
        <v>21</v>
      </c>
      <c r="AA42" s="85">
        <v>21</v>
      </c>
      <c r="AB42" s="85">
        <v>21</v>
      </c>
      <c r="AC42" s="85">
        <v>482.4</v>
      </c>
      <c r="AD42" s="85">
        <v>3376.8</v>
      </c>
      <c r="AE42" s="85">
        <v>176076</v>
      </c>
    </row>
    <row r="43" spans="1:31" s="85" customFormat="1" ht="10.5">
      <c r="D43" s="85" t="s">
        <v>141</v>
      </c>
      <c r="E43" s="85">
        <v>15.6</v>
      </c>
      <c r="F43" s="85">
        <v>15.6</v>
      </c>
      <c r="G43" s="85">
        <v>15.6</v>
      </c>
      <c r="H43" s="85">
        <v>15.6</v>
      </c>
      <c r="I43" s="85">
        <v>15.6</v>
      </c>
      <c r="J43" s="85">
        <v>15.6</v>
      </c>
      <c r="K43" s="85">
        <v>15.6</v>
      </c>
      <c r="L43" s="85">
        <v>15.6</v>
      </c>
      <c r="M43" s="85">
        <v>15.6</v>
      </c>
      <c r="N43" s="85">
        <v>15.6</v>
      </c>
      <c r="O43" s="85">
        <v>15.6</v>
      </c>
      <c r="P43" s="85">
        <v>15.6</v>
      </c>
      <c r="Q43" s="85">
        <v>15.6</v>
      </c>
      <c r="R43" s="85">
        <v>15.6</v>
      </c>
      <c r="S43" s="85">
        <v>15.6</v>
      </c>
      <c r="T43" s="85">
        <v>15.6</v>
      </c>
      <c r="U43" s="85">
        <v>15.6</v>
      </c>
      <c r="V43" s="85">
        <v>15.6</v>
      </c>
      <c r="W43" s="85">
        <v>15.6</v>
      </c>
      <c r="X43" s="85">
        <v>15.6</v>
      </c>
      <c r="Y43" s="85">
        <v>15.6</v>
      </c>
      <c r="Z43" s="85">
        <v>15.6</v>
      </c>
      <c r="AA43" s="85">
        <v>15.6</v>
      </c>
      <c r="AB43" s="85">
        <v>15.6</v>
      </c>
      <c r="AC43" s="85">
        <v>374.4</v>
      </c>
    </row>
    <row r="44" spans="1:31" s="85" customFormat="1" ht="10.5">
      <c r="D44" s="85" t="s">
        <v>152</v>
      </c>
      <c r="E44" s="85">
        <v>21</v>
      </c>
      <c r="F44" s="85">
        <v>21</v>
      </c>
      <c r="G44" s="85">
        <v>21</v>
      </c>
      <c r="H44" s="85">
        <v>21</v>
      </c>
      <c r="I44" s="85">
        <v>21</v>
      </c>
      <c r="J44" s="85">
        <v>21</v>
      </c>
      <c r="K44" s="85">
        <v>21</v>
      </c>
      <c r="L44" s="85">
        <v>21</v>
      </c>
      <c r="M44" s="85">
        <v>21</v>
      </c>
      <c r="N44" s="85">
        <v>21</v>
      </c>
      <c r="O44" s="85">
        <v>21</v>
      </c>
      <c r="P44" s="85">
        <v>21</v>
      </c>
      <c r="Q44" s="85">
        <v>21</v>
      </c>
      <c r="R44" s="85">
        <v>21</v>
      </c>
      <c r="S44" s="85">
        <v>21</v>
      </c>
      <c r="T44" s="85">
        <v>21</v>
      </c>
      <c r="U44" s="85">
        <v>21</v>
      </c>
      <c r="V44" s="85">
        <v>21</v>
      </c>
      <c r="W44" s="85">
        <v>21</v>
      </c>
      <c r="X44" s="85">
        <v>21</v>
      </c>
      <c r="Y44" s="85">
        <v>21</v>
      </c>
      <c r="Z44" s="85">
        <v>21</v>
      </c>
      <c r="AA44" s="85">
        <v>21</v>
      </c>
      <c r="AB44" s="85">
        <v>21</v>
      </c>
      <c r="AC44" s="85">
        <v>504</v>
      </c>
    </row>
    <row r="45" spans="1:31" s="85" customFormat="1" ht="10.5">
      <c r="D45" s="85" t="s">
        <v>151</v>
      </c>
      <c r="E45" s="85">
        <v>21</v>
      </c>
      <c r="F45" s="85">
        <v>15.6</v>
      </c>
      <c r="G45" s="85">
        <v>15.6</v>
      </c>
      <c r="H45" s="85">
        <v>15.6</v>
      </c>
      <c r="I45" s="85">
        <v>15.6</v>
      </c>
      <c r="J45" s="85">
        <v>21</v>
      </c>
      <c r="K45" s="85">
        <v>21</v>
      </c>
      <c r="L45" s="85">
        <v>21</v>
      </c>
      <c r="M45" s="85">
        <v>21</v>
      </c>
      <c r="N45" s="85">
        <v>21</v>
      </c>
      <c r="O45" s="85">
        <v>21</v>
      </c>
      <c r="P45" s="85">
        <v>21</v>
      </c>
      <c r="Q45" s="85">
        <v>21</v>
      </c>
      <c r="R45" s="85">
        <v>21</v>
      </c>
      <c r="S45" s="85">
        <v>21</v>
      </c>
      <c r="T45" s="85">
        <v>21</v>
      </c>
      <c r="U45" s="85">
        <v>21</v>
      </c>
      <c r="V45" s="85">
        <v>21</v>
      </c>
      <c r="W45" s="85">
        <v>21</v>
      </c>
      <c r="X45" s="85">
        <v>21</v>
      </c>
      <c r="Y45" s="85">
        <v>21</v>
      </c>
      <c r="Z45" s="85">
        <v>21</v>
      </c>
      <c r="AA45" s="85">
        <v>21</v>
      </c>
      <c r="AB45" s="85">
        <v>21</v>
      </c>
      <c r="AC45" s="85">
        <v>482.4</v>
      </c>
    </row>
    <row r="46" spans="1:31" s="85" customFormat="1" ht="10.5">
      <c r="D46" s="85" t="s">
        <v>147</v>
      </c>
      <c r="E46" s="85">
        <v>21</v>
      </c>
      <c r="F46" s="85">
        <v>15.6</v>
      </c>
      <c r="G46" s="85">
        <v>15.6</v>
      </c>
      <c r="H46" s="85">
        <v>15.6</v>
      </c>
      <c r="I46" s="85">
        <v>15.6</v>
      </c>
      <c r="J46" s="85">
        <v>21</v>
      </c>
      <c r="K46" s="85">
        <v>21</v>
      </c>
      <c r="L46" s="85">
        <v>21</v>
      </c>
      <c r="M46" s="85">
        <v>21</v>
      </c>
      <c r="N46" s="85">
        <v>21</v>
      </c>
      <c r="O46" s="85">
        <v>21</v>
      </c>
      <c r="P46" s="85">
        <v>21</v>
      </c>
      <c r="Q46" s="85">
        <v>21</v>
      </c>
      <c r="R46" s="85">
        <v>21</v>
      </c>
      <c r="S46" s="85">
        <v>21</v>
      </c>
      <c r="T46" s="85">
        <v>21</v>
      </c>
      <c r="U46" s="85">
        <v>21</v>
      </c>
      <c r="V46" s="85">
        <v>21</v>
      </c>
      <c r="W46" s="85">
        <v>21</v>
      </c>
      <c r="X46" s="85">
        <v>21</v>
      </c>
      <c r="Y46" s="85">
        <v>21</v>
      </c>
      <c r="Z46" s="85">
        <v>21</v>
      </c>
      <c r="AA46" s="85">
        <v>21</v>
      </c>
      <c r="AB46" s="85">
        <v>21</v>
      </c>
      <c r="AC46" s="85">
        <v>482.4</v>
      </c>
    </row>
    <row r="47" spans="1:31" s="85" customFormat="1" ht="10.5">
      <c r="A47" s="85" t="s">
        <v>92</v>
      </c>
      <c r="B47" s="85" t="s">
        <v>118</v>
      </c>
      <c r="C47" s="85" t="s">
        <v>116</v>
      </c>
      <c r="D47" s="85" t="s">
        <v>139</v>
      </c>
      <c r="E47" s="85">
        <v>24</v>
      </c>
      <c r="F47" s="85">
        <v>30</v>
      </c>
      <c r="G47" s="85">
        <v>30</v>
      </c>
      <c r="H47" s="85">
        <v>30</v>
      </c>
      <c r="I47" s="85">
        <v>30</v>
      </c>
      <c r="J47" s="85">
        <v>24</v>
      </c>
      <c r="K47" s="85">
        <v>24</v>
      </c>
      <c r="L47" s="85">
        <v>24</v>
      </c>
      <c r="M47" s="85">
        <v>24</v>
      </c>
      <c r="N47" s="85">
        <v>24</v>
      </c>
      <c r="O47" s="85">
        <v>24</v>
      </c>
      <c r="P47" s="85">
        <v>24</v>
      </c>
      <c r="Q47" s="85">
        <v>24</v>
      </c>
      <c r="R47" s="85">
        <v>24</v>
      </c>
      <c r="S47" s="85">
        <v>24</v>
      </c>
      <c r="T47" s="85">
        <v>24</v>
      </c>
      <c r="U47" s="85">
        <v>24</v>
      </c>
      <c r="V47" s="85">
        <v>24</v>
      </c>
      <c r="W47" s="85">
        <v>24</v>
      </c>
      <c r="X47" s="85">
        <v>24</v>
      </c>
      <c r="Y47" s="85">
        <v>24</v>
      </c>
      <c r="Z47" s="85">
        <v>24</v>
      </c>
      <c r="AA47" s="85">
        <v>24</v>
      </c>
      <c r="AB47" s="85">
        <v>24</v>
      </c>
      <c r="AC47" s="85">
        <v>600</v>
      </c>
      <c r="AD47" s="85">
        <v>4200</v>
      </c>
      <c r="AE47" s="85">
        <v>219000</v>
      </c>
    </row>
    <row r="48" spans="1:31" s="85" customFormat="1" ht="10.5">
      <c r="D48" s="85" t="s">
        <v>151</v>
      </c>
      <c r="E48" s="85">
        <v>24</v>
      </c>
      <c r="F48" s="85">
        <v>30</v>
      </c>
      <c r="G48" s="85">
        <v>30</v>
      </c>
      <c r="H48" s="85">
        <v>30</v>
      </c>
      <c r="I48" s="85">
        <v>30</v>
      </c>
      <c r="J48" s="85">
        <v>24</v>
      </c>
      <c r="K48" s="85">
        <v>24</v>
      </c>
      <c r="L48" s="85">
        <v>24</v>
      </c>
      <c r="M48" s="85">
        <v>24</v>
      </c>
      <c r="N48" s="85">
        <v>24</v>
      </c>
      <c r="O48" s="85">
        <v>24</v>
      </c>
      <c r="P48" s="85">
        <v>24</v>
      </c>
      <c r="Q48" s="85">
        <v>24</v>
      </c>
      <c r="R48" s="85">
        <v>24</v>
      </c>
      <c r="S48" s="85">
        <v>24</v>
      </c>
      <c r="T48" s="85">
        <v>24</v>
      </c>
      <c r="U48" s="85">
        <v>24</v>
      </c>
      <c r="V48" s="85">
        <v>24</v>
      </c>
      <c r="W48" s="85">
        <v>24</v>
      </c>
      <c r="X48" s="85">
        <v>24</v>
      </c>
      <c r="Y48" s="85">
        <v>24</v>
      </c>
      <c r="Z48" s="85">
        <v>24</v>
      </c>
      <c r="AA48" s="85">
        <v>24</v>
      </c>
      <c r="AB48" s="85">
        <v>24</v>
      </c>
      <c r="AC48" s="85">
        <v>600</v>
      </c>
    </row>
    <row r="49" spans="1:31" s="85" customFormat="1" ht="10.5">
      <c r="D49" s="85" t="s">
        <v>152</v>
      </c>
      <c r="E49" s="85">
        <v>30</v>
      </c>
      <c r="F49" s="85">
        <v>30</v>
      </c>
      <c r="G49" s="85">
        <v>30</v>
      </c>
      <c r="H49" s="85">
        <v>30</v>
      </c>
      <c r="I49" s="85">
        <v>30</v>
      </c>
      <c r="J49" s="85">
        <v>30</v>
      </c>
      <c r="K49" s="85">
        <v>30</v>
      </c>
      <c r="L49" s="85">
        <v>30</v>
      </c>
      <c r="M49" s="85">
        <v>30</v>
      </c>
      <c r="N49" s="85">
        <v>30</v>
      </c>
      <c r="O49" s="85">
        <v>30</v>
      </c>
      <c r="P49" s="85">
        <v>30</v>
      </c>
      <c r="Q49" s="85">
        <v>30</v>
      </c>
      <c r="R49" s="85">
        <v>30</v>
      </c>
      <c r="S49" s="85">
        <v>30</v>
      </c>
      <c r="T49" s="85">
        <v>30</v>
      </c>
      <c r="U49" s="85">
        <v>30</v>
      </c>
      <c r="V49" s="85">
        <v>30</v>
      </c>
      <c r="W49" s="85">
        <v>30</v>
      </c>
      <c r="X49" s="85">
        <v>30</v>
      </c>
      <c r="Y49" s="85">
        <v>30</v>
      </c>
      <c r="Z49" s="85">
        <v>30</v>
      </c>
      <c r="AA49" s="85">
        <v>30</v>
      </c>
      <c r="AB49" s="85">
        <v>30</v>
      </c>
      <c r="AC49" s="85">
        <v>720</v>
      </c>
    </row>
    <row r="50" spans="1:31" s="85" customFormat="1" ht="10.5">
      <c r="D50" s="85" t="s">
        <v>147</v>
      </c>
      <c r="E50" s="85">
        <v>24</v>
      </c>
      <c r="F50" s="85">
        <v>30</v>
      </c>
      <c r="G50" s="85">
        <v>30</v>
      </c>
      <c r="H50" s="85">
        <v>30</v>
      </c>
      <c r="I50" s="85">
        <v>30</v>
      </c>
      <c r="J50" s="85">
        <v>24</v>
      </c>
      <c r="K50" s="85">
        <v>24</v>
      </c>
      <c r="L50" s="85">
        <v>24</v>
      </c>
      <c r="M50" s="85">
        <v>24</v>
      </c>
      <c r="N50" s="85">
        <v>24</v>
      </c>
      <c r="O50" s="85">
        <v>24</v>
      </c>
      <c r="P50" s="85">
        <v>24</v>
      </c>
      <c r="Q50" s="85">
        <v>24</v>
      </c>
      <c r="R50" s="85">
        <v>24</v>
      </c>
      <c r="S50" s="85">
        <v>24</v>
      </c>
      <c r="T50" s="85">
        <v>24</v>
      </c>
      <c r="U50" s="85">
        <v>24</v>
      </c>
      <c r="V50" s="85">
        <v>24</v>
      </c>
      <c r="W50" s="85">
        <v>24</v>
      </c>
      <c r="X50" s="85">
        <v>24</v>
      </c>
      <c r="Y50" s="85">
        <v>24</v>
      </c>
      <c r="Z50" s="85">
        <v>24</v>
      </c>
      <c r="AA50" s="85">
        <v>24</v>
      </c>
      <c r="AB50" s="85">
        <v>24</v>
      </c>
      <c r="AC50" s="85">
        <v>600</v>
      </c>
    </row>
    <row r="51" spans="1:31" s="85" customFormat="1" ht="10.5">
      <c r="A51" s="85" t="s">
        <v>154</v>
      </c>
      <c r="B51" s="85" t="s">
        <v>118</v>
      </c>
      <c r="C51" s="85" t="s">
        <v>116</v>
      </c>
      <c r="D51" s="85" t="s">
        <v>142</v>
      </c>
      <c r="E51" s="85">
        <v>19</v>
      </c>
      <c r="F51" s="85">
        <v>15.6</v>
      </c>
      <c r="G51" s="85">
        <v>15.6</v>
      </c>
      <c r="H51" s="85">
        <v>15.6</v>
      </c>
      <c r="I51" s="85">
        <v>15.6</v>
      </c>
      <c r="J51" s="85">
        <v>19</v>
      </c>
      <c r="K51" s="85">
        <v>19</v>
      </c>
      <c r="L51" s="85">
        <v>19</v>
      </c>
      <c r="M51" s="85">
        <v>19</v>
      </c>
      <c r="N51" s="85">
        <v>19</v>
      </c>
      <c r="O51" s="85">
        <v>19</v>
      </c>
      <c r="P51" s="85">
        <v>19</v>
      </c>
      <c r="Q51" s="85">
        <v>19</v>
      </c>
      <c r="R51" s="85">
        <v>19</v>
      </c>
      <c r="S51" s="85">
        <v>19</v>
      </c>
      <c r="T51" s="85">
        <v>19</v>
      </c>
      <c r="U51" s="85">
        <v>19</v>
      </c>
      <c r="V51" s="85">
        <v>19</v>
      </c>
      <c r="W51" s="85">
        <v>19</v>
      </c>
      <c r="X51" s="85">
        <v>19</v>
      </c>
      <c r="Y51" s="85">
        <v>19</v>
      </c>
      <c r="Z51" s="85">
        <v>19</v>
      </c>
      <c r="AA51" s="85">
        <v>19</v>
      </c>
      <c r="AB51" s="85">
        <v>19</v>
      </c>
      <c r="AC51" s="85">
        <v>442.4</v>
      </c>
      <c r="AD51" s="85">
        <v>3096.8</v>
      </c>
      <c r="AE51" s="85">
        <v>161476</v>
      </c>
    </row>
    <row r="52" spans="1:31" s="85" customFormat="1" ht="10.5">
      <c r="D52" s="85" t="s">
        <v>141</v>
      </c>
      <c r="E52" s="85">
        <v>15.6</v>
      </c>
      <c r="F52" s="85">
        <v>15.6</v>
      </c>
      <c r="G52" s="85">
        <v>15.6</v>
      </c>
      <c r="H52" s="85">
        <v>15.6</v>
      </c>
      <c r="I52" s="85">
        <v>15.6</v>
      </c>
      <c r="J52" s="85">
        <v>15.6</v>
      </c>
      <c r="K52" s="85">
        <v>15.6</v>
      </c>
      <c r="L52" s="85">
        <v>15.6</v>
      </c>
      <c r="M52" s="85">
        <v>15.6</v>
      </c>
      <c r="N52" s="85">
        <v>15.6</v>
      </c>
      <c r="O52" s="85">
        <v>15.6</v>
      </c>
      <c r="P52" s="85">
        <v>15.6</v>
      </c>
      <c r="Q52" s="85">
        <v>15.6</v>
      </c>
      <c r="R52" s="85">
        <v>15.6</v>
      </c>
      <c r="S52" s="85">
        <v>15.6</v>
      </c>
      <c r="T52" s="85">
        <v>15.6</v>
      </c>
      <c r="U52" s="85">
        <v>15.6</v>
      </c>
      <c r="V52" s="85">
        <v>15.6</v>
      </c>
      <c r="W52" s="85">
        <v>15.6</v>
      </c>
      <c r="X52" s="85">
        <v>15.6</v>
      </c>
      <c r="Y52" s="85">
        <v>15.6</v>
      </c>
      <c r="Z52" s="85">
        <v>15.6</v>
      </c>
      <c r="AA52" s="85">
        <v>15.6</v>
      </c>
      <c r="AB52" s="85">
        <v>15.6</v>
      </c>
      <c r="AC52" s="85">
        <v>374.4</v>
      </c>
    </row>
    <row r="53" spans="1:31" s="85" customFormat="1" ht="10.5">
      <c r="D53" s="85" t="s">
        <v>152</v>
      </c>
      <c r="E53" s="85">
        <v>21</v>
      </c>
      <c r="F53" s="85">
        <v>21</v>
      </c>
      <c r="G53" s="85">
        <v>21</v>
      </c>
      <c r="H53" s="85">
        <v>21</v>
      </c>
      <c r="I53" s="85">
        <v>21</v>
      </c>
      <c r="J53" s="85">
        <v>21</v>
      </c>
      <c r="K53" s="85">
        <v>21</v>
      </c>
      <c r="L53" s="85">
        <v>21</v>
      </c>
      <c r="M53" s="85">
        <v>21</v>
      </c>
      <c r="N53" s="85">
        <v>21</v>
      </c>
      <c r="O53" s="85">
        <v>21</v>
      </c>
      <c r="P53" s="85">
        <v>21</v>
      </c>
      <c r="Q53" s="85">
        <v>21</v>
      </c>
      <c r="R53" s="85">
        <v>21</v>
      </c>
      <c r="S53" s="85">
        <v>21</v>
      </c>
      <c r="T53" s="85">
        <v>21</v>
      </c>
      <c r="U53" s="85">
        <v>21</v>
      </c>
      <c r="V53" s="85">
        <v>21</v>
      </c>
      <c r="W53" s="85">
        <v>21</v>
      </c>
      <c r="X53" s="85">
        <v>21</v>
      </c>
      <c r="Y53" s="85">
        <v>21</v>
      </c>
      <c r="Z53" s="85">
        <v>21</v>
      </c>
      <c r="AA53" s="85">
        <v>21</v>
      </c>
      <c r="AB53" s="85">
        <v>21</v>
      </c>
      <c r="AC53" s="85">
        <v>504</v>
      </c>
    </row>
    <row r="54" spans="1:31" s="85" customFormat="1" ht="10.5">
      <c r="D54" s="85" t="s">
        <v>151</v>
      </c>
      <c r="E54" s="85">
        <v>19</v>
      </c>
      <c r="F54" s="85">
        <v>15.6</v>
      </c>
      <c r="G54" s="85">
        <v>15.6</v>
      </c>
      <c r="H54" s="85">
        <v>15.6</v>
      </c>
      <c r="I54" s="85">
        <v>15.6</v>
      </c>
      <c r="J54" s="85">
        <v>19</v>
      </c>
      <c r="K54" s="85">
        <v>19</v>
      </c>
      <c r="L54" s="85">
        <v>19</v>
      </c>
      <c r="M54" s="85">
        <v>19</v>
      </c>
      <c r="N54" s="85">
        <v>19</v>
      </c>
      <c r="O54" s="85">
        <v>19</v>
      </c>
      <c r="P54" s="85">
        <v>19</v>
      </c>
      <c r="Q54" s="85">
        <v>19</v>
      </c>
      <c r="R54" s="85">
        <v>19</v>
      </c>
      <c r="S54" s="85">
        <v>19</v>
      </c>
      <c r="T54" s="85">
        <v>19</v>
      </c>
      <c r="U54" s="85">
        <v>19</v>
      </c>
      <c r="V54" s="85">
        <v>19</v>
      </c>
      <c r="W54" s="85">
        <v>19</v>
      </c>
      <c r="X54" s="85">
        <v>19</v>
      </c>
      <c r="Y54" s="85">
        <v>19</v>
      </c>
      <c r="Z54" s="85">
        <v>19</v>
      </c>
      <c r="AA54" s="85">
        <v>19</v>
      </c>
      <c r="AB54" s="85">
        <v>19</v>
      </c>
      <c r="AC54" s="85">
        <v>442.4</v>
      </c>
    </row>
    <row r="55" spans="1:31" s="85" customFormat="1" ht="10.5">
      <c r="D55" s="85" t="s">
        <v>147</v>
      </c>
      <c r="E55" s="85">
        <v>19</v>
      </c>
      <c r="F55" s="85">
        <v>15.6</v>
      </c>
      <c r="G55" s="85">
        <v>15.6</v>
      </c>
      <c r="H55" s="85">
        <v>15.6</v>
      </c>
      <c r="I55" s="85">
        <v>15.6</v>
      </c>
      <c r="J55" s="85">
        <v>19</v>
      </c>
      <c r="K55" s="85">
        <v>19</v>
      </c>
      <c r="L55" s="85">
        <v>19</v>
      </c>
      <c r="M55" s="85">
        <v>19</v>
      </c>
      <c r="N55" s="85">
        <v>19</v>
      </c>
      <c r="O55" s="85">
        <v>19</v>
      </c>
      <c r="P55" s="85">
        <v>19</v>
      </c>
      <c r="Q55" s="85">
        <v>19</v>
      </c>
      <c r="R55" s="85">
        <v>19</v>
      </c>
      <c r="S55" s="85">
        <v>19</v>
      </c>
      <c r="T55" s="85">
        <v>19</v>
      </c>
      <c r="U55" s="85">
        <v>19</v>
      </c>
      <c r="V55" s="85">
        <v>19</v>
      </c>
      <c r="W55" s="85">
        <v>19</v>
      </c>
      <c r="X55" s="85">
        <v>19</v>
      </c>
      <c r="Y55" s="85">
        <v>19</v>
      </c>
      <c r="Z55" s="85">
        <v>19</v>
      </c>
      <c r="AA55" s="85">
        <v>19</v>
      </c>
      <c r="AB55" s="85">
        <v>19</v>
      </c>
      <c r="AC55" s="85">
        <v>442.4</v>
      </c>
    </row>
    <row r="56" spans="1:31" s="85" customFormat="1" ht="10.5">
      <c r="A56" s="85" t="s">
        <v>155</v>
      </c>
      <c r="B56" s="85" t="s">
        <v>118</v>
      </c>
      <c r="C56" s="85" t="s">
        <v>116</v>
      </c>
      <c r="D56" s="85" t="s">
        <v>139</v>
      </c>
      <c r="E56" s="85">
        <v>26</v>
      </c>
      <c r="F56" s="85">
        <v>30</v>
      </c>
      <c r="G56" s="85">
        <v>30</v>
      </c>
      <c r="H56" s="85">
        <v>30</v>
      </c>
      <c r="I56" s="85">
        <v>30</v>
      </c>
      <c r="J56" s="85">
        <v>26</v>
      </c>
      <c r="K56" s="85">
        <v>26</v>
      </c>
      <c r="L56" s="85">
        <v>26</v>
      </c>
      <c r="M56" s="85">
        <v>26</v>
      </c>
      <c r="N56" s="85">
        <v>26</v>
      </c>
      <c r="O56" s="85">
        <v>26</v>
      </c>
      <c r="P56" s="85">
        <v>26</v>
      </c>
      <c r="Q56" s="85">
        <v>26</v>
      </c>
      <c r="R56" s="85">
        <v>26</v>
      </c>
      <c r="S56" s="85">
        <v>26</v>
      </c>
      <c r="T56" s="85">
        <v>26</v>
      </c>
      <c r="U56" s="85">
        <v>26</v>
      </c>
      <c r="V56" s="85">
        <v>26</v>
      </c>
      <c r="W56" s="85">
        <v>26</v>
      </c>
      <c r="X56" s="85">
        <v>26</v>
      </c>
      <c r="Y56" s="85">
        <v>26</v>
      </c>
      <c r="Z56" s="85">
        <v>26</v>
      </c>
      <c r="AA56" s="85">
        <v>26</v>
      </c>
      <c r="AB56" s="85">
        <v>26</v>
      </c>
      <c r="AC56" s="85">
        <v>640</v>
      </c>
      <c r="AD56" s="85">
        <v>4480</v>
      </c>
      <c r="AE56" s="85">
        <v>233600</v>
      </c>
    </row>
    <row r="57" spans="1:31" s="85" customFormat="1" ht="10.5">
      <c r="D57" s="85" t="s">
        <v>151</v>
      </c>
      <c r="E57" s="85">
        <v>26</v>
      </c>
      <c r="F57" s="85">
        <v>30</v>
      </c>
      <c r="G57" s="85">
        <v>30</v>
      </c>
      <c r="H57" s="85">
        <v>30</v>
      </c>
      <c r="I57" s="85">
        <v>30</v>
      </c>
      <c r="J57" s="85">
        <v>26</v>
      </c>
      <c r="K57" s="85">
        <v>26</v>
      </c>
      <c r="L57" s="85">
        <v>26</v>
      </c>
      <c r="M57" s="85">
        <v>26</v>
      </c>
      <c r="N57" s="85">
        <v>26</v>
      </c>
      <c r="O57" s="85">
        <v>26</v>
      </c>
      <c r="P57" s="85">
        <v>26</v>
      </c>
      <c r="Q57" s="85">
        <v>26</v>
      </c>
      <c r="R57" s="85">
        <v>26</v>
      </c>
      <c r="S57" s="85">
        <v>26</v>
      </c>
      <c r="T57" s="85">
        <v>26</v>
      </c>
      <c r="U57" s="85">
        <v>26</v>
      </c>
      <c r="V57" s="85">
        <v>26</v>
      </c>
      <c r="W57" s="85">
        <v>26</v>
      </c>
      <c r="X57" s="85">
        <v>26</v>
      </c>
      <c r="Y57" s="85">
        <v>26</v>
      </c>
      <c r="Z57" s="85">
        <v>26</v>
      </c>
      <c r="AA57" s="85">
        <v>26</v>
      </c>
      <c r="AB57" s="85">
        <v>26</v>
      </c>
      <c r="AC57" s="85">
        <v>640</v>
      </c>
    </row>
    <row r="58" spans="1:31" s="85" customFormat="1" ht="10.5">
      <c r="D58" s="85" t="s">
        <v>152</v>
      </c>
      <c r="E58" s="85">
        <v>30</v>
      </c>
      <c r="F58" s="85">
        <v>30</v>
      </c>
      <c r="G58" s="85">
        <v>30</v>
      </c>
      <c r="H58" s="85">
        <v>30</v>
      </c>
      <c r="I58" s="85">
        <v>30</v>
      </c>
      <c r="J58" s="85">
        <v>30</v>
      </c>
      <c r="K58" s="85">
        <v>30</v>
      </c>
      <c r="L58" s="85">
        <v>30</v>
      </c>
      <c r="M58" s="85">
        <v>30</v>
      </c>
      <c r="N58" s="85">
        <v>30</v>
      </c>
      <c r="O58" s="85">
        <v>30</v>
      </c>
      <c r="P58" s="85">
        <v>30</v>
      </c>
      <c r="Q58" s="85">
        <v>30</v>
      </c>
      <c r="R58" s="85">
        <v>30</v>
      </c>
      <c r="S58" s="85">
        <v>30</v>
      </c>
      <c r="T58" s="85">
        <v>30</v>
      </c>
      <c r="U58" s="85">
        <v>30</v>
      </c>
      <c r="V58" s="85">
        <v>30</v>
      </c>
      <c r="W58" s="85">
        <v>30</v>
      </c>
      <c r="X58" s="85">
        <v>30</v>
      </c>
      <c r="Y58" s="85">
        <v>30</v>
      </c>
      <c r="Z58" s="85">
        <v>30</v>
      </c>
      <c r="AA58" s="85">
        <v>30</v>
      </c>
      <c r="AB58" s="85">
        <v>30</v>
      </c>
      <c r="AC58" s="85">
        <v>720</v>
      </c>
    </row>
    <row r="59" spans="1:31" s="85" customFormat="1" ht="10.5">
      <c r="D59" s="85" t="s">
        <v>147</v>
      </c>
      <c r="E59" s="85">
        <v>26</v>
      </c>
      <c r="F59" s="85">
        <v>30</v>
      </c>
      <c r="G59" s="85">
        <v>30</v>
      </c>
      <c r="H59" s="85">
        <v>30</v>
      </c>
      <c r="I59" s="85">
        <v>30</v>
      </c>
      <c r="J59" s="85">
        <v>26</v>
      </c>
      <c r="K59" s="85">
        <v>26</v>
      </c>
      <c r="L59" s="85">
        <v>26</v>
      </c>
      <c r="M59" s="85">
        <v>26</v>
      </c>
      <c r="N59" s="85">
        <v>26</v>
      </c>
      <c r="O59" s="85">
        <v>26</v>
      </c>
      <c r="P59" s="85">
        <v>26</v>
      </c>
      <c r="Q59" s="85">
        <v>26</v>
      </c>
      <c r="R59" s="85">
        <v>26</v>
      </c>
      <c r="S59" s="85">
        <v>26</v>
      </c>
      <c r="T59" s="85">
        <v>26</v>
      </c>
      <c r="U59" s="85">
        <v>26</v>
      </c>
      <c r="V59" s="85">
        <v>26</v>
      </c>
      <c r="W59" s="85">
        <v>26</v>
      </c>
      <c r="X59" s="85">
        <v>26</v>
      </c>
      <c r="Y59" s="85">
        <v>26</v>
      </c>
      <c r="Z59" s="85">
        <v>26</v>
      </c>
      <c r="AA59" s="85">
        <v>26</v>
      </c>
      <c r="AB59" s="85">
        <v>26</v>
      </c>
      <c r="AC59" s="85">
        <v>640</v>
      </c>
    </row>
    <row r="60" spans="1:31" s="85" customFormat="1" ht="10.5">
      <c r="A60" s="85" t="s">
        <v>132</v>
      </c>
      <c r="B60" s="85" t="s">
        <v>133</v>
      </c>
      <c r="C60" s="85" t="s">
        <v>116</v>
      </c>
      <c r="D60" s="85" t="s">
        <v>139</v>
      </c>
      <c r="E60" s="85">
        <v>50</v>
      </c>
      <c r="F60" s="85">
        <v>50</v>
      </c>
      <c r="G60" s="85">
        <v>50</v>
      </c>
      <c r="H60" s="85">
        <v>50</v>
      </c>
      <c r="I60" s="85">
        <v>50</v>
      </c>
      <c r="J60" s="85">
        <v>50</v>
      </c>
      <c r="K60" s="85">
        <v>50</v>
      </c>
      <c r="L60" s="85">
        <v>50</v>
      </c>
      <c r="M60" s="85">
        <v>50</v>
      </c>
      <c r="N60" s="85">
        <v>50</v>
      </c>
      <c r="O60" s="85">
        <v>50</v>
      </c>
      <c r="P60" s="85">
        <v>50</v>
      </c>
      <c r="Q60" s="85">
        <v>50</v>
      </c>
      <c r="R60" s="85">
        <v>50</v>
      </c>
      <c r="S60" s="85">
        <v>50</v>
      </c>
      <c r="T60" s="85">
        <v>50</v>
      </c>
      <c r="U60" s="85">
        <v>50</v>
      </c>
      <c r="V60" s="85">
        <v>50</v>
      </c>
      <c r="W60" s="85">
        <v>50</v>
      </c>
      <c r="X60" s="85">
        <v>50</v>
      </c>
      <c r="Y60" s="85">
        <v>50</v>
      </c>
      <c r="Z60" s="85">
        <v>50</v>
      </c>
      <c r="AA60" s="85">
        <v>50</v>
      </c>
      <c r="AB60" s="85">
        <v>50</v>
      </c>
      <c r="AC60" s="85">
        <v>1200</v>
      </c>
      <c r="AD60" s="85">
        <v>8400</v>
      </c>
      <c r="AE60" s="85">
        <v>438000</v>
      </c>
    </row>
    <row r="61" spans="1:31" s="85" customFormat="1" ht="10.5">
      <c r="D61" s="85" t="s">
        <v>146</v>
      </c>
      <c r="E61" s="85">
        <v>50</v>
      </c>
      <c r="F61" s="85">
        <v>50</v>
      </c>
      <c r="G61" s="85">
        <v>50</v>
      </c>
      <c r="H61" s="85">
        <v>50</v>
      </c>
      <c r="I61" s="85">
        <v>50</v>
      </c>
      <c r="J61" s="85">
        <v>50</v>
      </c>
      <c r="K61" s="85">
        <v>50</v>
      </c>
      <c r="L61" s="85">
        <v>50</v>
      </c>
      <c r="M61" s="85">
        <v>50</v>
      </c>
      <c r="N61" s="85">
        <v>50</v>
      </c>
      <c r="O61" s="85">
        <v>50</v>
      </c>
      <c r="P61" s="85">
        <v>50</v>
      </c>
      <c r="Q61" s="85">
        <v>50</v>
      </c>
      <c r="R61" s="85">
        <v>50</v>
      </c>
      <c r="S61" s="85">
        <v>50</v>
      </c>
      <c r="T61" s="85">
        <v>50</v>
      </c>
      <c r="U61" s="85">
        <v>50</v>
      </c>
      <c r="V61" s="85">
        <v>50</v>
      </c>
      <c r="W61" s="85">
        <v>50</v>
      </c>
      <c r="X61" s="85">
        <v>50</v>
      </c>
      <c r="Y61" s="85">
        <v>50</v>
      </c>
      <c r="Z61" s="85">
        <v>50</v>
      </c>
      <c r="AA61" s="85">
        <v>50</v>
      </c>
      <c r="AB61" s="85">
        <v>50</v>
      </c>
      <c r="AC61" s="85">
        <v>1200</v>
      </c>
    </row>
    <row r="62" spans="1:31" s="85" customFormat="1" ht="10.5">
      <c r="D62" s="85" t="s">
        <v>147</v>
      </c>
      <c r="E62" s="85">
        <v>50</v>
      </c>
      <c r="F62" s="85">
        <v>50</v>
      </c>
      <c r="G62" s="85">
        <v>50</v>
      </c>
      <c r="H62" s="85">
        <v>50</v>
      </c>
      <c r="I62" s="85">
        <v>50</v>
      </c>
      <c r="J62" s="85">
        <v>50</v>
      </c>
      <c r="K62" s="85">
        <v>50</v>
      </c>
      <c r="L62" s="85">
        <v>50</v>
      </c>
      <c r="M62" s="85">
        <v>50</v>
      </c>
      <c r="N62" s="85">
        <v>50</v>
      </c>
      <c r="O62" s="85">
        <v>50</v>
      </c>
      <c r="P62" s="85">
        <v>50</v>
      </c>
      <c r="Q62" s="85">
        <v>50</v>
      </c>
      <c r="R62" s="85">
        <v>50</v>
      </c>
      <c r="S62" s="85">
        <v>50</v>
      </c>
      <c r="T62" s="85">
        <v>50</v>
      </c>
      <c r="U62" s="85">
        <v>50</v>
      </c>
      <c r="V62" s="85">
        <v>50</v>
      </c>
      <c r="W62" s="85">
        <v>50</v>
      </c>
      <c r="X62" s="85">
        <v>50</v>
      </c>
      <c r="Y62" s="85">
        <v>50</v>
      </c>
      <c r="Z62" s="85">
        <v>50</v>
      </c>
      <c r="AA62" s="85">
        <v>50</v>
      </c>
      <c r="AB62" s="85">
        <v>50</v>
      </c>
      <c r="AC62" s="85">
        <v>1200</v>
      </c>
    </row>
    <row r="63" spans="1:31" s="85" customFormat="1" ht="10.5">
      <c r="A63" s="85" t="s">
        <v>314</v>
      </c>
      <c r="B63" s="85" t="s">
        <v>133</v>
      </c>
      <c r="C63" s="85" t="s">
        <v>116</v>
      </c>
      <c r="D63" s="85" t="s">
        <v>117</v>
      </c>
      <c r="E63" s="85">
        <v>30</v>
      </c>
      <c r="F63" s="85">
        <v>30</v>
      </c>
      <c r="G63" s="85">
        <v>30</v>
      </c>
      <c r="H63" s="85">
        <v>30</v>
      </c>
      <c r="I63" s="85">
        <v>30</v>
      </c>
      <c r="J63" s="85">
        <v>30</v>
      </c>
      <c r="K63" s="85">
        <v>30</v>
      </c>
      <c r="L63" s="85">
        <v>30</v>
      </c>
      <c r="M63" s="85">
        <v>30</v>
      </c>
      <c r="N63" s="85">
        <v>30</v>
      </c>
      <c r="O63" s="85">
        <v>30</v>
      </c>
      <c r="P63" s="85">
        <v>30</v>
      </c>
      <c r="Q63" s="85">
        <v>30</v>
      </c>
      <c r="R63" s="85">
        <v>30</v>
      </c>
      <c r="S63" s="85">
        <v>30</v>
      </c>
      <c r="T63" s="85">
        <v>30</v>
      </c>
      <c r="U63" s="85">
        <v>30</v>
      </c>
      <c r="V63" s="85">
        <v>30</v>
      </c>
      <c r="W63" s="85">
        <v>30</v>
      </c>
      <c r="X63" s="85">
        <v>30</v>
      </c>
      <c r="Y63" s="85">
        <v>30</v>
      </c>
      <c r="Z63" s="85">
        <v>30</v>
      </c>
      <c r="AA63" s="85">
        <v>30</v>
      </c>
      <c r="AB63" s="85">
        <v>30</v>
      </c>
      <c r="AC63" s="85">
        <v>720</v>
      </c>
      <c r="AD63" s="85">
        <v>5040</v>
      </c>
      <c r="AE63" s="85">
        <v>262800</v>
      </c>
    </row>
    <row r="64" spans="1:31" s="85" customFormat="1" ht="10.5">
      <c r="A64" s="85" t="s">
        <v>315</v>
      </c>
      <c r="B64" s="85" t="s">
        <v>133</v>
      </c>
      <c r="C64" s="85" t="s">
        <v>116</v>
      </c>
      <c r="D64" s="85" t="s">
        <v>117</v>
      </c>
      <c r="E64" s="85">
        <v>60</v>
      </c>
      <c r="F64" s="85">
        <v>60</v>
      </c>
      <c r="G64" s="85">
        <v>60</v>
      </c>
      <c r="H64" s="85">
        <v>60</v>
      </c>
      <c r="I64" s="85">
        <v>60</v>
      </c>
      <c r="J64" s="85">
        <v>60</v>
      </c>
      <c r="K64" s="85">
        <v>60</v>
      </c>
      <c r="L64" s="85">
        <v>60</v>
      </c>
      <c r="M64" s="85">
        <v>60</v>
      </c>
      <c r="N64" s="85">
        <v>60</v>
      </c>
      <c r="O64" s="85">
        <v>60</v>
      </c>
      <c r="P64" s="85">
        <v>60</v>
      </c>
      <c r="Q64" s="85">
        <v>60</v>
      </c>
      <c r="R64" s="85">
        <v>60</v>
      </c>
      <c r="S64" s="85">
        <v>60</v>
      </c>
      <c r="T64" s="85">
        <v>60</v>
      </c>
      <c r="U64" s="85">
        <v>60</v>
      </c>
      <c r="V64" s="85">
        <v>60</v>
      </c>
      <c r="W64" s="85">
        <v>60</v>
      </c>
      <c r="X64" s="85">
        <v>60</v>
      </c>
      <c r="Y64" s="85">
        <v>60</v>
      </c>
      <c r="Z64" s="85">
        <v>60</v>
      </c>
      <c r="AA64" s="85">
        <v>60</v>
      </c>
      <c r="AB64" s="85">
        <v>60</v>
      </c>
      <c r="AC64" s="85">
        <v>1440</v>
      </c>
      <c r="AD64" s="85">
        <v>10080</v>
      </c>
      <c r="AE64" s="85">
        <v>525600</v>
      </c>
    </row>
    <row r="65" spans="1:31" s="85" customFormat="1" ht="10.5">
      <c r="A65" s="85" t="s">
        <v>144</v>
      </c>
      <c r="B65" s="85" t="s">
        <v>115</v>
      </c>
      <c r="C65" s="85" t="s">
        <v>116</v>
      </c>
      <c r="D65" s="85" t="s">
        <v>139</v>
      </c>
      <c r="E65" s="85">
        <v>1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1</v>
      </c>
      <c r="L65" s="85">
        <v>1</v>
      </c>
      <c r="M65" s="85">
        <v>1</v>
      </c>
      <c r="N65" s="85">
        <v>1</v>
      </c>
      <c r="O65" s="85">
        <v>1</v>
      </c>
      <c r="P65" s="85">
        <v>1</v>
      </c>
      <c r="Q65" s="85">
        <v>1</v>
      </c>
      <c r="R65" s="85">
        <v>1</v>
      </c>
      <c r="S65" s="85">
        <v>1</v>
      </c>
      <c r="T65" s="85">
        <v>1</v>
      </c>
      <c r="U65" s="85">
        <v>1</v>
      </c>
      <c r="V65" s="85">
        <v>1</v>
      </c>
      <c r="W65" s="85">
        <v>1</v>
      </c>
      <c r="X65" s="85">
        <v>1</v>
      </c>
      <c r="Y65" s="85">
        <v>1</v>
      </c>
      <c r="Z65" s="85">
        <v>1</v>
      </c>
      <c r="AA65" s="85">
        <v>1</v>
      </c>
      <c r="AB65" s="85">
        <v>1</v>
      </c>
      <c r="AC65" s="85">
        <v>19</v>
      </c>
      <c r="AD65" s="85">
        <v>133</v>
      </c>
      <c r="AE65" s="85">
        <v>6935</v>
      </c>
    </row>
    <row r="66" spans="1:31" s="85" customFormat="1" ht="10.5">
      <c r="D66" s="85" t="s">
        <v>151</v>
      </c>
      <c r="E66" s="85">
        <v>1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1</v>
      </c>
      <c r="L66" s="85">
        <v>1</v>
      </c>
      <c r="M66" s="85">
        <v>1</v>
      </c>
      <c r="N66" s="85">
        <v>1</v>
      </c>
      <c r="O66" s="85">
        <v>1</v>
      </c>
      <c r="P66" s="85">
        <v>1</v>
      </c>
      <c r="Q66" s="85">
        <v>1</v>
      </c>
      <c r="R66" s="85">
        <v>1</v>
      </c>
      <c r="S66" s="85">
        <v>1</v>
      </c>
      <c r="T66" s="85">
        <v>1</v>
      </c>
      <c r="U66" s="85">
        <v>1</v>
      </c>
      <c r="V66" s="85">
        <v>1</v>
      </c>
      <c r="W66" s="85">
        <v>1</v>
      </c>
      <c r="X66" s="85">
        <v>1</v>
      </c>
      <c r="Y66" s="85">
        <v>1</v>
      </c>
      <c r="Z66" s="85">
        <v>1</v>
      </c>
      <c r="AA66" s="85">
        <v>1</v>
      </c>
      <c r="AB66" s="85">
        <v>1</v>
      </c>
      <c r="AC66" s="85">
        <v>19</v>
      </c>
    </row>
    <row r="67" spans="1:31" s="85" customFormat="1" ht="10.5">
      <c r="D67" s="85" t="s">
        <v>152</v>
      </c>
      <c r="E67" s="85">
        <v>1</v>
      </c>
      <c r="F67" s="85">
        <v>1</v>
      </c>
      <c r="G67" s="85">
        <v>1</v>
      </c>
      <c r="H67" s="85">
        <v>1</v>
      </c>
      <c r="I67" s="85">
        <v>1</v>
      </c>
      <c r="J67" s="85">
        <v>1</v>
      </c>
      <c r="K67" s="85">
        <v>1</v>
      </c>
      <c r="L67" s="85">
        <v>1</v>
      </c>
      <c r="M67" s="85">
        <v>1</v>
      </c>
      <c r="N67" s="85">
        <v>1</v>
      </c>
      <c r="O67" s="85">
        <v>1</v>
      </c>
      <c r="P67" s="85">
        <v>1</v>
      </c>
      <c r="Q67" s="85">
        <v>1</v>
      </c>
      <c r="R67" s="85">
        <v>1</v>
      </c>
      <c r="S67" s="85">
        <v>1</v>
      </c>
      <c r="T67" s="85">
        <v>1</v>
      </c>
      <c r="U67" s="85">
        <v>1</v>
      </c>
      <c r="V67" s="85">
        <v>1</v>
      </c>
      <c r="W67" s="85">
        <v>1</v>
      </c>
      <c r="X67" s="85">
        <v>1</v>
      </c>
      <c r="Y67" s="85">
        <v>1</v>
      </c>
      <c r="Z67" s="85">
        <v>1</v>
      </c>
      <c r="AA67" s="85">
        <v>1</v>
      </c>
      <c r="AB67" s="85">
        <v>1</v>
      </c>
      <c r="AC67" s="85">
        <v>24</v>
      </c>
    </row>
    <row r="68" spans="1:31" s="85" customFormat="1" ht="10.5">
      <c r="D68" s="85" t="s">
        <v>147</v>
      </c>
      <c r="E68" s="85">
        <v>1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1</v>
      </c>
      <c r="L68" s="85">
        <v>1</v>
      </c>
      <c r="M68" s="85">
        <v>1</v>
      </c>
      <c r="N68" s="85">
        <v>1</v>
      </c>
      <c r="O68" s="85">
        <v>1</v>
      </c>
      <c r="P68" s="85">
        <v>1</v>
      </c>
      <c r="Q68" s="85">
        <v>1</v>
      </c>
      <c r="R68" s="85">
        <v>1</v>
      </c>
      <c r="S68" s="85">
        <v>1</v>
      </c>
      <c r="T68" s="85">
        <v>1</v>
      </c>
      <c r="U68" s="85">
        <v>1</v>
      </c>
      <c r="V68" s="85">
        <v>1</v>
      </c>
      <c r="W68" s="85">
        <v>1</v>
      </c>
      <c r="X68" s="85">
        <v>1</v>
      </c>
      <c r="Y68" s="85">
        <v>1</v>
      </c>
      <c r="Z68" s="85">
        <v>1</v>
      </c>
      <c r="AA68" s="85">
        <v>1</v>
      </c>
      <c r="AB68" s="85">
        <v>1</v>
      </c>
      <c r="AC68" s="85">
        <v>19</v>
      </c>
    </row>
    <row r="69" spans="1:31" s="85" customFormat="1" ht="10.5">
      <c r="A69" s="85" t="s">
        <v>143</v>
      </c>
      <c r="B69" s="85" t="s">
        <v>115</v>
      </c>
      <c r="C69" s="85" t="s">
        <v>116</v>
      </c>
      <c r="D69" s="85" t="s">
        <v>117</v>
      </c>
      <c r="E69" s="85">
        <v>1</v>
      </c>
      <c r="F69" s="85">
        <v>1</v>
      </c>
      <c r="G69" s="85">
        <v>1</v>
      </c>
      <c r="H69" s="85">
        <v>1</v>
      </c>
      <c r="I69" s="85">
        <v>1</v>
      </c>
      <c r="J69" s="85">
        <v>1</v>
      </c>
      <c r="K69" s="85">
        <v>1</v>
      </c>
      <c r="L69" s="85">
        <v>1</v>
      </c>
      <c r="M69" s="85">
        <v>1</v>
      </c>
      <c r="N69" s="85">
        <v>1</v>
      </c>
      <c r="O69" s="85">
        <v>1</v>
      </c>
      <c r="P69" s="85">
        <v>1</v>
      </c>
      <c r="Q69" s="85">
        <v>1</v>
      </c>
      <c r="R69" s="85">
        <v>1</v>
      </c>
      <c r="S69" s="85">
        <v>1</v>
      </c>
      <c r="T69" s="85">
        <v>1</v>
      </c>
      <c r="U69" s="85">
        <v>1</v>
      </c>
      <c r="V69" s="85">
        <v>1</v>
      </c>
      <c r="W69" s="85">
        <v>1</v>
      </c>
      <c r="X69" s="85">
        <v>1</v>
      </c>
      <c r="Y69" s="85">
        <v>1</v>
      </c>
      <c r="Z69" s="85">
        <v>1</v>
      </c>
      <c r="AA69" s="85">
        <v>1</v>
      </c>
      <c r="AB69" s="85">
        <v>1</v>
      </c>
      <c r="AC69" s="85">
        <v>24</v>
      </c>
      <c r="AD69" s="85">
        <v>168</v>
      </c>
      <c r="AE69" s="85">
        <v>8760</v>
      </c>
    </row>
    <row r="70" spans="1:31" s="85" customFormat="1" ht="10.5">
      <c r="A70" s="85" t="s">
        <v>273</v>
      </c>
      <c r="B70" s="85" t="s">
        <v>120</v>
      </c>
      <c r="C70" s="85" t="s">
        <v>116</v>
      </c>
      <c r="D70" s="85" t="s">
        <v>139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5">
        <v>0</v>
      </c>
      <c r="X70" s="85">
        <v>0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5">
        <v>0</v>
      </c>
      <c r="AE70" s="85">
        <v>0</v>
      </c>
    </row>
    <row r="71" spans="1:31" s="85" customFormat="1" ht="10.5">
      <c r="D71" s="85" t="s">
        <v>151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85">
        <v>0</v>
      </c>
      <c r="O71" s="85">
        <v>0</v>
      </c>
      <c r="P71" s="85">
        <v>0</v>
      </c>
      <c r="Q71" s="85">
        <v>0</v>
      </c>
      <c r="R71" s="85">
        <v>0</v>
      </c>
      <c r="S71" s="85">
        <v>0</v>
      </c>
      <c r="T71" s="85">
        <v>0</v>
      </c>
      <c r="U71" s="85">
        <v>0</v>
      </c>
      <c r="V71" s="85">
        <v>0</v>
      </c>
      <c r="W71" s="85">
        <v>0</v>
      </c>
      <c r="X71" s="85">
        <v>0</v>
      </c>
      <c r="Y71" s="85">
        <v>0</v>
      </c>
      <c r="Z71" s="85">
        <v>0</v>
      </c>
      <c r="AA71" s="85">
        <v>0</v>
      </c>
      <c r="AB71" s="85">
        <v>0</v>
      </c>
      <c r="AC71" s="85">
        <v>0</v>
      </c>
    </row>
    <row r="72" spans="1:31" s="85" customFormat="1" ht="10.5">
      <c r="D72" s="85" t="s">
        <v>152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5">
        <v>0</v>
      </c>
      <c r="T72" s="85">
        <v>0</v>
      </c>
      <c r="U72" s="85">
        <v>0</v>
      </c>
      <c r="V72" s="85">
        <v>0</v>
      </c>
      <c r="W72" s="85">
        <v>0</v>
      </c>
      <c r="X72" s="85">
        <v>0</v>
      </c>
      <c r="Y72" s="85">
        <v>0</v>
      </c>
      <c r="Z72" s="85">
        <v>0</v>
      </c>
      <c r="AA72" s="85">
        <v>0</v>
      </c>
      <c r="AB72" s="85">
        <v>0</v>
      </c>
      <c r="AC72" s="85">
        <v>0</v>
      </c>
    </row>
    <row r="73" spans="1:31" s="85" customFormat="1" ht="10.5">
      <c r="D73" s="85" t="s">
        <v>147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5">
        <v>0</v>
      </c>
      <c r="X73" s="85">
        <v>0</v>
      </c>
      <c r="Y73" s="85">
        <v>0</v>
      </c>
      <c r="Z73" s="85">
        <v>0</v>
      </c>
      <c r="AA73" s="85">
        <v>0</v>
      </c>
      <c r="AB73" s="85">
        <v>0</v>
      </c>
      <c r="AC73" s="85">
        <v>0</v>
      </c>
    </row>
    <row r="74" spans="1:31" s="85" customFormat="1" ht="10.5">
      <c r="A74" s="85" t="s">
        <v>134</v>
      </c>
      <c r="B74" s="85" t="s">
        <v>135</v>
      </c>
      <c r="C74" s="85" t="s">
        <v>116</v>
      </c>
      <c r="D74" s="85" t="s">
        <v>117</v>
      </c>
      <c r="E74" s="85">
        <v>4</v>
      </c>
      <c r="F74" s="85">
        <v>4</v>
      </c>
      <c r="G74" s="85">
        <v>4</v>
      </c>
      <c r="H74" s="85">
        <v>4</v>
      </c>
      <c r="I74" s="85">
        <v>4</v>
      </c>
      <c r="J74" s="85">
        <v>4</v>
      </c>
      <c r="K74" s="85">
        <v>4</v>
      </c>
      <c r="L74" s="85">
        <v>4</v>
      </c>
      <c r="M74" s="85">
        <v>4</v>
      </c>
      <c r="N74" s="85">
        <v>4</v>
      </c>
      <c r="O74" s="85">
        <v>4</v>
      </c>
      <c r="P74" s="85">
        <v>4</v>
      </c>
      <c r="Q74" s="85">
        <v>4</v>
      </c>
      <c r="R74" s="85">
        <v>4</v>
      </c>
      <c r="S74" s="85">
        <v>4</v>
      </c>
      <c r="T74" s="85">
        <v>4</v>
      </c>
      <c r="U74" s="85">
        <v>4</v>
      </c>
      <c r="V74" s="85">
        <v>4</v>
      </c>
      <c r="W74" s="85">
        <v>4</v>
      </c>
      <c r="X74" s="85">
        <v>4</v>
      </c>
      <c r="Y74" s="85">
        <v>4</v>
      </c>
      <c r="Z74" s="85">
        <v>4</v>
      </c>
      <c r="AA74" s="85">
        <v>4</v>
      </c>
      <c r="AB74" s="85">
        <v>4</v>
      </c>
      <c r="AC74" s="85">
        <v>96</v>
      </c>
      <c r="AD74" s="85">
        <v>672</v>
      </c>
      <c r="AE74" s="85">
        <v>35040</v>
      </c>
    </row>
    <row r="75" spans="1:31" s="85" customFormat="1" ht="10.5">
      <c r="A75" s="85" t="s">
        <v>136</v>
      </c>
      <c r="B75" s="85" t="s">
        <v>118</v>
      </c>
      <c r="C75" s="85" t="s">
        <v>149</v>
      </c>
      <c r="D75" s="85" t="s">
        <v>117</v>
      </c>
      <c r="E75" s="85">
        <v>13</v>
      </c>
      <c r="F75" s="85">
        <v>13</v>
      </c>
      <c r="G75" s="85">
        <v>13</v>
      </c>
      <c r="H75" s="85">
        <v>13</v>
      </c>
      <c r="I75" s="85">
        <v>13</v>
      </c>
      <c r="J75" s="85">
        <v>13</v>
      </c>
      <c r="K75" s="85">
        <v>13</v>
      </c>
      <c r="L75" s="85">
        <v>13</v>
      </c>
      <c r="M75" s="85">
        <v>13</v>
      </c>
      <c r="N75" s="85">
        <v>13</v>
      </c>
      <c r="O75" s="85">
        <v>13</v>
      </c>
      <c r="P75" s="85">
        <v>13</v>
      </c>
      <c r="Q75" s="85">
        <v>13</v>
      </c>
      <c r="R75" s="85">
        <v>13</v>
      </c>
      <c r="S75" s="85">
        <v>13</v>
      </c>
      <c r="T75" s="85">
        <v>13</v>
      </c>
      <c r="U75" s="85">
        <v>13</v>
      </c>
      <c r="V75" s="85">
        <v>13</v>
      </c>
      <c r="W75" s="85">
        <v>13</v>
      </c>
      <c r="X75" s="85">
        <v>13</v>
      </c>
      <c r="Y75" s="85">
        <v>13</v>
      </c>
      <c r="Z75" s="85">
        <v>13</v>
      </c>
      <c r="AA75" s="85">
        <v>13</v>
      </c>
      <c r="AB75" s="85">
        <v>13</v>
      </c>
      <c r="AC75" s="85">
        <v>312</v>
      </c>
      <c r="AD75" s="85">
        <v>2184</v>
      </c>
      <c r="AE75" s="85">
        <v>113880</v>
      </c>
    </row>
    <row r="76" spans="1:31" s="85" customFormat="1" ht="10.5">
      <c r="C76" s="85" t="s">
        <v>150</v>
      </c>
      <c r="D76" s="85" t="s">
        <v>117</v>
      </c>
      <c r="E76" s="85">
        <v>13</v>
      </c>
      <c r="F76" s="85">
        <v>13</v>
      </c>
      <c r="G76" s="85">
        <v>13</v>
      </c>
      <c r="H76" s="85">
        <v>13</v>
      </c>
      <c r="I76" s="85">
        <v>13</v>
      </c>
      <c r="J76" s="85">
        <v>13</v>
      </c>
      <c r="K76" s="85">
        <v>13</v>
      </c>
      <c r="L76" s="85">
        <v>13</v>
      </c>
      <c r="M76" s="85">
        <v>13</v>
      </c>
      <c r="N76" s="85">
        <v>13</v>
      </c>
      <c r="O76" s="85">
        <v>13</v>
      </c>
      <c r="P76" s="85">
        <v>13</v>
      </c>
      <c r="Q76" s="85">
        <v>13</v>
      </c>
      <c r="R76" s="85">
        <v>13</v>
      </c>
      <c r="S76" s="85">
        <v>13</v>
      </c>
      <c r="T76" s="85">
        <v>13</v>
      </c>
      <c r="U76" s="85">
        <v>13</v>
      </c>
      <c r="V76" s="85">
        <v>13</v>
      </c>
      <c r="W76" s="85">
        <v>13</v>
      </c>
      <c r="X76" s="85">
        <v>13</v>
      </c>
      <c r="Y76" s="85">
        <v>13</v>
      </c>
      <c r="Z76" s="85">
        <v>13</v>
      </c>
      <c r="AA76" s="85">
        <v>13</v>
      </c>
      <c r="AB76" s="85">
        <v>13</v>
      </c>
      <c r="AC76" s="85">
        <v>312</v>
      </c>
      <c r="AD76" s="85">
        <v>2184</v>
      </c>
    </row>
    <row r="77" spans="1:31" s="85" customFormat="1" ht="10.5">
      <c r="C77" s="85" t="s">
        <v>116</v>
      </c>
      <c r="D77" s="85" t="s">
        <v>117</v>
      </c>
      <c r="E77" s="85">
        <v>13</v>
      </c>
      <c r="F77" s="85">
        <v>13</v>
      </c>
      <c r="G77" s="85">
        <v>13</v>
      </c>
      <c r="H77" s="85">
        <v>13</v>
      </c>
      <c r="I77" s="85">
        <v>13</v>
      </c>
      <c r="J77" s="85">
        <v>13</v>
      </c>
      <c r="K77" s="85">
        <v>13</v>
      </c>
      <c r="L77" s="85">
        <v>13</v>
      </c>
      <c r="M77" s="85">
        <v>13</v>
      </c>
      <c r="N77" s="85">
        <v>13</v>
      </c>
      <c r="O77" s="85">
        <v>13</v>
      </c>
      <c r="P77" s="85">
        <v>13</v>
      </c>
      <c r="Q77" s="85">
        <v>13</v>
      </c>
      <c r="R77" s="85">
        <v>13</v>
      </c>
      <c r="S77" s="85">
        <v>13</v>
      </c>
      <c r="T77" s="85">
        <v>13</v>
      </c>
      <c r="U77" s="85">
        <v>13</v>
      </c>
      <c r="V77" s="85">
        <v>13</v>
      </c>
      <c r="W77" s="85">
        <v>13</v>
      </c>
      <c r="X77" s="85">
        <v>13</v>
      </c>
      <c r="Y77" s="85">
        <v>13</v>
      </c>
      <c r="Z77" s="85">
        <v>13</v>
      </c>
      <c r="AA77" s="85">
        <v>13</v>
      </c>
      <c r="AB77" s="85">
        <v>13</v>
      </c>
      <c r="AC77" s="85">
        <v>312</v>
      </c>
      <c r="AD77" s="85">
        <v>2184</v>
      </c>
    </row>
    <row r="78" spans="1:31" s="85" customFormat="1" ht="10.5">
      <c r="A78" s="85" t="s">
        <v>137</v>
      </c>
      <c r="B78" s="85" t="s">
        <v>118</v>
      </c>
      <c r="C78" s="85" t="s">
        <v>116</v>
      </c>
      <c r="D78" s="85" t="s">
        <v>117</v>
      </c>
      <c r="E78" s="85">
        <v>16</v>
      </c>
      <c r="F78" s="85">
        <v>16</v>
      </c>
      <c r="G78" s="85">
        <v>16</v>
      </c>
      <c r="H78" s="85">
        <v>16</v>
      </c>
      <c r="I78" s="85">
        <v>16</v>
      </c>
      <c r="J78" s="85">
        <v>16</v>
      </c>
      <c r="K78" s="85">
        <v>16</v>
      </c>
      <c r="L78" s="85">
        <v>16</v>
      </c>
      <c r="M78" s="85">
        <v>16</v>
      </c>
      <c r="N78" s="85">
        <v>16</v>
      </c>
      <c r="O78" s="85">
        <v>16</v>
      </c>
      <c r="P78" s="85">
        <v>16</v>
      </c>
      <c r="Q78" s="85">
        <v>16</v>
      </c>
      <c r="R78" s="85">
        <v>16</v>
      </c>
      <c r="S78" s="85">
        <v>16</v>
      </c>
      <c r="T78" s="85">
        <v>16</v>
      </c>
      <c r="U78" s="85">
        <v>16</v>
      </c>
      <c r="V78" s="85">
        <v>16</v>
      </c>
      <c r="W78" s="85">
        <v>16</v>
      </c>
      <c r="X78" s="85">
        <v>16</v>
      </c>
      <c r="Y78" s="85">
        <v>16</v>
      </c>
      <c r="Z78" s="85">
        <v>16</v>
      </c>
      <c r="AA78" s="85">
        <v>16</v>
      </c>
      <c r="AB78" s="85">
        <v>16</v>
      </c>
      <c r="AC78" s="85">
        <v>384</v>
      </c>
      <c r="AD78" s="85">
        <v>2688</v>
      </c>
      <c r="AE78" s="85">
        <v>140160</v>
      </c>
    </row>
    <row r="79" spans="1:31" s="85" customFormat="1" ht="10.5">
      <c r="A79" s="85" t="s">
        <v>145</v>
      </c>
      <c r="B79" s="85" t="s">
        <v>124</v>
      </c>
      <c r="C79" s="85" t="s">
        <v>116</v>
      </c>
      <c r="D79" s="85" t="s">
        <v>117</v>
      </c>
      <c r="E79" s="85">
        <v>120</v>
      </c>
      <c r="F79" s="85">
        <v>120</v>
      </c>
      <c r="G79" s="85">
        <v>120</v>
      </c>
      <c r="H79" s="85">
        <v>120</v>
      </c>
      <c r="I79" s="85">
        <v>120</v>
      </c>
      <c r="J79" s="85">
        <v>120</v>
      </c>
      <c r="K79" s="85">
        <v>120</v>
      </c>
      <c r="L79" s="85">
        <v>120</v>
      </c>
      <c r="M79" s="85">
        <v>120</v>
      </c>
      <c r="N79" s="85">
        <v>120</v>
      </c>
      <c r="O79" s="85">
        <v>120</v>
      </c>
      <c r="P79" s="85">
        <v>120</v>
      </c>
      <c r="Q79" s="85">
        <v>120</v>
      </c>
      <c r="R79" s="85">
        <v>120</v>
      </c>
      <c r="S79" s="85">
        <v>120</v>
      </c>
      <c r="T79" s="85">
        <v>120</v>
      </c>
      <c r="U79" s="85">
        <v>120</v>
      </c>
      <c r="V79" s="85">
        <v>120</v>
      </c>
      <c r="W79" s="85">
        <v>120</v>
      </c>
      <c r="X79" s="85">
        <v>120</v>
      </c>
      <c r="Y79" s="85">
        <v>120</v>
      </c>
      <c r="Z79" s="85">
        <v>120</v>
      </c>
      <c r="AA79" s="85">
        <v>120</v>
      </c>
      <c r="AB79" s="85">
        <v>120</v>
      </c>
      <c r="AC79" s="85">
        <v>2880</v>
      </c>
      <c r="AD79" s="85">
        <v>20160</v>
      </c>
      <c r="AE79" s="85">
        <v>1051200</v>
      </c>
    </row>
    <row r="80" spans="1:31" s="85" customFormat="1" ht="10.5">
      <c r="A80" s="85" t="s">
        <v>122</v>
      </c>
      <c r="B80" s="85" t="s">
        <v>115</v>
      </c>
      <c r="C80" s="85" t="s">
        <v>116</v>
      </c>
      <c r="D80" s="85" t="s">
        <v>117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  <c r="AE80" s="85">
        <v>0</v>
      </c>
    </row>
    <row r="81" spans="1:31" s="85" customFormat="1" ht="10.5">
      <c r="A81" s="85" t="s">
        <v>123</v>
      </c>
      <c r="B81" s="85" t="s">
        <v>124</v>
      </c>
      <c r="C81" s="85" t="s">
        <v>116</v>
      </c>
      <c r="D81" s="85" t="s">
        <v>117</v>
      </c>
      <c r="E81" s="85">
        <v>0.2</v>
      </c>
      <c r="F81" s="85">
        <v>0.2</v>
      </c>
      <c r="G81" s="85">
        <v>0.2</v>
      </c>
      <c r="H81" s="85">
        <v>0.2</v>
      </c>
      <c r="I81" s="85">
        <v>0.2</v>
      </c>
      <c r="J81" s="85">
        <v>0.2</v>
      </c>
      <c r="K81" s="85">
        <v>0.2</v>
      </c>
      <c r="L81" s="85">
        <v>0.2</v>
      </c>
      <c r="M81" s="85">
        <v>0.2</v>
      </c>
      <c r="N81" s="85">
        <v>0.2</v>
      </c>
      <c r="O81" s="85">
        <v>0.2</v>
      </c>
      <c r="P81" s="85">
        <v>0.2</v>
      </c>
      <c r="Q81" s="85">
        <v>0.2</v>
      </c>
      <c r="R81" s="85">
        <v>0.2</v>
      </c>
      <c r="S81" s="85">
        <v>0.2</v>
      </c>
      <c r="T81" s="85">
        <v>0.2</v>
      </c>
      <c r="U81" s="85">
        <v>0.2</v>
      </c>
      <c r="V81" s="85">
        <v>0.2</v>
      </c>
      <c r="W81" s="85">
        <v>0.2</v>
      </c>
      <c r="X81" s="85">
        <v>0.2</v>
      </c>
      <c r="Y81" s="85">
        <v>0.2</v>
      </c>
      <c r="Z81" s="85">
        <v>0.2</v>
      </c>
      <c r="AA81" s="85">
        <v>0.2</v>
      </c>
      <c r="AB81" s="85">
        <v>0.2</v>
      </c>
      <c r="AC81" s="85">
        <v>4.8</v>
      </c>
      <c r="AD81" s="85">
        <v>33.6</v>
      </c>
      <c r="AE81" s="85">
        <v>1752</v>
      </c>
    </row>
    <row r="82" spans="1:31" s="85" customFormat="1" ht="10.5">
      <c r="A82" s="85" t="s">
        <v>125</v>
      </c>
      <c r="B82" s="85" t="s">
        <v>124</v>
      </c>
      <c r="C82" s="85" t="s">
        <v>126</v>
      </c>
      <c r="D82" s="85" t="s">
        <v>117</v>
      </c>
      <c r="E82" s="85">
        <v>1</v>
      </c>
      <c r="F82" s="85">
        <v>1</v>
      </c>
      <c r="G82" s="85">
        <v>1</v>
      </c>
      <c r="H82" s="85">
        <v>1</v>
      </c>
      <c r="I82" s="85">
        <v>1</v>
      </c>
      <c r="J82" s="85">
        <v>1</v>
      </c>
      <c r="K82" s="85">
        <v>1</v>
      </c>
      <c r="L82" s="85">
        <v>1</v>
      </c>
      <c r="M82" s="85">
        <v>1</v>
      </c>
      <c r="N82" s="85">
        <v>1</v>
      </c>
      <c r="O82" s="85">
        <v>1</v>
      </c>
      <c r="P82" s="85">
        <v>1</v>
      </c>
      <c r="Q82" s="85">
        <v>1</v>
      </c>
      <c r="R82" s="85">
        <v>1</v>
      </c>
      <c r="S82" s="85">
        <v>1</v>
      </c>
      <c r="T82" s="85">
        <v>1</v>
      </c>
      <c r="U82" s="85">
        <v>1</v>
      </c>
      <c r="V82" s="85">
        <v>1</v>
      </c>
      <c r="W82" s="85">
        <v>1</v>
      </c>
      <c r="X82" s="85">
        <v>1</v>
      </c>
      <c r="Y82" s="85">
        <v>1</v>
      </c>
      <c r="Z82" s="85">
        <v>1</v>
      </c>
      <c r="AA82" s="85">
        <v>1</v>
      </c>
      <c r="AB82" s="85">
        <v>1</v>
      </c>
      <c r="AC82" s="85">
        <v>24</v>
      </c>
      <c r="AD82" s="85">
        <v>168</v>
      </c>
      <c r="AE82" s="85">
        <v>6924</v>
      </c>
    </row>
    <row r="83" spans="1:31" s="85" customFormat="1" ht="10.5">
      <c r="C83" s="85" t="s">
        <v>127</v>
      </c>
      <c r="D83" s="85" t="s">
        <v>117</v>
      </c>
      <c r="E83" s="85">
        <v>0.5</v>
      </c>
      <c r="F83" s="85">
        <v>0.5</v>
      </c>
      <c r="G83" s="85">
        <v>0.5</v>
      </c>
      <c r="H83" s="85">
        <v>0.5</v>
      </c>
      <c r="I83" s="85">
        <v>0.5</v>
      </c>
      <c r="J83" s="85">
        <v>0.5</v>
      </c>
      <c r="K83" s="85">
        <v>0.5</v>
      </c>
      <c r="L83" s="85">
        <v>0.5</v>
      </c>
      <c r="M83" s="85">
        <v>0.5</v>
      </c>
      <c r="N83" s="85">
        <v>0.5</v>
      </c>
      <c r="O83" s="85">
        <v>0.5</v>
      </c>
      <c r="P83" s="85">
        <v>0.5</v>
      </c>
      <c r="Q83" s="85">
        <v>0.5</v>
      </c>
      <c r="R83" s="85">
        <v>0.5</v>
      </c>
      <c r="S83" s="85">
        <v>0.5</v>
      </c>
      <c r="T83" s="85">
        <v>0.5</v>
      </c>
      <c r="U83" s="85">
        <v>0.5</v>
      </c>
      <c r="V83" s="85">
        <v>0.5</v>
      </c>
      <c r="W83" s="85">
        <v>0.5</v>
      </c>
      <c r="X83" s="85">
        <v>0.5</v>
      </c>
      <c r="Y83" s="85">
        <v>0.5</v>
      </c>
      <c r="Z83" s="85">
        <v>0.5</v>
      </c>
      <c r="AA83" s="85">
        <v>0.5</v>
      </c>
      <c r="AB83" s="85">
        <v>0.5</v>
      </c>
      <c r="AC83" s="85">
        <v>12</v>
      </c>
      <c r="AD83" s="85">
        <v>84</v>
      </c>
    </row>
    <row r="84" spans="1:31" s="85" customFormat="1" ht="10.5">
      <c r="C84" s="85" t="s">
        <v>116</v>
      </c>
      <c r="D84" s="85" t="s">
        <v>117</v>
      </c>
      <c r="E84" s="85">
        <v>1</v>
      </c>
      <c r="F84" s="85">
        <v>1</v>
      </c>
      <c r="G84" s="85">
        <v>1</v>
      </c>
      <c r="H84" s="85">
        <v>1</v>
      </c>
      <c r="I84" s="85">
        <v>1</v>
      </c>
      <c r="J84" s="85">
        <v>1</v>
      </c>
      <c r="K84" s="85">
        <v>1</v>
      </c>
      <c r="L84" s="85">
        <v>1</v>
      </c>
      <c r="M84" s="85">
        <v>1</v>
      </c>
      <c r="N84" s="85">
        <v>1</v>
      </c>
      <c r="O84" s="85">
        <v>1</v>
      </c>
      <c r="P84" s="85">
        <v>1</v>
      </c>
      <c r="Q84" s="85">
        <v>1</v>
      </c>
      <c r="R84" s="85">
        <v>1</v>
      </c>
      <c r="S84" s="85">
        <v>1</v>
      </c>
      <c r="T84" s="85">
        <v>1</v>
      </c>
      <c r="U84" s="85">
        <v>1</v>
      </c>
      <c r="V84" s="85">
        <v>1</v>
      </c>
      <c r="W84" s="85">
        <v>1</v>
      </c>
      <c r="X84" s="85">
        <v>1</v>
      </c>
      <c r="Y84" s="85">
        <v>1</v>
      </c>
      <c r="Z84" s="85">
        <v>1</v>
      </c>
      <c r="AA84" s="85">
        <v>1</v>
      </c>
      <c r="AB84" s="85">
        <v>1</v>
      </c>
      <c r="AC84" s="85">
        <v>24</v>
      </c>
      <c r="AD84" s="85">
        <v>168</v>
      </c>
    </row>
    <row r="85" spans="1:31" s="85" customFormat="1" ht="10.5">
      <c r="A85" s="85" t="s">
        <v>128</v>
      </c>
      <c r="B85" s="85" t="s">
        <v>124</v>
      </c>
      <c r="C85" s="85" t="s">
        <v>116</v>
      </c>
      <c r="D85" s="85" t="s">
        <v>117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5">
        <v>0</v>
      </c>
      <c r="Q85" s="85">
        <v>0</v>
      </c>
      <c r="R85" s="85">
        <v>0</v>
      </c>
      <c r="S85" s="85">
        <v>0</v>
      </c>
      <c r="T85" s="85">
        <v>0</v>
      </c>
      <c r="U85" s="85">
        <v>0</v>
      </c>
      <c r="V85" s="85">
        <v>0</v>
      </c>
      <c r="W85" s="85">
        <v>0</v>
      </c>
      <c r="X85" s="85">
        <v>0</v>
      </c>
      <c r="Y85" s="85">
        <v>0</v>
      </c>
      <c r="Z85" s="85">
        <v>0</v>
      </c>
      <c r="AA85" s="85">
        <v>0</v>
      </c>
      <c r="AB85" s="85">
        <v>0</v>
      </c>
      <c r="AC85" s="85">
        <v>0</v>
      </c>
      <c r="AD85" s="85">
        <v>0</v>
      </c>
      <c r="AE85" s="85">
        <v>0</v>
      </c>
    </row>
    <row r="86" spans="1:31" s="85" customFormat="1" ht="10.5">
      <c r="A86" s="85" t="s">
        <v>274</v>
      </c>
      <c r="B86" s="85" t="s">
        <v>115</v>
      </c>
      <c r="C86" s="85" t="s">
        <v>116</v>
      </c>
      <c r="D86" s="85" t="s">
        <v>117</v>
      </c>
      <c r="E86" s="85">
        <v>0.05</v>
      </c>
      <c r="F86" s="85">
        <v>0.05</v>
      </c>
      <c r="G86" s="85">
        <v>0.05</v>
      </c>
      <c r="H86" s="85">
        <v>0.05</v>
      </c>
      <c r="I86" s="85">
        <v>0.05</v>
      </c>
      <c r="J86" s="85">
        <v>0.05</v>
      </c>
      <c r="K86" s="85">
        <v>0.05</v>
      </c>
      <c r="L86" s="85">
        <v>0.05</v>
      </c>
      <c r="M86" s="85">
        <v>0.05</v>
      </c>
      <c r="N86" s="85">
        <v>0.05</v>
      </c>
      <c r="O86" s="85">
        <v>0.05</v>
      </c>
      <c r="P86" s="85">
        <v>0.05</v>
      </c>
      <c r="Q86" s="85">
        <v>0.05</v>
      </c>
      <c r="R86" s="85">
        <v>0.05</v>
      </c>
      <c r="S86" s="85">
        <v>0.05</v>
      </c>
      <c r="T86" s="85">
        <v>0.05</v>
      </c>
      <c r="U86" s="85">
        <v>0.05</v>
      </c>
      <c r="V86" s="85">
        <v>0.05</v>
      </c>
      <c r="W86" s="85">
        <v>0.05</v>
      </c>
      <c r="X86" s="85">
        <v>0.05</v>
      </c>
      <c r="Y86" s="85">
        <v>0.05</v>
      </c>
      <c r="Z86" s="85">
        <v>0.05</v>
      </c>
      <c r="AA86" s="85">
        <v>0.05</v>
      </c>
      <c r="AB86" s="85">
        <v>0.05</v>
      </c>
      <c r="AC86" s="85">
        <v>1.2</v>
      </c>
      <c r="AD86" s="85">
        <v>8.4</v>
      </c>
      <c r="AE86" s="85">
        <v>438</v>
      </c>
    </row>
    <row r="87" spans="1:31" s="85" customFormat="1" ht="10.5">
      <c r="A87" s="85" t="s">
        <v>275</v>
      </c>
      <c r="B87" s="85" t="s">
        <v>115</v>
      </c>
      <c r="C87" s="85" t="s">
        <v>116</v>
      </c>
      <c r="D87" s="85" t="s">
        <v>117</v>
      </c>
      <c r="E87" s="85">
        <v>0.2</v>
      </c>
      <c r="F87" s="85">
        <v>0.2</v>
      </c>
      <c r="G87" s="85">
        <v>0.2</v>
      </c>
      <c r="H87" s="85">
        <v>0.2</v>
      </c>
      <c r="I87" s="85">
        <v>0.2</v>
      </c>
      <c r="J87" s="85">
        <v>0.2</v>
      </c>
      <c r="K87" s="85">
        <v>0.2</v>
      </c>
      <c r="L87" s="85">
        <v>0.2</v>
      </c>
      <c r="M87" s="85">
        <v>0.2</v>
      </c>
      <c r="N87" s="85">
        <v>0.2</v>
      </c>
      <c r="O87" s="85">
        <v>0.2</v>
      </c>
      <c r="P87" s="85">
        <v>0.2</v>
      </c>
      <c r="Q87" s="85">
        <v>0.2</v>
      </c>
      <c r="R87" s="85">
        <v>0.2</v>
      </c>
      <c r="S87" s="85">
        <v>0.2</v>
      </c>
      <c r="T87" s="85">
        <v>0.2</v>
      </c>
      <c r="U87" s="85">
        <v>0.2</v>
      </c>
      <c r="V87" s="85">
        <v>0.2</v>
      </c>
      <c r="W87" s="85">
        <v>0.2</v>
      </c>
      <c r="X87" s="85">
        <v>0.2</v>
      </c>
      <c r="Y87" s="85">
        <v>0.2</v>
      </c>
      <c r="Z87" s="85">
        <v>0.2</v>
      </c>
      <c r="AA87" s="85">
        <v>0.2</v>
      </c>
      <c r="AB87" s="85">
        <v>0.2</v>
      </c>
      <c r="AC87" s="85">
        <v>4.8</v>
      </c>
      <c r="AD87" s="85">
        <v>33.6</v>
      </c>
      <c r="AE87" s="85">
        <v>1752</v>
      </c>
    </row>
    <row r="88" spans="1:31" s="85" customFormat="1" ht="10.5">
      <c r="A88" s="85" t="s">
        <v>276</v>
      </c>
      <c r="B88" s="85" t="s">
        <v>118</v>
      </c>
      <c r="C88" s="85" t="s">
        <v>116</v>
      </c>
      <c r="D88" s="85" t="s">
        <v>117</v>
      </c>
      <c r="E88" s="85">
        <v>43.3</v>
      </c>
      <c r="F88" s="85">
        <v>43.3</v>
      </c>
      <c r="G88" s="85">
        <v>43.3</v>
      </c>
      <c r="H88" s="85">
        <v>43.3</v>
      </c>
      <c r="I88" s="85">
        <v>43.3</v>
      </c>
      <c r="J88" s="85">
        <v>43.3</v>
      </c>
      <c r="K88" s="85">
        <v>43.3</v>
      </c>
      <c r="L88" s="85">
        <v>43.3</v>
      </c>
      <c r="M88" s="85">
        <v>43.3</v>
      </c>
      <c r="N88" s="85">
        <v>43.3</v>
      </c>
      <c r="O88" s="85">
        <v>43.3</v>
      </c>
      <c r="P88" s="85">
        <v>43.3</v>
      </c>
      <c r="Q88" s="85">
        <v>43.3</v>
      </c>
      <c r="R88" s="85">
        <v>43.3</v>
      </c>
      <c r="S88" s="85">
        <v>43.3</v>
      </c>
      <c r="T88" s="85">
        <v>43.3</v>
      </c>
      <c r="U88" s="85">
        <v>43.3</v>
      </c>
      <c r="V88" s="85">
        <v>43.3</v>
      </c>
      <c r="W88" s="85">
        <v>43.3</v>
      </c>
      <c r="X88" s="85">
        <v>43.3</v>
      </c>
      <c r="Y88" s="85">
        <v>43.3</v>
      </c>
      <c r="Z88" s="85">
        <v>43.3</v>
      </c>
      <c r="AA88" s="85">
        <v>43.3</v>
      </c>
      <c r="AB88" s="85">
        <v>43.3</v>
      </c>
      <c r="AC88" s="85">
        <v>1039.2</v>
      </c>
      <c r="AD88" s="85">
        <v>7274.4</v>
      </c>
      <c r="AE88" s="85">
        <v>379308</v>
      </c>
    </row>
    <row r="89" spans="1:31" s="85" customFormat="1" ht="10.5">
      <c r="A89" s="85" t="s">
        <v>277</v>
      </c>
      <c r="B89" s="85" t="s">
        <v>118</v>
      </c>
      <c r="C89" s="85" t="s">
        <v>116</v>
      </c>
      <c r="D89" s="85" t="s">
        <v>117</v>
      </c>
      <c r="E89" s="85">
        <v>55</v>
      </c>
      <c r="F89" s="85">
        <v>55</v>
      </c>
      <c r="G89" s="85">
        <v>55</v>
      </c>
      <c r="H89" s="85">
        <v>55</v>
      </c>
      <c r="I89" s="85">
        <v>55</v>
      </c>
      <c r="J89" s="85">
        <v>55</v>
      </c>
      <c r="K89" s="85">
        <v>55</v>
      </c>
      <c r="L89" s="85">
        <v>55</v>
      </c>
      <c r="M89" s="85">
        <v>55</v>
      </c>
      <c r="N89" s="85">
        <v>55</v>
      </c>
      <c r="O89" s="85">
        <v>55</v>
      </c>
      <c r="P89" s="85">
        <v>55</v>
      </c>
      <c r="Q89" s="85">
        <v>55</v>
      </c>
      <c r="R89" s="85">
        <v>55</v>
      </c>
      <c r="S89" s="85">
        <v>55</v>
      </c>
      <c r="T89" s="85">
        <v>55</v>
      </c>
      <c r="U89" s="85">
        <v>55</v>
      </c>
      <c r="V89" s="85">
        <v>55</v>
      </c>
      <c r="W89" s="85">
        <v>55</v>
      </c>
      <c r="X89" s="85">
        <v>55</v>
      </c>
      <c r="Y89" s="85">
        <v>55</v>
      </c>
      <c r="Z89" s="85">
        <v>55</v>
      </c>
      <c r="AA89" s="85">
        <v>55</v>
      </c>
      <c r="AB89" s="85">
        <v>55</v>
      </c>
      <c r="AC89" s="85">
        <v>1320</v>
      </c>
      <c r="AD89" s="85">
        <v>9240</v>
      </c>
      <c r="AE89" s="85">
        <v>481800</v>
      </c>
    </row>
    <row r="90" spans="1:31" s="85" customFormat="1" ht="10.5">
      <c r="A90" s="85" t="s">
        <v>278</v>
      </c>
      <c r="B90" s="85" t="s">
        <v>120</v>
      </c>
      <c r="C90" s="85" t="s">
        <v>116</v>
      </c>
      <c r="D90" s="85" t="s">
        <v>117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0.67</v>
      </c>
      <c r="AD90" s="85">
        <v>4.67</v>
      </c>
      <c r="AE90" s="85">
        <v>243.33</v>
      </c>
    </row>
    <row r="91" spans="1:31" s="85" customFormat="1" ht="10.5">
      <c r="A91" s="85" t="s">
        <v>279</v>
      </c>
      <c r="B91" s="85" t="s">
        <v>120</v>
      </c>
      <c r="C91" s="85" t="s">
        <v>116</v>
      </c>
      <c r="D91" s="85" t="s">
        <v>117</v>
      </c>
      <c r="E91" s="85">
        <v>0</v>
      </c>
      <c r="F91" s="85">
        <v>0</v>
      </c>
      <c r="G91" s="85">
        <v>0</v>
      </c>
      <c r="H91" s="85">
        <v>0</v>
      </c>
      <c r="I91" s="85">
        <v>0</v>
      </c>
      <c r="J91" s="85">
        <v>0</v>
      </c>
      <c r="K91" s="85">
        <v>0</v>
      </c>
      <c r="L91" s="85">
        <v>0</v>
      </c>
      <c r="M91" s="85">
        <v>0</v>
      </c>
      <c r="N91" s="85">
        <v>0</v>
      </c>
      <c r="O91" s="85">
        <v>0</v>
      </c>
      <c r="P91" s="85">
        <v>0</v>
      </c>
      <c r="Q91" s="85">
        <v>0</v>
      </c>
      <c r="R91" s="85">
        <v>0</v>
      </c>
      <c r="S91" s="85">
        <v>0</v>
      </c>
      <c r="T91" s="85">
        <v>0</v>
      </c>
      <c r="U91" s="85">
        <v>0</v>
      </c>
      <c r="V91" s="85">
        <v>0</v>
      </c>
      <c r="W91" s="85">
        <v>0</v>
      </c>
      <c r="X91" s="85">
        <v>0</v>
      </c>
      <c r="Y91" s="85">
        <v>0</v>
      </c>
      <c r="Z91" s="85">
        <v>0</v>
      </c>
      <c r="AA91" s="85">
        <v>0</v>
      </c>
      <c r="AB91" s="85">
        <v>0</v>
      </c>
      <c r="AC91" s="85">
        <v>1</v>
      </c>
      <c r="AD91" s="85">
        <v>7</v>
      </c>
      <c r="AE91" s="85">
        <v>365</v>
      </c>
    </row>
    <row r="92" spans="1:31" s="85" customFormat="1" ht="10.5">
      <c r="A92" s="85" t="s">
        <v>280</v>
      </c>
      <c r="B92" s="85" t="s">
        <v>124</v>
      </c>
      <c r="C92" s="85" t="s">
        <v>116</v>
      </c>
      <c r="D92" s="85" t="s">
        <v>281</v>
      </c>
      <c r="E92" s="85">
        <v>0</v>
      </c>
      <c r="F92" s="85">
        <v>0</v>
      </c>
      <c r="G92" s="85">
        <v>0</v>
      </c>
      <c r="H92" s="85">
        <v>0</v>
      </c>
      <c r="I92" s="85">
        <v>725</v>
      </c>
      <c r="J92" s="85">
        <v>417</v>
      </c>
      <c r="K92" s="85">
        <v>290</v>
      </c>
      <c r="L92" s="85">
        <v>0</v>
      </c>
      <c r="M92" s="85">
        <v>0</v>
      </c>
      <c r="N92" s="85">
        <v>0</v>
      </c>
      <c r="O92" s="85">
        <v>0</v>
      </c>
      <c r="P92" s="85">
        <v>0</v>
      </c>
      <c r="Q92" s="85">
        <v>0</v>
      </c>
      <c r="R92" s="85">
        <v>0</v>
      </c>
      <c r="S92" s="85">
        <v>0</v>
      </c>
      <c r="T92" s="85">
        <v>0</v>
      </c>
      <c r="U92" s="85">
        <v>0</v>
      </c>
      <c r="V92" s="85">
        <v>0</v>
      </c>
      <c r="W92" s="85">
        <v>0</v>
      </c>
      <c r="X92" s="85">
        <v>0</v>
      </c>
      <c r="Y92" s="85">
        <v>0</v>
      </c>
      <c r="Z92" s="85">
        <v>0</v>
      </c>
      <c r="AA92" s="85">
        <v>0</v>
      </c>
      <c r="AB92" s="85">
        <v>0</v>
      </c>
      <c r="AC92" s="85">
        <v>1432</v>
      </c>
      <c r="AD92" s="85">
        <v>1432</v>
      </c>
      <c r="AE92" s="85">
        <v>74668.570000000007</v>
      </c>
    </row>
    <row r="93" spans="1:31" s="85" customFormat="1" ht="10.5">
      <c r="D93" s="85" t="s">
        <v>158</v>
      </c>
      <c r="E93" s="85">
        <v>0</v>
      </c>
      <c r="F93" s="85">
        <v>0</v>
      </c>
      <c r="G93" s="85">
        <v>0</v>
      </c>
      <c r="H93" s="85">
        <v>0</v>
      </c>
      <c r="I93" s="85">
        <v>125</v>
      </c>
      <c r="J93" s="85">
        <v>117</v>
      </c>
      <c r="K93" s="85">
        <v>90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0</v>
      </c>
      <c r="R93" s="85">
        <v>0</v>
      </c>
      <c r="S93" s="85">
        <v>0</v>
      </c>
      <c r="T93" s="85">
        <v>0</v>
      </c>
      <c r="U93" s="85">
        <v>0</v>
      </c>
      <c r="V93" s="85">
        <v>0</v>
      </c>
      <c r="W93" s="85">
        <v>0</v>
      </c>
      <c r="X93" s="85">
        <v>125</v>
      </c>
      <c r="Y93" s="85">
        <v>117</v>
      </c>
      <c r="Z93" s="85">
        <v>90</v>
      </c>
      <c r="AA93" s="85">
        <v>0</v>
      </c>
      <c r="AB93" s="85">
        <v>0</v>
      </c>
      <c r="AC93" s="85">
        <v>664</v>
      </c>
    </row>
    <row r="94" spans="1:31" s="85" customFormat="1" ht="10.5">
      <c r="A94" s="85" t="s">
        <v>282</v>
      </c>
      <c r="B94" s="85" t="s">
        <v>115</v>
      </c>
      <c r="C94" s="85" t="s">
        <v>116</v>
      </c>
      <c r="D94" s="85" t="s">
        <v>117</v>
      </c>
      <c r="E94" s="85">
        <v>0.2</v>
      </c>
      <c r="F94" s="85">
        <v>0.2</v>
      </c>
      <c r="G94" s="85">
        <v>0.2</v>
      </c>
      <c r="H94" s="85">
        <v>0.2</v>
      </c>
      <c r="I94" s="85">
        <v>0.2</v>
      </c>
      <c r="J94" s="85">
        <v>0.2</v>
      </c>
      <c r="K94" s="85">
        <v>0.2</v>
      </c>
      <c r="L94" s="85">
        <v>0.4</v>
      </c>
      <c r="M94" s="85">
        <v>0.4</v>
      </c>
      <c r="N94" s="85">
        <v>0.4</v>
      </c>
      <c r="O94" s="85">
        <v>0.4</v>
      </c>
      <c r="P94" s="85">
        <v>0.4</v>
      </c>
      <c r="Q94" s="85">
        <v>0.4</v>
      </c>
      <c r="R94" s="85">
        <v>0.4</v>
      </c>
      <c r="S94" s="85">
        <v>0.4</v>
      </c>
      <c r="T94" s="85">
        <v>0.4</v>
      </c>
      <c r="U94" s="85">
        <v>0.4</v>
      </c>
      <c r="V94" s="85">
        <v>0.4</v>
      </c>
      <c r="W94" s="85">
        <v>0.4</v>
      </c>
      <c r="X94" s="85">
        <v>0.4</v>
      </c>
      <c r="Y94" s="85">
        <v>0.4</v>
      </c>
      <c r="Z94" s="85">
        <v>0.2</v>
      </c>
      <c r="AA94" s="85">
        <v>0.2</v>
      </c>
      <c r="AB94" s="85">
        <v>0.2</v>
      </c>
      <c r="AC94" s="85">
        <v>7.6</v>
      </c>
      <c r="AD94" s="85">
        <v>53.2</v>
      </c>
      <c r="AE94" s="85">
        <v>2774</v>
      </c>
    </row>
    <row r="95" spans="1:31" s="85" customFormat="1" ht="10.5">
      <c r="A95" s="85" t="s">
        <v>283</v>
      </c>
      <c r="B95" s="85" t="s">
        <v>124</v>
      </c>
      <c r="C95" s="85" t="s">
        <v>116</v>
      </c>
      <c r="D95" s="85" t="s">
        <v>117</v>
      </c>
      <c r="E95" s="85">
        <v>0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50</v>
      </c>
      <c r="L95" s="85">
        <v>70</v>
      </c>
      <c r="M95" s="85">
        <v>70</v>
      </c>
      <c r="N95" s="85">
        <v>80</v>
      </c>
      <c r="O95" s="85">
        <v>70</v>
      </c>
      <c r="P95" s="85">
        <v>50</v>
      </c>
      <c r="Q95" s="85">
        <v>50</v>
      </c>
      <c r="R95" s="85">
        <v>80</v>
      </c>
      <c r="S95" s="85">
        <v>90</v>
      </c>
      <c r="T95" s="85">
        <v>80</v>
      </c>
      <c r="U95" s="85">
        <v>0</v>
      </c>
      <c r="V95" s="85">
        <v>0</v>
      </c>
      <c r="W95" s="85">
        <v>0</v>
      </c>
      <c r="X95" s="85">
        <v>0</v>
      </c>
      <c r="Y95" s="85">
        <v>0</v>
      </c>
      <c r="Z95" s="85">
        <v>0</v>
      </c>
      <c r="AA95" s="85">
        <v>0</v>
      </c>
      <c r="AB95" s="85">
        <v>0</v>
      </c>
      <c r="AC95" s="85">
        <v>690</v>
      </c>
      <c r="AD95" s="85">
        <v>4830</v>
      </c>
      <c r="AE95" s="85">
        <v>251850</v>
      </c>
    </row>
    <row r="96" spans="1:31" s="85" customFormat="1" ht="10.5">
      <c r="A96" s="85" t="s">
        <v>316</v>
      </c>
      <c r="B96" s="85" t="s">
        <v>118</v>
      </c>
      <c r="C96" s="85" t="s">
        <v>116</v>
      </c>
      <c r="D96" s="85" t="s">
        <v>117</v>
      </c>
      <c r="E96" s="85">
        <v>60</v>
      </c>
      <c r="F96" s="85">
        <v>60</v>
      </c>
      <c r="G96" s="85">
        <v>60</v>
      </c>
      <c r="H96" s="85">
        <v>60</v>
      </c>
      <c r="I96" s="85">
        <v>60</v>
      </c>
      <c r="J96" s="85">
        <v>60</v>
      </c>
      <c r="K96" s="85">
        <v>60</v>
      </c>
      <c r="L96" s="85">
        <v>60</v>
      </c>
      <c r="M96" s="85">
        <v>60</v>
      </c>
      <c r="N96" s="85">
        <v>60</v>
      </c>
      <c r="O96" s="85">
        <v>60</v>
      </c>
      <c r="P96" s="85">
        <v>60</v>
      </c>
      <c r="Q96" s="85">
        <v>60</v>
      </c>
      <c r="R96" s="85">
        <v>60</v>
      </c>
      <c r="S96" s="85">
        <v>60</v>
      </c>
      <c r="T96" s="85">
        <v>60</v>
      </c>
      <c r="U96" s="85">
        <v>60</v>
      </c>
      <c r="V96" s="85">
        <v>60</v>
      </c>
      <c r="W96" s="85">
        <v>60</v>
      </c>
      <c r="X96" s="85">
        <v>60</v>
      </c>
      <c r="Y96" s="85">
        <v>60</v>
      </c>
      <c r="Z96" s="85">
        <v>60</v>
      </c>
      <c r="AA96" s="85">
        <v>60</v>
      </c>
      <c r="AB96" s="85">
        <v>60</v>
      </c>
      <c r="AC96" s="85">
        <v>1440</v>
      </c>
      <c r="AD96" s="85">
        <v>10080</v>
      </c>
      <c r="AE96" s="85">
        <v>525600</v>
      </c>
    </row>
    <row r="97" spans="1:31" s="85" customFormat="1" ht="10.5">
      <c r="A97" s="85" t="s">
        <v>317</v>
      </c>
      <c r="B97" s="85" t="s">
        <v>118</v>
      </c>
      <c r="C97" s="85" t="s">
        <v>116</v>
      </c>
      <c r="D97" s="85" t="s">
        <v>117</v>
      </c>
      <c r="E97" s="85">
        <v>60</v>
      </c>
      <c r="F97" s="85">
        <v>60</v>
      </c>
      <c r="G97" s="85">
        <v>60</v>
      </c>
      <c r="H97" s="85">
        <v>60</v>
      </c>
      <c r="I97" s="85">
        <v>60</v>
      </c>
      <c r="J97" s="85">
        <v>60</v>
      </c>
      <c r="K97" s="85">
        <v>60</v>
      </c>
      <c r="L97" s="85">
        <v>60</v>
      </c>
      <c r="M97" s="85">
        <v>60</v>
      </c>
      <c r="N97" s="85">
        <v>60</v>
      </c>
      <c r="O97" s="85">
        <v>60</v>
      </c>
      <c r="P97" s="85">
        <v>60</v>
      </c>
      <c r="Q97" s="85">
        <v>60</v>
      </c>
      <c r="R97" s="85">
        <v>60</v>
      </c>
      <c r="S97" s="85">
        <v>60</v>
      </c>
      <c r="T97" s="85">
        <v>60</v>
      </c>
      <c r="U97" s="85">
        <v>60</v>
      </c>
      <c r="V97" s="85">
        <v>60</v>
      </c>
      <c r="W97" s="85">
        <v>60</v>
      </c>
      <c r="X97" s="85">
        <v>60</v>
      </c>
      <c r="Y97" s="85">
        <v>60</v>
      </c>
      <c r="Z97" s="85">
        <v>60</v>
      </c>
      <c r="AA97" s="85">
        <v>60</v>
      </c>
      <c r="AB97" s="85">
        <v>60</v>
      </c>
      <c r="AC97" s="85">
        <v>1440</v>
      </c>
      <c r="AD97" s="85">
        <v>10080</v>
      </c>
      <c r="AE97" s="85">
        <v>525600</v>
      </c>
    </row>
    <row r="98" spans="1:31" s="85" customFormat="1" ht="10.5">
      <c r="A98" s="85" t="s">
        <v>318</v>
      </c>
      <c r="B98" s="85" t="s">
        <v>118</v>
      </c>
      <c r="C98" s="85" t="s">
        <v>116</v>
      </c>
      <c r="D98" s="85" t="s">
        <v>117</v>
      </c>
      <c r="E98" s="85">
        <v>22</v>
      </c>
      <c r="F98" s="85">
        <v>22</v>
      </c>
      <c r="G98" s="85">
        <v>22</v>
      </c>
      <c r="H98" s="85">
        <v>22</v>
      </c>
      <c r="I98" s="85">
        <v>22</v>
      </c>
      <c r="J98" s="85">
        <v>22</v>
      </c>
      <c r="K98" s="85">
        <v>22</v>
      </c>
      <c r="L98" s="85">
        <v>22</v>
      </c>
      <c r="M98" s="85">
        <v>22</v>
      </c>
      <c r="N98" s="85">
        <v>22</v>
      </c>
      <c r="O98" s="85">
        <v>22</v>
      </c>
      <c r="P98" s="85">
        <v>22</v>
      </c>
      <c r="Q98" s="85">
        <v>22</v>
      </c>
      <c r="R98" s="85">
        <v>22</v>
      </c>
      <c r="S98" s="85">
        <v>22</v>
      </c>
      <c r="T98" s="85">
        <v>22</v>
      </c>
      <c r="U98" s="85">
        <v>22</v>
      </c>
      <c r="V98" s="85">
        <v>22</v>
      </c>
      <c r="W98" s="85">
        <v>22</v>
      </c>
      <c r="X98" s="85">
        <v>22</v>
      </c>
      <c r="Y98" s="85">
        <v>22</v>
      </c>
      <c r="Z98" s="85">
        <v>22</v>
      </c>
      <c r="AA98" s="85">
        <v>22</v>
      </c>
      <c r="AB98" s="85">
        <v>22</v>
      </c>
      <c r="AC98" s="85">
        <v>528</v>
      </c>
      <c r="AD98" s="85">
        <v>3696</v>
      </c>
      <c r="AE98" s="85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160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95"/>
      <c r="B2" s="95"/>
      <c r="C2" s="7" t="s">
        <v>93</v>
      </c>
      <c r="D2" s="7" t="s">
        <v>94</v>
      </c>
      <c r="E2" s="7" t="s">
        <v>95</v>
      </c>
      <c r="F2" s="7" t="s">
        <v>96</v>
      </c>
      <c r="G2" s="7" t="s">
        <v>97</v>
      </c>
      <c r="H2" s="7" t="s">
        <v>98</v>
      </c>
      <c r="I2" s="7" t="s">
        <v>99</v>
      </c>
      <c r="J2" s="7" t="s">
        <v>100</v>
      </c>
      <c r="K2" s="7" t="s">
        <v>101</v>
      </c>
      <c r="L2" s="7" t="s">
        <v>102</v>
      </c>
      <c r="M2" s="7" t="s">
        <v>309</v>
      </c>
      <c r="N2" s="7" t="s">
        <v>103</v>
      </c>
      <c r="O2" s="7" t="s">
        <v>104</v>
      </c>
      <c r="P2" s="7" t="s">
        <v>105</v>
      </c>
      <c r="Q2" s="7" t="s">
        <v>106</v>
      </c>
      <c r="R2" s="7" t="s">
        <v>107</v>
      </c>
    </row>
    <row r="3" spans="1:18">
      <c r="A3" s="9" t="s">
        <v>157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611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 t="s">
        <v>20</v>
      </c>
      <c r="C6" s="91">
        <v>21.72</v>
      </c>
      <c r="D6" s="91">
        <v>253.98181818181814</v>
      </c>
      <c r="E6" s="91">
        <v>59.076363636363638</v>
      </c>
      <c r="F6" s="91">
        <v>267.6909090909088</v>
      </c>
      <c r="H6" s="91">
        <v>114.18545454545453</v>
      </c>
      <c r="I6" s="91">
        <v>13.858181818181819</v>
      </c>
      <c r="J6" s="91">
        <v>305.89818181818146</v>
      </c>
      <c r="K6" s="91">
        <v>13.98909090909091</v>
      </c>
      <c r="L6" s="91">
        <v>24.570909090909094</v>
      </c>
      <c r="M6" s="91">
        <v>344.19636363636283</v>
      </c>
      <c r="N6" s="91">
        <v>74.701818181818197</v>
      </c>
      <c r="O6" s="91">
        <v>74.61818181818181</v>
      </c>
      <c r="P6" s="91">
        <v>9.625454545454545</v>
      </c>
      <c r="Q6" s="91">
        <v>8.8145454545454545</v>
      </c>
      <c r="R6" s="91">
        <v>0.33090909090909093</v>
      </c>
    </row>
    <row r="7" spans="1:18">
      <c r="A7" s="9" t="s">
        <v>31</v>
      </c>
      <c r="B7" s="10"/>
      <c r="H7" s="90" t="s">
        <v>612</v>
      </c>
    </row>
    <row r="8" spans="1:18">
      <c r="A8" s="6"/>
      <c r="B8" s="9" t="s">
        <v>32</v>
      </c>
    </row>
    <row r="9" spans="1:18">
      <c r="A9" s="6"/>
      <c r="B9" s="14" t="s">
        <v>33</v>
      </c>
      <c r="C9" s="12" t="s">
        <v>310</v>
      </c>
      <c r="D9" s="12" t="s">
        <v>310</v>
      </c>
      <c r="E9" s="12" t="s">
        <v>310</v>
      </c>
      <c r="F9" s="12" t="s">
        <v>310</v>
      </c>
      <c r="G9" s="12" t="s">
        <v>310</v>
      </c>
      <c r="H9" s="12" t="s">
        <v>310</v>
      </c>
      <c r="I9" s="12" t="s">
        <v>310</v>
      </c>
      <c r="J9" s="12" t="s">
        <v>310</v>
      </c>
      <c r="K9" s="12" t="s">
        <v>310</v>
      </c>
      <c r="L9" s="12" t="s">
        <v>310</v>
      </c>
      <c r="M9" s="12" t="s">
        <v>310</v>
      </c>
      <c r="N9" s="12" t="s">
        <v>310</v>
      </c>
      <c r="O9" s="12" t="s">
        <v>310</v>
      </c>
      <c r="P9" s="12" t="s">
        <v>310</v>
      </c>
      <c r="Q9" s="12" t="s">
        <v>310</v>
      </c>
      <c r="R9" s="12" t="s">
        <v>310</v>
      </c>
    </row>
    <row r="10" spans="1:18">
      <c r="A10" s="6"/>
      <c r="B10" s="11" t="s">
        <v>198</v>
      </c>
      <c r="C10" s="13">
        <f>1/Miami!$D$39</f>
        <v>1.4204545454545456</v>
      </c>
      <c r="D10" s="13">
        <f>1/Houston!$D$39</f>
        <v>1.4204545454545456</v>
      </c>
      <c r="E10" s="13">
        <f>1/Phoenix!$D$39</f>
        <v>1.4204545454545456</v>
      </c>
      <c r="F10" s="13">
        <f>1/Atlanta!$D$39</f>
        <v>1.4204545454545456</v>
      </c>
      <c r="G10" s="13">
        <f>1/LosAngeles!$D$39</f>
        <v>1.4204545454545456</v>
      </c>
      <c r="H10" s="13">
        <f>1/LasVegas!$D$39</f>
        <v>1.4204545454545456</v>
      </c>
      <c r="I10" s="13">
        <f>1/SanFrancisco!$D$39</f>
        <v>1.4204545454545456</v>
      </c>
      <c r="J10" s="13">
        <f>1/Baltimore!$D$39</f>
        <v>1.4204545454545456</v>
      </c>
      <c r="K10" s="13">
        <f>1/Albuquerque!$D$39</f>
        <v>1.4204545454545456</v>
      </c>
      <c r="L10" s="13">
        <f>1/Seattle!$D$39</f>
        <v>1.4204545454545456</v>
      </c>
      <c r="M10" s="13">
        <f>1/Chicago!$D$39</f>
        <v>2.0964360587002098</v>
      </c>
      <c r="N10" s="13">
        <f>1/Boulder!$D$39</f>
        <v>2.0964360587002098</v>
      </c>
      <c r="O10" s="13">
        <f>1/Minneapolis!$D$39</f>
        <v>2.0964360587002098</v>
      </c>
      <c r="P10" s="13">
        <f>1/Helena!$D$39</f>
        <v>2.0964360587002098</v>
      </c>
      <c r="Q10" s="13">
        <f>1/Duluth!$D$39</f>
        <v>2.7548209366391188</v>
      </c>
      <c r="R10" s="13">
        <f>1/Fairbanks!$D$39</f>
        <v>2.7548209366391188</v>
      </c>
    </row>
    <row r="11" spans="1:18">
      <c r="A11" s="6"/>
      <c r="B11" s="9" t="s">
        <v>35</v>
      </c>
    </row>
    <row r="12" spans="1:18">
      <c r="A12" s="6"/>
      <c r="B12" s="14" t="s">
        <v>33</v>
      </c>
      <c r="C12" s="12" t="str">
        <f>BuildingSummary!$C31</f>
        <v>Attic</v>
      </c>
      <c r="D12" s="12" t="str">
        <f>BuildingSummary!$C31</f>
        <v>Attic</v>
      </c>
      <c r="E12" s="12" t="str">
        <f>BuildingSummary!$C31</f>
        <v>Attic</v>
      </c>
      <c r="F12" s="12" t="str">
        <f>BuildingSummary!$C31</f>
        <v>Attic</v>
      </c>
      <c r="G12" s="12" t="str">
        <f>BuildingSummary!$C31</f>
        <v>Attic</v>
      </c>
      <c r="H12" s="12" t="str">
        <f>BuildingSummary!$C31</f>
        <v>Attic</v>
      </c>
      <c r="I12" s="12" t="str">
        <f>BuildingSummary!$C31</f>
        <v>Attic</v>
      </c>
      <c r="J12" s="12" t="str">
        <f>BuildingSummary!$C31</f>
        <v>Attic</v>
      </c>
      <c r="K12" s="12" t="str">
        <f>BuildingSummary!$C31</f>
        <v>Attic</v>
      </c>
      <c r="L12" s="12" t="str">
        <f>BuildingSummary!$C31</f>
        <v>Attic</v>
      </c>
      <c r="M12" s="12" t="str">
        <f>BuildingSummary!$C31</f>
        <v>Attic</v>
      </c>
      <c r="N12" s="12" t="str">
        <f>BuildingSummary!$C31</f>
        <v>Attic</v>
      </c>
      <c r="O12" s="12" t="str">
        <f>BuildingSummary!$C31</f>
        <v>Attic</v>
      </c>
      <c r="P12" s="12" t="str">
        <f>BuildingSummary!$C31</f>
        <v>Attic</v>
      </c>
      <c r="Q12" s="12" t="str">
        <f>BuildingSummary!$C31</f>
        <v>Attic</v>
      </c>
      <c r="R12" s="12" t="str">
        <f>BuildingSummary!$C31</f>
        <v>Attic</v>
      </c>
    </row>
    <row r="13" spans="1:18">
      <c r="A13" s="6"/>
      <c r="B13" s="11" t="s">
        <v>198</v>
      </c>
      <c r="C13" s="13">
        <f>(1/0.034)/5.678</f>
        <v>5.179951515653813</v>
      </c>
      <c r="D13" s="13">
        <f t="shared" ref="D13:N13" si="0">(1/0.034)/5.678</f>
        <v>5.179951515653813</v>
      </c>
      <c r="E13" s="13">
        <f t="shared" si="0"/>
        <v>5.179951515653813</v>
      </c>
      <c r="F13" s="13">
        <f t="shared" si="0"/>
        <v>5.179951515653813</v>
      </c>
      <c r="G13" s="13">
        <f t="shared" si="0"/>
        <v>5.179951515653813</v>
      </c>
      <c r="H13" s="13">
        <f t="shared" si="0"/>
        <v>5.179951515653813</v>
      </c>
      <c r="I13" s="13">
        <f t="shared" si="0"/>
        <v>5.179951515653813</v>
      </c>
      <c r="J13" s="13">
        <f t="shared" si="0"/>
        <v>5.179951515653813</v>
      </c>
      <c r="K13" s="13">
        <f t="shared" si="0"/>
        <v>5.179951515653813</v>
      </c>
      <c r="L13" s="13">
        <f t="shared" si="0"/>
        <v>5.179951515653813</v>
      </c>
      <c r="M13" s="13">
        <f t="shared" si="0"/>
        <v>5.179951515653813</v>
      </c>
      <c r="N13" s="13">
        <f t="shared" si="0"/>
        <v>5.179951515653813</v>
      </c>
      <c r="O13" s="13">
        <f>(1/0.027)/5.678</f>
        <v>6.5229019086010984</v>
      </c>
      <c r="P13" s="13">
        <f t="shared" ref="P13:R13" si="1">(1/0.027)/5.678</f>
        <v>6.5229019086010984</v>
      </c>
      <c r="Q13" s="13">
        <f t="shared" si="1"/>
        <v>6.5229019086010984</v>
      </c>
      <c r="R13" s="13">
        <f t="shared" si="1"/>
        <v>6.5229019086010984</v>
      </c>
    </row>
    <row r="14" spans="1:18">
      <c r="A14" s="6"/>
      <c r="B14" s="9" t="s">
        <v>37</v>
      </c>
    </row>
    <row r="15" spans="1:18">
      <c r="A15" s="6"/>
      <c r="B15" s="11" t="s">
        <v>199</v>
      </c>
      <c r="C15" s="13">
        <f>Miami!$E$53</f>
        <v>5.835</v>
      </c>
      <c r="D15" s="13">
        <f>Houston!$E$53</f>
        <v>5.835</v>
      </c>
      <c r="E15" s="13">
        <f>Phoenix!$E$53</f>
        <v>5.835</v>
      </c>
      <c r="F15" s="13">
        <f>Atlanta!$E$53</f>
        <v>3.2410000000000001</v>
      </c>
      <c r="G15" s="13">
        <f>LosAngeles!$E$53</f>
        <v>3.2410000000000001</v>
      </c>
      <c r="H15" s="13">
        <f>LasVegas!$E$53</f>
        <v>3.2410000000000001</v>
      </c>
      <c r="I15" s="13">
        <f>SanFrancisco!$E$53</f>
        <v>5.835</v>
      </c>
      <c r="J15" s="13">
        <f>Baltimore!$E$53</f>
        <v>3.2410000000000001</v>
      </c>
      <c r="K15" s="13">
        <f>Albuquerque!$E$53</f>
        <v>3.2410000000000001</v>
      </c>
      <c r="L15" s="13">
        <f>Seattle!$E$53</f>
        <v>3.2410000000000001</v>
      </c>
      <c r="M15" s="13">
        <f>Chicago!$E$53</f>
        <v>3.2410000000000001</v>
      </c>
      <c r="N15" s="13">
        <f>Boulder!$E$53</f>
        <v>3.2410000000000001</v>
      </c>
      <c r="O15" s="13">
        <f>Minneapolis!$E$53</f>
        <v>3.2410000000000001</v>
      </c>
      <c r="P15" s="13">
        <f>Helena!$E$53</f>
        <v>3.2410000000000001</v>
      </c>
      <c r="Q15" s="13">
        <f>Duluth!$E$53</f>
        <v>3.2410000000000001</v>
      </c>
      <c r="R15" s="13">
        <f>Fairbanks!$E$53</f>
        <v>2.6150000000000002</v>
      </c>
    </row>
    <row r="16" spans="1:18">
      <c r="A16" s="6"/>
      <c r="B16" s="11" t="s">
        <v>38</v>
      </c>
      <c r="C16" s="13">
        <f>Miami!$F$53</f>
        <v>0.251</v>
      </c>
      <c r="D16" s="13">
        <f>Houston!$F$53</f>
        <v>0.251</v>
      </c>
      <c r="E16" s="13">
        <f>Phoenix!$F$53</f>
        <v>0.251</v>
      </c>
      <c r="F16" s="13">
        <f>Atlanta!$F$53</f>
        <v>0.252</v>
      </c>
      <c r="G16" s="13">
        <f>LosAngeles!$F$53</f>
        <v>0.252</v>
      </c>
      <c r="H16" s="13">
        <f>LasVegas!$F$53</f>
        <v>0.252</v>
      </c>
      <c r="I16" s="13">
        <f>SanFrancisco!$F$53</f>
        <v>0.39</v>
      </c>
      <c r="J16" s="13">
        <f>Baltimore!$F$53</f>
        <v>0.38500000000000001</v>
      </c>
      <c r="K16" s="13">
        <f>Albuquerque!$F$53</f>
        <v>0.38500000000000001</v>
      </c>
      <c r="L16" s="13">
        <f>Seattle!$F$53</f>
        <v>0.38500000000000001</v>
      </c>
      <c r="M16" s="13">
        <f>Chicago!$F$53</f>
        <v>0.38500000000000001</v>
      </c>
      <c r="N16" s="13">
        <f>Boulder!$F$53</f>
        <v>0.38500000000000001</v>
      </c>
      <c r="O16" s="13">
        <f>Minneapolis!$F$53</f>
        <v>0.38500000000000001</v>
      </c>
      <c r="P16" s="13">
        <f>Helena!$F$53</f>
        <v>0.38500000000000001</v>
      </c>
      <c r="Q16" s="13">
        <f>Duluth!$F$53</f>
        <v>0.48699999999999999</v>
      </c>
      <c r="R16" s="13">
        <f>Fairbanks!$F$53</f>
        <v>0.70199999999999996</v>
      </c>
    </row>
    <row r="17" spans="1:18">
      <c r="A17" s="6"/>
      <c r="B17" s="11" t="s">
        <v>39</v>
      </c>
      <c r="C17" s="13">
        <f>Miami!$G$53</f>
        <v>0.11</v>
      </c>
      <c r="D17" s="13">
        <f>Houston!$G$53</f>
        <v>0.11</v>
      </c>
      <c r="E17" s="13">
        <f>Phoenix!$G$53</f>
        <v>0.11</v>
      </c>
      <c r="F17" s="13">
        <f>Atlanta!$G$53</f>
        <v>0.16200000000000001</v>
      </c>
      <c r="G17" s="13">
        <f>LosAngeles!$G$53</f>
        <v>0.16200000000000001</v>
      </c>
      <c r="H17" s="13">
        <f>LasVegas!$G$53</f>
        <v>0.16200000000000001</v>
      </c>
      <c r="I17" s="13">
        <f>SanFrancisco!$G$53</f>
        <v>0.223</v>
      </c>
      <c r="J17" s="13">
        <f>Baltimore!$G$53</f>
        <v>0.30499999999999999</v>
      </c>
      <c r="K17" s="13">
        <f>Albuquerque!$G$53</f>
        <v>0.30499999999999999</v>
      </c>
      <c r="L17" s="13">
        <f>Seattle!$G$53</f>
        <v>0.30499999999999999</v>
      </c>
      <c r="M17" s="13">
        <f>Chicago!$G$53</f>
        <v>0.30499999999999999</v>
      </c>
      <c r="N17" s="13">
        <f>Boulder!$G$53</f>
        <v>0.30499999999999999</v>
      </c>
      <c r="O17" s="13">
        <f>Minneapolis!$G$53</f>
        <v>0.30499999999999999</v>
      </c>
      <c r="P17" s="13">
        <f>Helena!$G$53</f>
        <v>0.30499999999999999</v>
      </c>
      <c r="Q17" s="13">
        <f>Duluth!$G$53</f>
        <v>0.40899999999999997</v>
      </c>
      <c r="R17" s="13">
        <f>Fairbanks!$G$53</f>
        <v>0.63300000000000001</v>
      </c>
    </row>
    <row r="18" spans="1:18">
      <c r="A18" s="6"/>
      <c r="B18" s="9" t="s">
        <v>40</v>
      </c>
      <c r="F18" s="8"/>
    </row>
    <row r="19" spans="1:18">
      <c r="A19" s="6"/>
      <c r="B19" s="11" t="s">
        <v>199</v>
      </c>
      <c r="C19" s="12" t="s">
        <v>161</v>
      </c>
      <c r="D19" s="12" t="s">
        <v>161</v>
      </c>
      <c r="E19" s="12" t="s">
        <v>161</v>
      </c>
      <c r="F19" s="23" t="s">
        <v>161</v>
      </c>
      <c r="G19" s="12" t="s">
        <v>161</v>
      </c>
      <c r="H19" s="12" t="s">
        <v>161</v>
      </c>
      <c r="I19" s="12" t="s">
        <v>161</v>
      </c>
      <c r="J19" s="12" t="s">
        <v>161</v>
      </c>
      <c r="K19" s="12" t="s">
        <v>161</v>
      </c>
      <c r="L19" s="12" t="s">
        <v>161</v>
      </c>
      <c r="M19" s="12" t="s">
        <v>161</v>
      </c>
      <c r="N19" s="12" t="s">
        <v>161</v>
      </c>
      <c r="O19" s="12" t="s">
        <v>161</v>
      </c>
      <c r="P19" s="12" t="s">
        <v>161</v>
      </c>
      <c r="Q19" s="12" t="s">
        <v>161</v>
      </c>
      <c r="R19" s="12" t="s">
        <v>161</v>
      </c>
    </row>
    <row r="20" spans="1:18">
      <c r="A20" s="6"/>
      <c r="B20" s="11" t="s">
        <v>38</v>
      </c>
      <c r="C20" s="12" t="s">
        <v>161</v>
      </c>
      <c r="D20" s="12" t="s">
        <v>161</v>
      </c>
      <c r="E20" s="12" t="s">
        <v>161</v>
      </c>
      <c r="F20" s="23" t="s">
        <v>161</v>
      </c>
      <c r="G20" s="12" t="s">
        <v>161</v>
      </c>
      <c r="H20" s="12" t="s">
        <v>161</v>
      </c>
      <c r="I20" s="12" t="s">
        <v>161</v>
      </c>
      <c r="J20" s="12" t="s">
        <v>161</v>
      </c>
      <c r="K20" s="12" t="s">
        <v>161</v>
      </c>
      <c r="L20" s="12" t="s">
        <v>161</v>
      </c>
      <c r="M20" s="12" t="s">
        <v>161</v>
      </c>
      <c r="N20" s="12" t="s">
        <v>161</v>
      </c>
      <c r="O20" s="12" t="s">
        <v>161</v>
      </c>
      <c r="P20" s="12" t="s">
        <v>161</v>
      </c>
      <c r="Q20" s="12" t="s">
        <v>161</v>
      </c>
      <c r="R20" s="12" t="s">
        <v>161</v>
      </c>
    </row>
    <row r="21" spans="1:18">
      <c r="A21" s="6"/>
      <c r="B21" s="11" t="s">
        <v>39</v>
      </c>
      <c r="C21" s="12" t="s">
        <v>161</v>
      </c>
      <c r="D21" s="12" t="s">
        <v>161</v>
      </c>
      <c r="E21" s="12" t="s">
        <v>161</v>
      </c>
      <c r="F21" s="23" t="s">
        <v>161</v>
      </c>
      <c r="G21" s="12" t="s">
        <v>161</v>
      </c>
      <c r="H21" s="12" t="s">
        <v>161</v>
      </c>
      <c r="I21" s="12" t="s">
        <v>161</v>
      </c>
      <c r="J21" s="12" t="s">
        <v>161</v>
      </c>
      <c r="K21" s="12" t="s">
        <v>161</v>
      </c>
      <c r="L21" s="12" t="s">
        <v>161</v>
      </c>
      <c r="M21" s="12" t="s">
        <v>161</v>
      </c>
      <c r="N21" s="12" t="s">
        <v>161</v>
      </c>
      <c r="O21" s="12" t="s">
        <v>161</v>
      </c>
      <c r="P21" s="12" t="s">
        <v>161</v>
      </c>
      <c r="Q21" s="12" t="s">
        <v>161</v>
      </c>
      <c r="R21" s="12" t="s">
        <v>161</v>
      </c>
    </row>
    <row r="22" spans="1:18">
      <c r="A22" s="6"/>
      <c r="B22" s="9" t="s">
        <v>41</v>
      </c>
      <c r="F22" s="8"/>
    </row>
    <row r="23" spans="1:18">
      <c r="A23" s="6"/>
      <c r="B23" s="11" t="s">
        <v>42</v>
      </c>
      <c r="C23" s="12" t="s">
        <v>311</v>
      </c>
      <c r="D23" s="12" t="s">
        <v>311</v>
      </c>
      <c r="E23" s="12" t="s">
        <v>311</v>
      </c>
      <c r="F23" s="12" t="s">
        <v>311</v>
      </c>
      <c r="G23" s="12" t="s">
        <v>311</v>
      </c>
      <c r="H23" s="12" t="s">
        <v>311</v>
      </c>
      <c r="I23" s="12" t="s">
        <v>311</v>
      </c>
      <c r="J23" s="12" t="s">
        <v>311</v>
      </c>
      <c r="K23" s="12" t="s">
        <v>311</v>
      </c>
      <c r="L23" s="12" t="s">
        <v>311</v>
      </c>
      <c r="M23" s="12" t="s">
        <v>311</v>
      </c>
      <c r="N23" s="12" t="s">
        <v>311</v>
      </c>
      <c r="O23" s="12" t="s">
        <v>311</v>
      </c>
      <c r="P23" s="12" t="s">
        <v>311</v>
      </c>
      <c r="Q23" s="12" t="s">
        <v>311</v>
      </c>
      <c r="R23" s="12" t="s">
        <v>311</v>
      </c>
    </row>
    <row r="24" spans="1:18">
      <c r="A24" s="6"/>
      <c r="B24" s="14" t="s">
        <v>44</v>
      </c>
      <c r="C24" s="12" t="str">
        <f>BuildingSummary!$C47</f>
        <v>4in slab-on-grade</v>
      </c>
      <c r="D24" s="12" t="str">
        <f>BuildingSummary!$C47</f>
        <v>4in slab-on-grade</v>
      </c>
      <c r="E24" s="12" t="str">
        <f>BuildingSummary!$C47</f>
        <v>4in slab-on-grade</v>
      </c>
      <c r="F24" s="12" t="str">
        <f>BuildingSummary!$C47</f>
        <v>4in slab-on-grade</v>
      </c>
      <c r="G24" s="12" t="str">
        <f>BuildingSummary!$C47</f>
        <v>4in slab-on-grade</v>
      </c>
      <c r="H24" s="12" t="str">
        <f>BuildingSummary!$C47</f>
        <v>4in slab-on-grade</v>
      </c>
      <c r="I24" s="12" t="str">
        <f>BuildingSummary!$C47</f>
        <v>4in slab-on-grade</v>
      </c>
      <c r="J24" s="12" t="str">
        <f>BuildingSummary!$C47</f>
        <v>4in slab-on-grade</v>
      </c>
      <c r="K24" s="12" t="str">
        <f>BuildingSummary!$C47</f>
        <v>4in slab-on-grade</v>
      </c>
      <c r="L24" s="12" t="str">
        <f>BuildingSummary!$C47</f>
        <v>4in slab-on-grade</v>
      </c>
      <c r="M24" s="12" t="str">
        <f>BuildingSummary!$C47</f>
        <v>4in slab-on-grade</v>
      </c>
      <c r="N24" s="12" t="str">
        <f>BuildingSummary!$C47</f>
        <v>4in slab-on-grade</v>
      </c>
      <c r="O24" s="12" t="str">
        <f>BuildingSummary!$C47</f>
        <v>4in slab-on-grade</v>
      </c>
      <c r="P24" s="12" t="str">
        <f>BuildingSummary!$C47</f>
        <v>4in slab-on-grade</v>
      </c>
      <c r="Q24" s="12" t="str">
        <f>BuildingSummary!$C47</f>
        <v>4in slab-on-grade</v>
      </c>
      <c r="R24" s="12" t="str">
        <f>BuildingSummary!$C47</f>
        <v>4in slab-on-grade</v>
      </c>
    </row>
    <row r="25" spans="1:18">
      <c r="A25" s="6"/>
      <c r="B25" s="11" t="s">
        <v>198</v>
      </c>
      <c r="C25" s="13">
        <f>1/Miami!$D$42</f>
        <v>0.32051282051282048</v>
      </c>
      <c r="D25" s="13">
        <f>1/Houston!$D$42</f>
        <v>0.32051282051282048</v>
      </c>
      <c r="E25" s="13">
        <f>1/Phoenix!$D$42</f>
        <v>0.32051282051282048</v>
      </c>
      <c r="F25" s="13">
        <f>1/Atlanta!$D$42</f>
        <v>0.32051282051282048</v>
      </c>
      <c r="G25" s="13">
        <f>1/LosAngeles!$D$42</f>
        <v>0.32051282051282048</v>
      </c>
      <c r="H25" s="13">
        <f>1/LasVegas!$D$42</f>
        <v>0.32051282051282048</v>
      </c>
      <c r="I25" s="13">
        <f>1/SanFrancisco!$D$42</f>
        <v>0.32051282051282048</v>
      </c>
      <c r="J25" s="13">
        <f>1/Baltimore!$D$42</f>
        <v>0.32051282051282048</v>
      </c>
      <c r="K25" s="13">
        <f>1/Albuquerque!$D$42</f>
        <v>0.32051282051282048</v>
      </c>
      <c r="L25" s="13">
        <f>1/Seattle!$D$42</f>
        <v>0.32051282051282048</v>
      </c>
      <c r="M25" s="13">
        <f>1/Chicago!$D$42</f>
        <v>0.32051282051282048</v>
      </c>
      <c r="N25" s="13">
        <f>1/Boulder!$D$42</f>
        <v>0.32051282051282048</v>
      </c>
      <c r="O25" s="13">
        <f>1/Minneapolis!$D$42</f>
        <v>0.32051282051282048</v>
      </c>
      <c r="P25" s="13">
        <f>1/Helena!$D$42</f>
        <v>0.32051282051282048</v>
      </c>
      <c r="Q25" s="13">
        <f>1/Duluth!$D$42</f>
        <v>0.32051282051282048</v>
      </c>
      <c r="R25" s="13">
        <f>1/Fairbanks!$D$42</f>
        <v>0.32051282051282048</v>
      </c>
    </row>
    <row r="26" spans="1:18">
      <c r="A26" s="9" t="s">
        <v>50</v>
      </c>
      <c r="B26" s="10"/>
    </row>
    <row r="27" spans="1:18">
      <c r="A27" s="6"/>
      <c r="B27" s="9" t="s">
        <v>55</v>
      </c>
    </row>
    <row r="28" spans="1:18">
      <c r="A28" s="6"/>
      <c r="B28" s="11" t="s">
        <v>162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tr">
        <f>Miami!A64</f>
        <v>PSZ-AC_1:1_COOLC DXCOIL</v>
      </c>
      <c r="C29" s="13">
        <f>10^(-3)*Miami!$C$64</f>
        <v>74.927720000000008</v>
      </c>
      <c r="D29" s="13">
        <f>10^(-3)*Houston!$C$64</f>
        <v>75.711370000000002</v>
      </c>
      <c r="E29" s="13">
        <f>10^(-3)*Phoenix!$C$64</f>
        <v>75.979320000000016</v>
      </c>
      <c r="F29" s="13">
        <f>10^(-3)*Atlanta!$C$64</f>
        <v>74.479990000000001</v>
      </c>
      <c r="G29" s="13">
        <f>10^(-3)*LosAngeles!$C$64</f>
        <v>69.236339999999998</v>
      </c>
      <c r="H29" s="13">
        <f>10^(-3)*LasVegas!$C$64</f>
        <v>73.935690000000008</v>
      </c>
      <c r="I29" s="13">
        <f>10^(-3)*SanFrancisco!$C$64</f>
        <v>54.672960000000003</v>
      </c>
      <c r="J29" s="13">
        <f>10^(-3)*Baltimore!$C$64</f>
        <v>73.141390000000001</v>
      </c>
      <c r="K29" s="13">
        <f>10^(-3)*Albuquerque!$C$64</f>
        <v>68.734030000000004</v>
      </c>
      <c r="L29" s="13">
        <f>10^(-3)*Seattle!$C$64</f>
        <v>58.185890000000001</v>
      </c>
      <c r="M29" s="13">
        <f>10^(-3)*Chicago!$C$64</f>
        <v>72.404119999999992</v>
      </c>
      <c r="N29" s="13">
        <f>10^(-3)*Boulder!$C$64</f>
        <v>67.927000000000007</v>
      </c>
      <c r="O29" s="13">
        <f>10^(-3)*Minneapolis!$C$64</f>
        <v>72.255020000000002</v>
      </c>
      <c r="P29" s="13">
        <f>10^(-3)*Helena!$C$64</f>
        <v>55.582810000000002</v>
      </c>
      <c r="Q29" s="13">
        <f>10^(-3)*Duluth!$C$64</f>
        <v>69.00855</v>
      </c>
      <c r="R29" s="13">
        <f>10^(-3)*Fairbanks!$C$64</f>
        <v>45.172739999999997</v>
      </c>
    </row>
    <row r="30" spans="1:18">
      <c r="A30" s="6"/>
      <c r="B30" s="11" t="str">
        <f>Miami!A65</f>
        <v>PSZ-AC_2:2_COOLC DXCOIL</v>
      </c>
      <c r="C30" s="13">
        <f>10^(-3)*Miami!$C$65</f>
        <v>18.326919999999998</v>
      </c>
      <c r="D30" s="13">
        <f>10^(-3)*Houston!$C$65</f>
        <v>18.308820000000001</v>
      </c>
      <c r="E30" s="13">
        <f>10^(-3)*Phoenix!$C$65</f>
        <v>18.152360000000002</v>
      </c>
      <c r="F30" s="13">
        <f>10^(-3)*Atlanta!$C$65</f>
        <v>18.790869999999998</v>
      </c>
      <c r="G30" s="13">
        <f>10^(-3)*LosAngeles!$C$65</f>
        <v>14.57123</v>
      </c>
      <c r="H30" s="13">
        <f>10^(-3)*LasVegas!$C$65</f>
        <v>18.286069999999999</v>
      </c>
      <c r="I30" s="13">
        <f>10^(-3)*SanFrancisco!$C$65</f>
        <v>8.4445599999999992</v>
      </c>
      <c r="J30" s="13">
        <f>10^(-3)*Baltimore!$C$65</f>
        <v>17.573869999999999</v>
      </c>
      <c r="K30" s="13">
        <f>10^(-3)*Albuquerque!$C$65</f>
        <v>15.57436</v>
      </c>
      <c r="L30" s="13">
        <f>10^(-3)*Seattle!$C$65</f>
        <v>11.263120000000001</v>
      </c>
      <c r="M30" s="13">
        <f>10^(-3)*Chicago!$C$65</f>
        <v>16.909549999999999</v>
      </c>
      <c r="N30" s="13">
        <f>10^(-3)*Boulder!$C$65</f>
        <v>13.926290000000002</v>
      </c>
      <c r="O30" s="13">
        <f>10^(-3)*Minneapolis!$C$65</f>
        <v>16.931060000000002</v>
      </c>
      <c r="P30" s="13">
        <f>10^(-3)*Helena!$C$65</f>
        <v>12.2896</v>
      </c>
      <c r="Q30" s="13">
        <f>10^(-3)*Duluth!$C$65</f>
        <v>10.504670000000001</v>
      </c>
      <c r="R30" s="13">
        <f>10^(-3)*Fairbanks!$C$65</f>
        <v>8.7949199999999994</v>
      </c>
    </row>
    <row r="31" spans="1:18">
      <c r="A31" s="6"/>
      <c r="B31" s="11" t="s">
        <v>163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tr">
        <f>Miami!A68</f>
        <v>PSZ-AC_1:1_HEATC</v>
      </c>
      <c r="C32" s="13">
        <f>10^(-3)*Miami!$C$68</f>
        <v>111.42639</v>
      </c>
      <c r="D32" s="13">
        <f>10^(-3)*Houston!$C$68</f>
        <v>145.27017999999998</v>
      </c>
      <c r="E32" s="13">
        <f>10^(-3)*Phoenix!$C$68</f>
        <v>123.83515</v>
      </c>
      <c r="F32" s="13">
        <f>10^(-3)*Atlanta!$C$68</f>
        <v>154.65235999999999</v>
      </c>
      <c r="G32" s="13">
        <f>10^(-3)*LosAngeles!$C$68</f>
        <v>110.29452999999999</v>
      </c>
      <c r="H32" s="13">
        <f>10^(-3)*LasVegas!$C$68</f>
        <v>131.10657</v>
      </c>
      <c r="I32" s="13">
        <f>10^(-3)*SanFrancisco!$C$68</f>
        <v>121.68182000000002</v>
      </c>
      <c r="J32" s="13">
        <f>10^(-3)*Baltimore!$C$68</f>
        <v>170.34190000000001</v>
      </c>
      <c r="K32" s="13">
        <f>10^(-3)*Albuquerque!$C$68</f>
        <v>141.76022</v>
      </c>
      <c r="L32" s="13">
        <f>10^(-3)*Seattle!$C$68</f>
        <v>143.57140000000001</v>
      </c>
      <c r="M32" s="13">
        <f>10^(-3)*Chicago!$C$68</f>
        <v>197.18025</v>
      </c>
      <c r="N32" s="13">
        <f>10^(-3)*Boulder!$C$68</f>
        <v>165.56573</v>
      </c>
      <c r="O32" s="13">
        <f>10^(-3)*Minneapolis!$C$68</f>
        <v>212.48025000000001</v>
      </c>
      <c r="P32" s="13">
        <f>10^(-3)*Helena!$C$68</f>
        <v>196.2191</v>
      </c>
      <c r="Q32" s="13">
        <f>10^(-3)*Duluth!$C$68</f>
        <v>214.39961</v>
      </c>
      <c r="R32" s="13">
        <f>10^(-3)*Fairbanks!$C$68</f>
        <v>263.90406000000002</v>
      </c>
    </row>
    <row r="33" spans="1:18">
      <c r="A33" s="6"/>
      <c r="B33" s="11" t="str">
        <f>Miami!A69</f>
        <v>PSZ-AC_2:2_HEATC</v>
      </c>
      <c r="C33" s="13">
        <f>10^(-3)*Miami!$C$69</f>
        <v>28.573330000000002</v>
      </c>
      <c r="D33" s="13">
        <f>10^(-3)*Houston!$C$69</f>
        <v>37.683450000000001</v>
      </c>
      <c r="E33" s="13">
        <f>10^(-3)*Phoenix!$C$69</f>
        <v>31.521660000000001</v>
      </c>
      <c r="F33" s="13">
        <f>10^(-3)*Atlanta!$C$69</f>
        <v>41.721040000000002</v>
      </c>
      <c r="G33" s="13">
        <f>10^(-3)*LosAngeles!$C$69</f>
        <v>25.78997</v>
      </c>
      <c r="H33" s="13">
        <f>10^(-3)*LasVegas!$C$69</f>
        <v>34.326750000000004</v>
      </c>
      <c r="I33" s="13">
        <f>10^(-3)*SanFrancisco!$C$69</f>
        <v>22.704880000000003</v>
      </c>
      <c r="J33" s="13">
        <f>10^(-3)*Baltimore!$C$69</f>
        <v>43.435089999999995</v>
      </c>
      <c r="K33" s="13">
        <f>10^(-3)*Albuquerque!$C$69</f>
        <v>41.195750000000004</v>
      </c>
      <c r="L33" s="13">
        <f>10^(-3)*Seattle!$C$69</f>
        <v>32.495689999999996</v>
      </c>
      <c r="M33" s="13">
        <f>10^(-3)*Chicago!$C$69</f>
        <v>48.823059999999998</v>
      </c>
      <c r="N33" s="13">
        <f>10^(-3)*Boulder!$C$69</f>
        <v>47.276499999999999</v>
      </c>
      <c r="O33" s="13">
        <f>10^(-3)*Minneapolis!$C$69</f>
        <v>52.830489999999998</v>
      </c>
      <c r="P33" s="13">
        <f>10^(-3)*Helena!$C$69</f>
        <v>52.420279999999998</v>
      </c>
      <c r="Q33" s="13">
        <f>10^(-3)*Duluth!$C$69</f>
        <v>50.330400000000004</v>
      </c>
      <c r="R33" s="13">
        <f>10^(-3)*Fairbanks!$C$69</f>
        <v>52.181980000000003</v>
      </c>
    </row>
    <row r="34" spans="1:18">
      <c r="A34" s="6"/>
      <c r="B34" s="9" t="s">
        <v>56</v>
      </c>
    </row>
    <row r="35" spans="1:18">
      <c r="A35" s="6"/>
      <c r="B35" s="11" t="s">
        <v>57</v>
      </c>
    </row>
    <row r="36" spans="1:18">
      <c r="A36" s="6"/>
      <c r="B36" s="11" t="str">
        <f>Miami!A64</f>
        <v>PSZ-AC_1:1_COOLC DXCOIL</v>
      </c>
      <c r="C36" s="12">
        <f>Miami!$G$64</f>
        <v>3.11</v>
      </c>
      <c r="D36" s="12">
        <f>Houston!$G$64</f>
        <v>3.11</v>
      </c>
      <c r="E36" s="12">
        <f>Phoenix!$G$64</f>
        <v>3.11</v>
      </c>
      <c r="F36" s="12">
        <f>Atlanta!$G$64</f>
        <v>3.11</v>
      </c>
      <c r="G36" s="12">
        <f>LosAngeles!$G$64</f>
        <v>3.19</v>
      </c>
      <c r="H36" s="12">
        <f>LasVegas!$G$64</f>
        <v>3.11</v>
      </c>
      <c r="I36" s="12">
        <f>SanFrancisco!$G$64</f>
        <v>3.32</v>
      </c>
      <c r="J36" s="12">
        <f>Baltimore!$G$64</f>
        <v>3.11</v>
      </c>
      <c r="K36" s="12">
        <f>Albuquerque!$G$64</f>
        <v>3.28</v>
      </c>
      <c r="L36" s="12">
        <f>Seattle!$G$64</f>
        <v>3.27</v>
      </c>
      <c r="M36" s="12">
        <f>Chicago!$G$64</f>
        <v>3.11</v>
      </c>
      <c r="N36" s="12">
        <f>Boulder!$G$64</f>
        <v>3.27</v>
      </c>
      <c r="O36" s="12">
        <f>Minneapolis!$G$64</f>
        <v>3.11</v>
      </c>
      <c r="P36" s="12">
        <f>Helena!$G$64</f>
        <v>3.37</v>
      </c>
      <c r="Q36" s="12">
        <f>Duluth!$G$64</f>
        <v>3.19</v>
      </c>
      <c r="R36" s="12">
        <f>Fairbanks!$G$64</f>
        <v>3.45</v>
      </c>
    </row>
    <row r="37" spans="1:18">
      <c r="A37" s="6"/>
      <c r="B37" s="11" t="str">
        <f>Miami!A65</f>
        <v>PSZ-AC_2:2_COOLC DXCOIL</v>
      </c>
      <c r="C37" s="12">
        <f>Miami!$G$65</f>
        <v>3.65</v>
      </c>
      <c r="D37" s="12">
        <f>Houston!$G$65</f>
        <v>3.65</v>
      </c>
      <c r="E37" s="12">
        <f>Phoenix!$G$65</f>
        <v>3.65</v>
      </c>
      <c r="F37" s="12">
        <f>Atlanta!$G$65</f>
        <v>3.65</v>
      </c>
      <c r="G37" s="12">
        <f>LosAngeles!$G$65</f>
        <v>3.72</v>
      </c>
      <c r="H37" s="12">
        <f>LasVegas!$G$65</f>
        <v>3.65</v>
      </c>
      <c r="I37" s="12">
        <f>SanFrancisco!$G$65</f>
        <v>4.04</v>
      </c>
      <c r="J37" s="12">
        <f>Baltimore!$G$65</f>
        <v>3.65</v>
      </c>
      <c r="K37" s="12">
        <f>Albuquerque!$G$65</f>
        <v>3.91</v>
      </c>
      <c r="L37" s="12">
        <f>Seattle!$G$65</f>
        <v>3.91</v>
      </c>
      <c r="M37" s="12">
        <f>Chicago!$G$65</f>
        <v>3.65</v>
      </c>
      <c r="N37" s="12">
        <f>Boulder!$G$65</f>
        <v>3.99</v>
      </c>
      <c r="O37" s="12">
        <f>Minneapolis!$G$65</f>
        <v>3.65</v>
      </c>
      <c r="P37" s="12">
        <f>Helena!$G$65</f>
        <v>4.04</v>
      </c>
      <c r="Q37" s="12">
        <f>Duluth!$G$65</f>
        <v>4.04</v>
      </c>
      <c r="R37" s="12">
        <f>Fairbanks!$G$65</f>
        <v>4.04</v>
      </c>
    </row>
    <row r="38" spans="1:18">
      <c r="A38" s="6"/>
      <c r="B38" s="11" t="s">
        <v>58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6"/>
      <c r="B39" s="11" t="str">
        <f>Miami!A68</f>
        <v>PSZ-AC_1:1_HEATC</v>
      </c>
      <c r="C39" s="24">
        <f>Miami!$D$68</f>
        <v>0.78</v>
      </c>
      <c r="D39" s="24">
        <f>Houston!$D$68</f>
        <v>0.78</v>
      </c>
      <c r="E39" s="24">
        <f>Phoenix!$D$68</f>
        <v>0.78</v>
      </c>
      <c r="F39" s="24">
        <f>Atlanta!$D$68</f>
        <v>0.78</v>
      </c>
      <c r="G39" s="24">
        <f>LosAngeles!$D$68</f>
        <v>0.78</v>
      </c>
      <c r="H39" s="24">
        <f>LasVegas!$D$68</f>
        <v>0.78</v>
      </c>
      <c r="I39" s="24">
        <f>SanFrancisco!$D$68</f>
        <v>0.78</v>
      </c>
      <c r="J39" s="24">
        <f>Baltimore!$D$68</f>
        <v>0.78</v>
      </c>
      <c r="K39" s="24">
        <f>Albuquerque!$D$68</f>
        <v>0.78</v>
      </c>
      <c r="L39" s="24">
        <f>Seattle!$D$68</f>
        <v>0.78</v>
      </c>
      <c r="M39" s="24">
        <f>Chicago!$D$68</f>
        <v>0.78</v>
      </c>
      <c r="N39" s="24">
        <f>Boulder!$D$68</f>
        <v>0.78</v>
      </c>
      <c r="O39" s="24">
        <f>Minneapolis!$D$68</f>
        <v>0.78</v>
      </c>
      <c r="P39" s="24">
        <f>Helena!$D$68</f>
        <v>0.78</v>
      </c>
      <c r="Q39" s="24">
        <f>Duluth!$D$68</f>
        <v>0.78</v>
      </c>
      <c r="R39" s="24">
        <f>Fairbanks!$D$68</f>
        <v>0.78</v>
      </c>
    </row>
    <row r="40" spans="1:18">
      <c r="A40" s="6"/>
      <c r="B40" s="11" t="str">
        <f>Miami!A69</f>
        <v>PSZ-AC_2:2_HEATC</v>
      </c>
      <c r="C40" s="24">
        <f>Miami!$D$69</f>
        <v>0.8</v>
      </c>
      <c r="D40" s="24">
        <f>Houston!$D$69</f>
        <v>0.8</v>
      </c>
      <c r="E40" s="24">
        <f>Phoenix!$D$69</f>
        <v>0.8</v>
      </c>
      <c r="F40" s="24">
        <f>Atlanta!$D$69</f>
        <v>0.8</v>
      </c>
      <c r="G40" s="24">
        <f>LosAngeles!$D$69</f>
        <v>0.8</v>
      </c>
      <c r="H40" s="24">
        <f>LasVegas!$D$69</f>
        <v>0.8</v>
      </c>
      <c r="I40" s="24">
        <f>SanFrancisco!$D$69</f>
        <v>0.8</v>
      </c>
      <c r="J40" s="24">
        <f>Baltimore!$D$69</f>
        <v>0.8</v>
      </c>
      <c r="K40" s="24">
        <f>Albuquerque!$D$69</f>
        <v>0.8</v>
      </c>
      <c r="L40" s="24">
        <f>Seattle!$D$69</f>
        <v>0.8</v>
      </c>
      <c r="M40" s="24">
        <f>Chicago!$D$69</f>
        <v>0.8</v>
      </c>
      <c r="N40" s="24">
        <f>Boulder!$D$69</f>
        <v>0.8</v>
      </c>
      <c r="O40" s="24">
        <f>Minneapolis!$D$69</f>
        <v>0.8</v>
      </c>
      <c r="P40" s="24">
        <f>Helena!$D$69</f>
        <v>0.8</v>
      </c>
      <c r="Q40" s="24">
        <f>Duluth!$D$69</f>
        <v>0.8</v>
      </c>
      <c r="R40" s="24">
        <f>Fairbanks!$D$69</f>
        <v>0.8</v>
      </c>
    </row>
    <row r="41" spans="1:18">
      <c r="A41" s="6"/>
      <c r="B41" s="80" t="s">
        <v>312</v>
      </c>
    </row>
    <row r="42" spans="1:18">
      <c r="A42" s="6"/>
      <c r="B42" s="11" t="str">
        <f>Miami!A74</f>
        <v>PSZ-AC_1:1_FAN</v>
      </c>
      <c r="C42" s="88" t="s">
        <v>313</v>
      </c>
      <c r="D42" s="88" t="s">
        <v>313</v>
      </c>
      <c r="E42" s="89" t="str">
        <f>IF(E29&lt;39.6,"NoEconomizer","DifferentialDryBulb")</f>
        <v>DifferentialDryBulb</v>
      </c>
      <c r="F42" s="88" t="s">
        <v>313</v>
      </c>
      <c r="G42" s="89" t="str">
        <f t="shared" ref="G42:I42" si="2">IF(G29&lt;19.1,"NoEconomizer","DifferentialDryBulb")</f>
        <v>DifferentialDryBulb</v>
      </c>
      <c r="H42" s="89" t="str">
        <f t="shared" si="2"/>
        <v>DifferentialDryBulb</v>
      </c>
      <c r="I42" s="89" t="str">
        <f t="shared" si="2"/>
        <v>DifferentialDryBulb</v>
      </c>
      <c r="J42" s="88" t="s">
        <v>313</v>
      </c>
      <c r="K42" s="89" t="str">
        <f>IF(K29&lt;19.1,"NoEconomizer","DifferentialDryBulb")</f>
        <v>DifferentialDryBulb</v>
      </c>
      <c r="L42" s="89" t="str">
        <f>IF(L29&lt;19.1,"NoEconomizer","DifferentialDryBulb")</f>
        <v>DifferentialDryBulb</v>
      </c>
      <c r="M42" s="89" t="str">
        <f>IF(M29&lt;39.6,"NoEconomizer","DifferentialDryBulb")</f>
        <v>DifferentialDryBulb</v>
      </c>
      <c r="N42" s="89" t="str">
        <f>IF(N29&lt;19.1,"NoEconomizer","DifferentialDryBulb")</f>
        <v>DifferentialDryBulb</v>
      </c>
      <c r="O42" s="89" t="str">
        <f>IF(O29&lt;39.6,"NoEconomizer","DifferentialDryBulb")</f>
        <v>DifferentialDryBulb</v>
      </c>
      <c r="P42" s="89" t="str">
        <f>IF(P29&lt;19.1,"NoEconomizer","DifferentialDryBulb")</f>
        <v>DifferentialDryBulb</v>
      </c>
      <c r="Q42" s="89" t="str">
        <f>IF(Q29&lt;39.6,"NoEconomizer","DifferentialDryBulb")</f>
        <v>DifferentialDryBulb</v>
      </c>
      <c r="R42" s="89" t="str">
        <f>IF(R29&lt;39.6,"NoEconomizer","DifferentialDryBulb")</f>
        <v>DifferentialDryBulb</v>
      </c>
    </row>
    <row r="43" spans="1:18">
      <c r="A43" s="6"/>
      <c r="B43" s="11" t="str">
        <f>Miami!A75</f>
        <v>PSZ-AC_2:2_FAN</v>
      </c>
      <c r="C43" s="88" t="s">
        <v>313</v>
      </c>
      <c r="D43" s="88" t="s">
        <v>313</v>
      </c>
      <c r="E43" s="89" t="str">
        <f>IF(E30&lt;39.6,"NoEconomizer","DifferentialDryBulb")</f>
        <v>NoEconomizer</v>
      </c>
      <c r="F43" s="88" t="s">
        <v>313</v>
      </c>
      <c r="G43" s="89" t="str">
        <f t="shared" ref="G43:I43" si="3">IF(G30&lt;19.1,"NoEconomizer","DifferentialDryBulb")</f>
        <v>NoEconomizer</v>
      </c>
      <c r="H43" s="89" t="str">
        <f t="shared" si="3"/>
        <v>NoEconomizer</v>
      </c>
      <c r="I43" s="89" t="str">
        <f t="shared" si="3"/>
        <v>NoEconomizer</v>
      </c>
      <c r="J43" s="88" t="s">
        <v>313</v>
      </c>
      <c r="K43" s="89" t="str">
        <f>IF(K30&lt;19.1,"NoEconomizer","DifferentialDryBulb")</f>
        <v>NoEconomizer</v>
      </c>
      <c r="L43" s="89" t="str">
        <f>IF(L30&lt;19.1,"NoEconomizer","DifferentialDryBulb")</f>
        <v>NoEconomizer</v>
      </c>
      <c r="M43" s="89" t="str">
        <f>IF(M30&lt;39.6,"NoEconomizer","DifferentialDryBulb")</f>
        <v>NoEconomizer</v>
      </c>
      <c r="N43" s="89" t="str">
        <f>IF(N30&lt;19.1,"NoEconomizer","DifferentialDryBulb")</f>
        <v>NoEconomizer</v>
      </c>
      <c r="O43" s="89" t="str">
        <f>IF(O30&lt;39.6,"NoEconomizer","DifferentialDryBulb")</f>
        <v>NoEconomizer</v>
      </c>
      <c r="P43" s="89" t="str">
        <f>IF(P30&lt;19.1,"NoEconomizer","DifferentialDryBulb")</f>
        <v>NoEconomizer</v>
      </c>
      <c r="Q43" s="89" t="str">
        <f>IF(Q30&lt;39.6,"NoEconomizer","DifferentialDryBulb")</f>
        <v>NoEconomizer</v>
      </c>
      <c r="R43" s="89" t="str">
        <f>IF(R30&lt;39.6,"NoEconomizer","DifferentialDryBulb")</f>
        <v>NoEconomizer</v>
      </c>
    </row>
    <row r="44" spans="1:18">
      <c r="A44" s="6"/>
      <c r="B44" s="9" t="s">
        <v>200</v>
      </c>
    </row>
    <row r="45" spans="1:18">
      <c r="A45" s="6"/>
      <c r="B45" s="11" t="str">
        <f>Miami!A72</f>
        <v>DINING EXHAUST FAN</v>
      </c>
      <c r="C45" s="12">
        <f>Miami!$E$72</f>
        <v>1.83</v>
      </c>
      <c r="D45" s="12">
        <f>Houston!$E$72</f>
        <v>1.83</v>
      </c>
      <c r="E45" s="12">
        <f>Phoenix!$E$72</f>
        <v>1.83</v>
      </c>
      <c r="F45" s="12">
        <f>Atlanta!$E$72</f>
        <v>1.83</v>
      </c>
      <c r="G45" s="12">
        <f>LosAngeles!$E$72</f>
        <v>1.83</v>
      </c>
      <c r="H45" s="12">
        <f>LasVegas!$E$72</f>
        <v>1.83</v>
      </c>
      <c r="I45" s="12">
        <f>SanFrancisco!$E$72</f>
        <v>1.83</v>
      </c>
      <c r="J45" s="12">
        <f>Baltimore!$E$72</f>
        <v>1.83</v>
      </c>
      <c r="K45" s="12">
        <f>Albuquerque!$E$72</f>
        <v>1.83</v>
      </c>
      <c r="L45" s="12">
        <f>Seattle!$E$72</f>
        <v>1.83</v>
      </c>
      <c r="M45" s="12">
        <f>Chicago!$E$72</f>
        <v>1.83</v>
      </c>
      <c r="N45" s="12">
        <f>Boulder!$E$72</f>
        <v>1.83</v>
      </c>
      <c r="O45" s="12">
        <f>Minneapolis!$E$72</f>
        <v>1.83</v>
      </c>
      <c r="P45" s="12">
        <f>Helena!$E$72</f>
        <v>1.83</v>
      </c>
      <c r="Q45" s="12">
        <f>Duluth!$E$72</f>
        <v>1.83</v>
      </c>
      <c r="R45" s="12">
        <f>Fairbanks!$E$72</f>
        <v>1.83</v>
      </c>
    </row>
    <row r="46" spans="1:18">
      <c r="A46" s="6"/>
      <c r="B46" s="11" t="str">
        <f>Miami!A73</f>
        <v>KITCHEN EXHAUST FAN</v>
      </c>
      <c r="C46" s="12">
        <f>Miami!$E$73</f>
        <v>0.06</v>
      </c>
      <c r="D46" s="12">
        <f>Houston!$E$73</f>
        <v>0.06</v>
      </c>
      <c r="E46" s="12">
        <f>Phoenix!$E$73</f>
        <v>0.06</v>
      </c>
      <c r="F46" s="12">
        <f>Atlanta!$E$73</f>
        <v>0.06</v>
      </c>
      <c r="G46" s="12">
        <f>LosAngeles!$E$73</f>
        <v>0.06</v>
      </c>
      <c r="H46" s="12">
        <f>LasVegas!$E$73</f>
        <v>0.06</v>
      </c>
      <c r="I46" s="12">
        <f>SanFrancisco!$E$73</f>
        <v>0.06</v>
      </c>
      <c r="J46" s="12">
        <f>Baltimore!$E$73</f>
        <v>0.06</v>
      </c>
      <c r="K46" s="12">
        <f>Albuquerque!$E$73</f>
        <v>0.06</v>
      </c>
      <c r="L46" s="12">
        <f>Seattle!$E$73</f>
        <v>0.06</v>
      </c>
      <c r="M46" s="12">
        <f>Chicago!$E$73</f>
        <v>0.06</v>
      </c>
      <c r="N46" s="12">
        <f>Boulder!$E$73</f>
        <v>0.06</v>
      </c>
      <c r="O46" s="12">
        <f>Minneapolis!$E$73</f>
        <v>0.06</v>
      </c>
      <c r="P46" s="12">
        <f>Helena!$E$73</f>
        <v>0.06</v>
      </c>
      <c r="Q46" s="12">
        <f>Duluth!$E$73</f>
        <v>0.06</v>
      </c>
      <c r="R46" s="12">
        <f>Fairbanks!$E$73</f>
        <v>0.06</v>
      </c>
    </row>
    <row r="47" spans="1:18">
      <c r="A47" s="6"/>
      <c r="B47" s="11" t="str">
        <f>Miami!A74</f>
        <v>PSZ-AC_1:1_FAN</v>
      </c>
      <c r="C47" s="12">
        <f>Miami!$E$74</f>
        <v>3.02</v>
      </c>
      <c r="D47" s="12">
        <f>Houston!$E$74</f>
        <v>3.05</v>
      </c>
      <c r="E47" s="12">
        <f>Phoenix!$E$74</f>
        <v>3.06</v>
      </c>
      <c r="F47" s="12">
        <f>Atlanta!$E$74</f>
        <v>3</v>
      </c>
      <c r="G47" s="12">
        <f>LosAngeles!$E$74</f>
        <v>2.79</v>
      </c>
      <c r="H47" s="12">
        <f>LasVegas!$E$74</f>
        <v>2.98</v>
      </c>
      <c r="I47" s="12">
        <f>SanFrancisco!$E$74</f>
        <v>2.79</v>
      </c>
      <c r="J47" s="12">
        <f>Baltimore!$E$74</f>
        <v>2.95</v>
      </c>
      <c r="K47" s="12">
        <f>Albuquerque!$E$74</f>
        <v>3.27</v>
      </c>
      <c r="L47" s="12">
        <f>Seattle!$E$74</f>
        <v>2.75</v>
      </c>
      <c r="M47" s="12">
        <f>Chicago!$E$74</f>
        <v>2.92</v>
      </c>
      <c r="N47" s="12">
        <f>Boulder!$E$74</f>
        <v>3.2</v>
      </c>
      <c r="O47" s="12">
        <f>Minneapolis!$E$74</f>
        <v>2.91</v>
      </c>
      <c r="P47" s="12">
        <f>Helena!$E$74</f>
        <v>3.04</v>
      </c>
      <c r="Q47" s="12">
        <f>Duluth!$E$74</f>
        <v>2.78</v>
      </c>
      <c r="R47" s="12">
        <f>Fairbanks!$E$74</f>
        <v>2.73</v>
      </c>
    </row>
    <row r="48" spans="1:18">
      <c r="A48" s="6"/>
      <c r="B48" s="11" t="str">
        <f>Miami!A75</f>
        <v>PSZ-AC_2:2_FAN</v>
      </c>
      <c r="C48" s="12">
        <f>Miami!$E$75</f>
        <v>0.74</v>
      </c>
      <c r="D48" s="12">
        <f>Houston!$E$75</f>
        <v>0.74</v>
      </c>
      <c r="E48" s="12">
        <f>Phoenix!$E$75</f>
        <v>0.73</v>
      </c>
      <c r="F48" s="12">
        <f>Atlanta!$E$75</f>
        <v>0.76</v>
      </c>
      <c r="G48" s="12">
        <f>LosAngeles!$E$75</f>
        <v>0.64</v>
      </c>
      <c r="H48" s="12">
        <f>LasVegas!$E$75</f>
        <v>0.74</v>
      </c>
      <c r="I48" s="12">
        <f>SanFrancisco!$E$75</f>
        <v>0.51</v>
      </c>
      <c r="J48" s="12">
        <f>Baltimore!$E$75</f>
        <v>0.71</v>
      </c>
      <c r="K48" s="12">
        <f>Albuquerque!$E$75</f>
        <v>0.84</v>
      </c>
      <c r="L48" s="12">
        <f>Seattle!$E$75</f>
        <v>0.61</v>
      </c>
      <c r="M48" s="12">
        <f>Chicago!$E$75</f>
        <v>0.68</v>
      </c>
      <c r="N48" s="12">
        <f>Boulder!$E$75</f>
        <v>0.81</v>
      </c>
      <c r="O48" s="12">
        <f>Minneapolis!$E$75</f>
        <v>0.68</v>
      </c>
      <c r="P48" s="12">
        <f>Helena!$E$75</f>
        <v>0.74</v>
      </c>
      <c r="Q48" s="12">
        <f>Duluth!$E$75</f>
        <v>0.63</v>
      </c>
      <c r="R48" s="12">
        <f>Fairbanks!$E$75</f>
        <v>0.53</v>
      </c>
    </row>
    <row r="49" spans="1:18">
      <c r="A49" s="9" t="s">
        <v>68</v>
      </c>
      <c r="B49" s="9"/>
    </row>
    <row r="50" spans="1:18">
      <c r="A50" s="6"/>
      <c r="B50" s="9" t="s">
        <v>69</v>
      </c>
    </row>
    <row r="51" spans="1:18">
      <c r="A51" s="6"/>
      <c r="B51" s="11" t="s">
        <v>164</v>
      </c>
      <c r="C51" s="82">
        <f>Miami!$B$120/(Miami!$B$28*10^6/3600)</f>
        <v>7.7040939721091231E-2</v>
      </c>
      <c r="D51" s="82">
        <f>Houston!$B$120/(Houston!$B$28*10^6/3600)</f>
        <v>0.10752428481840774</v>
      </c>
      <c r="E51" s="82">
        <f>Phoenix!$B$120/(Phoenix!$B$28*10^6/3600)</f>
        <v>9.5919462143928047E-2</v>
      </c>
      <c r="F51" s="82">
        <f>Atlanta!$B$120/(Atlanta!$B$28*10^6/3600)</f>
        <v>0.10393414191870809</v>
      </c>
      <c r="G51" s="82">
        <f>LosAngeles!$B$120/(LosAngeles!$B$28*10^6/3600)</f>
        <v>0.12511497020643692</v>
      </c>
      <c r="H51" s="82">
        <f>LasVegas!$B$120/(LasVegas!$B$28*10^6/3600)</f>
        <v>9.4332190710509703E-2</v>
      </c>
      <c r="I51" s="82">
        <f>SanFrancisco!$B$120/(SanFrancisco!$B$28*10^6/3600)</f>
        <v>0.1453190513135281</v>
      </c>
      <c r="J51" s="82">
        <f>Baltimore!$B$120/(Baltimore!$B$28*10^6/3600)</f>
        <v>6.7088440607661351E-2</v>
      </c>
      <c r="K51" s="82">
        <f>Albuquerque!$B$120/(Albuquerque!$B$28*10^6/3600)</f>
        <v>3.7547879904481669E-2</v>
      </c>
      <c r="L51" s="82">
        <f>Seattle!$B$120/(Seattle!$B$28*10^6/3600)</f>
        <v>7.224489366059153E-2</v>
      </c>
      <c r="M51" s="82">
        <f>Chicago!$B$120/(Chicago!$B$28*10^6/3600)</f>
        <v>5.2365280243005359E-2</v>
      </c>
      <c r="N51" s="82">
        <f>Boulder!$B$120/(Boulder!$B$28*10^6/3600)</f>
        <v>3.7568348115299327E-2</v>
      </c>
      <c r="O51" s="82">
        <f>Minneapolis!$B$120/(Minneapolis!$B$28*10^6/3600)</f>
        <v>5.2917108567208278E-2</v>
      </c>
      <c r="P51" s="82">
        <f>Helena!$B$120/(Helena!$B$28*10^6/3600)</f>
        <v>6.8450327594088076E-2</v>
      </c>
      <c r="Q51" s="82">
        <f>Duluth!$B$120/(Duluth!$B$28*10^6/3600)</f>
        <v>5.1941798191513129E-2</v>
      </c>
      <c r="R51" s="82">
        <f>Fairbanks!$B$120/(Fairbanks!$B$28*10^6/3600)</f>
        <v>8.7706234724874585E-2</v>
      </c>
    </row>
    <row r="52" spans="1:18">
      <c r="A52" s="6"/>
      <c r="B52" s="11" t="s">
        <v>201</v>
      </c>
      <c r="C52" s="12">
        <f>Miami!$B$121</f>
        <v>59.02</v>
      </c>
      <c r="D52" s="12">
        <f>Houston!$B$121</f>
        <v>75.47</v>
      </c>
      <c r="E52" s="12">
        <f>Phoenix!$B$121</f>
        <v>66.75</v>
      </c>
      <c r="F52" s="12">
        <f>Atlanta!$B$121</f>
        <v>66.03</v>
      </c>
      <c r="G52" s="12">
        <f>LosAngeles!$B$121</f>
        <v>72.23</v>
      </c>
      <c r="H52" s="12">
        <f>LasVegas!$B$121</f>
        <v>61.67</v>
      </c>
      <c r="I52" s="12">
        <f>SanFrancisco!$B$121</f>
        <v>80.41</v>
      </c>
      <c r="J52" s="12">
        <f>Baltimore!$B$121</f>
        <v>41.13</v>
      </c>
      <c r="K52" s="12">
        <f>Albuquerque!$B$121</f>
        <v>22.81</v>
      </c>
      <c r="L52" s="12">
        <f>Seattle!$B$121</f>
        <v>40.26</v>
      </c>
      <c r="M52" s="12">
        <f>Chicago!$B$121</f>
        <v>31.1</v>
      </c>
      <c r="N52" s="12">
        <f>Boulder!$B$121</f>
        <v>22.1</v>
      </c>
      <c r="O52" s="12">
        <f>Minneapolis!$B$121</f>
        <v>31.15</v>
      </c>
      <c r="P52" s="12">
        <f>Helena!$B$121</f>
        <v>39.06</v>
      </c>
      <c r="Q52" s="12">
        <f>Duluth!$B$121</f>
        <v>29.06</v>
      </c>
      <c r="R52" s="12">
        <f>Fairbanks!$B$121</f>
        <v>48.17</v>
      </c>
    </row>
    <row r="53" spans="1:18">
      <c r="A53" s="6"/>
      <c r="B53" s="9" t="s">
        <v>70</v>
      </c>
    </row>
    <row r="54" spans="1:18">
      <c r="A54" s="6"/>
      <c r="B54" s="11" t="s">
        <v>165</v>
      </c>
      <c r="C54" s="82">
        <f>Miami!$C$120/(Miami!$C$28*10^3)</f>
        <v>1.1467224487182223E-2</v>
      </c>
      <c r="D54" s="82">
        <f>Houston!$C$120/(Houston!$C$28*10^3)</f>
        <v>8.1838905775076E-3</v>
      </c>
      <c r="E54" s="82">
        <f>Phoenix!$C$120/(Phoenix!$C$28*10^3)</f>
        <v>8.5658690579676986E-3</v>
      </c>
      <c r="F54" s="82">
        <f>Atlanta!$C$120/(Atlanta!$C$28*10^3)</f>
        <v>1.0564926943181244E-2</v>
      </c>
      <c r="G54" s="82">
        <f>LosAngeles!$C$120/(LosAngeles!$C$28*10^3)</f>
        <v>8.4206044971993979E-3</v>
      </c>
      <c r="H54" s="82">
        <f>LasVegas!$C$120/(LasVegas!$C$28*10^3)</f>
        <v>8.0960909783615049E-3</v>
      </c>
      <c r="I54" s="82">
        <f>SanFrancisco!$C$120/(SanFrancisco!$C$28*10^3)</f>
        <v>8.4346893688066263E-3</v>
      </c>
      <c r="J54" s="82">
        <f>Baltimore!$C$120/(Baltimore!$C$28*10^3)</f>
        <v>9.9723107441120704E-3</v>
      </c>
      <c r="K54" s="82">
        <f>Albuquerque!$C$120/(Albuquerque!$C$28*10^3)</f>
        <v>7.1388451621658298E-3</v>
      </c>
      <c r="L54" s="82">
        <f>Seattle!$C$120/(Seattle!$C$28*10^3)</f>
        <v>8.3199236442104765E-3</v>
      </c>
      <c r="M54" s="82">
        <f>Chicago!$C$120/(Chicago!$C$28*10^3)</f>
        <v>8.7284814056948559E-3</v>
      </c>
      <c r="N54" s="82">
        <f>Boulder!$C$120/(Boulder!$C$28*10^3)</f>
        <v>7.1287429531497878E-3</v>
      </c>
      <c r="O54" s="82">
        <f>Minneapolis!$C$120/(Minneapolis!$C$28*10^3)</f>
        <v>7.9302501997468369E-3</v>
      </c>
      <c r="P54" s="82">
        <f>Helena!$C$120/(Helena!$C$28*10^3)</f>
        <v>8.5604798122388449E-3</v>
      </c>
      <c r="Q54" s="82">
        <f>Duluth!$C$120/(Duluth!$C$28*10^3)</f>
        <v>7.9250238196995788E-3</v>
      </c>
      <c r="R54" s="82">
        <f>Fairbanks!$C$120/(Fairbanks!$C$28*10^3)</f>
        <v>4.1689740890214653E-3</v>
      </c>
    </row>
    <row r="55" spans="1:18">
      <c r="A55" s="6"/>
      <c r="B55" s="11" t="s">
        <v>201</v>
      </c>
      <c r="C55" s="12">
        <f>Miami!$C$121</f>
        <v>21.02</v>
      </c>
      <c r="D55" s="12">
        <f>Houston!$C$121</f>
        <v>18.649999999999999</v>
      </c>
      <c r="E55" s="12">
        <f>Phoenix!$C$121</f>
        <v>18.309999999999999</v>
      </c>
      <c r="F55" s="12">
        <f>Atlanta!$C$121</f>
        <v>28.59</v>
      </c>
      <c r="G55" s="12">
        <f>LosAngeles!$C$121</f>
        <v>18.260000000000002</v>
      </c>
      <c r="H55" s="12">
        <f>LasVegas!$C$121</f>
        <v>19.329999999999998</v>
      </c>
      <c r="I55" s="12">
        <f>SanFrancisco!$C$121</f>
        <v>22.93</v>
      </c>
      <c r="J55" s="12">
        <f>Baltimore!$C$121</f>
        <v>33.24</v>
      </c>
      <c r="K55" s="12">
        <f>Albuquerque!$C$121</f>
        <v>20.58</v>
      </c>
      <c r="L55" s="12">
        <f>Seattle!$C$121</f>
        <v>27.46</v>
      </c>
      <c r="M55" s="12">
        <f>Chicago!$C$121</f>
        <v>33.549999999999997</v>
      </c>
      <c r="N55" s="12">
        <f>Boulder!$C$121</f>
        <v>23.82</v>
      </c>
      <c r="O55" s="12">
        <f>Minneapolis!$C$121</f>
        <v>34.56</v>
      </c>
      <c r="P55" s="12">
        <f>Helena!$C$121</f>
        <v>34.11</v>
      </c>
      <c r="Q55" s="12">
        <f>Duluth!$C$121</f>
        <v>39.54</v>
      </c>
      <c r="R55" s="12">
        <f>Fairbanks!$C$121</f>
        <v>27.89</v>
      </c>
    </row>
    <row r="56" spans="1:18">
      <c r="A56" s="6"/>
      <c r="B56" s="9" t="s">
        <v>71</v>
      </c>
    </row>
    <row r="57" spans="1:18">
      <c r="A57" s="6"/>
      <c r="B57" s="11" t="s">
        <v>202</v>
      </c>
      <c r="C57" s="12">
        <f>Miami!$E$121</f>
        <v>80.040000000000006</v>
      </c>
      <c r="D57" s="12">
        <f>Houston!$E$121</f>
        <v>94.12</v>
      </c>
      <c r="E57" s="12">
        <f>Phoenix!$E$121</f>
        <v>85.07</v>
      </c>
      <c r="F57" s="12">
        <f>Atlanta!$E$121</f>
        <v>94.62</v>
      </c>
      <c r="G57" s="12">
        <f>LosAngeles!$E$121</f>
        <v>90.49</v>
      </c>
      <c r="H57" s="12">
        <f>LasVegas!$E$121</f>
        <v>81.010000000000005</v>
      </c>
      <c r="I57" s="12">
        <f>SanFrancisco!$E$121</f>
        <v>103.34</v>
      </c>
      <c r="J57" s="12">
        <f>Baltimore!$E$121</f>
        <v>74.38</v>
      </c>
      <c r="K57" s="12">
        <f>Albuquerque!$E$121</f>
        <v>43.4</v>
      </c>
      <c r="L57" s="12">
        <f>Seattle!$E$121</f>
        <v>67.72</v>
      </c>
      <c r="M57" s="12">
        <f>Chicago!$E$121</f>
        <v>64.650000000000006</v>
      </c>
      <c r="N57" s="12">
        <f>Boulder!$E$121</f>
        <v>45.92</v>
      </c>
      <c r="O57" s="12">
        <f>Minneapolis!$E$121</f>
        <v>65.709999999999994</v>
      </c>
      <c r="P57" s="12">
        <f>Helena!$E$121</f>
        <v>73.17</v>
      </c>
      <c r="Q57" s="12">
        <f>Duluth!$E$121</f>
        <v>68.599999999999994</v>
      </c>
      <c r="R57" s="12">
        <f>Fairbanks!$E$121</f>
        <v>76.06</v>
      </c>
    </row>
    <row r="58" spans="1:18">
      <c r="A58" s="9" t="s">
        <v>72</v>
      </c>
      <c r="B58" s="10"/>
    </row>
    <row r="59" spans="1:18">
      <c r="A59" s="6"/>
      <c r="B59" s="9" t="s">
        <v>73</v>
      </c>
    </row>
    <row r="60" spans="1:18">
      <c r="A60" s="6"/>
      <c r="B60" s="11" t="s">
        <v>65</v>
      </c>
      <c r="C60" s="68">
        <f>Miami!$B$13*10^6/3600</f>
        <v>0</v>
      </c>
      <c r="D60" s="68">
        <f>Houston!$B$13*10^6/3600</f>
        <v>0</v>
      </c>
      <c r="E60" s="68">
        <f>Phoenix!$B$13*10^6/3600</f>
        <v>0</v>
      </c>
      <c r="F60" s="68">
        <f>Atlanta!$B$13*10^6/3600</f>
        <v>0</v>
      </c>
      <c r="G60" s="68">
        <f>LosAngeles!$B$13*10^6/3600</f>
        <v>0</v>
      </c>
      <c r="H60" s="68">
        <f>LasVegas!$B$13*10^6/3600</f>
        <v>0</v>
      </c>
      <c r="I60" s="68">
        <f>SanFrancisco!$B$13*10^6/3600</f>
        <v>0</v>
      </c>
      <c r="J60" s="68">
        <f>Baltimore!$B$13*10^6/3600</f>
        <v>0</v>
      </c>
      <c r="K60" s="68">
        <f>Albuquerque!$B$13*10^6/3600</f>
        <v>0</v>
      </c>
      <c r="L60" s="68">
        <f>Seattle!$B$13*10^6/3600</f>
        <v>0</v>
      </c>
      <c r="M60" s="68">
        <f>Chicago!$B$13*10^6/3600</f>
        <v>0</v>
      </c>
      <c r="N60" s="68">
        <f>Boulder!$B$13*10^6/3600</f>
        <v>0</v>
      </c>
      <c r="O60" s="68">
        <f>Minneapolis!$B$13*10^6/3600</f>
        <v>0</v>
      </c>
      <c r="P60" s="68">
        <f>Helena!$B$13*10^6/3600</f>
        <v>0</v>
      </c>
      <c r="Q60" s="68">
        <f>Duluth!$B$13*10^6/3600</f>
        <v>0</v>
      </c>
      <c r="R60" s="68">
        <f>Fairbanks!$B$13*10^6/3600</f>
        <v>0</v>
      </c>
    </row>
    <row r="61" spans="1:18">
      <c r="A61" s="6"/>
      <c r="B61" s="11" t="s">
        <v>66</v>
      </c>
      <c r="C61" s="68">
        <f>Miami!$B$14*10^6/3600</f>
        <v>106277.77777777778</v>
      </c>
      <c r="D61" s="68">
        <f>Houston!$B$14*10^6/3600</f>
        <v>73922.222222222219</v>
      </c>
      <c r="E61" s="68">
        <f>Phoenix!$B$14*10^6/3600</f>
        <v>70902.777777777781</v>
      </c>
      <c r="F61" s="68">
        <f>Atlanta!$B$14*10^6/3600</f>
        <v>40825</v>
      </c>
      <c r="G61" s="68">
        <f>LosAngeles!$B$14*10^6/3600</f>
        <v>13777.777777777777</v>
      </c>
      <c r="H61" s="68">
        <f>LasVegas!$B$14*10^6/3600</f>
        <v>50472.222222222219</v>
      </c>
      <c r="I61" s="68">
        <f>SanFrancisco!$B$14*10^6/3600</f>
        <v>3283.3333333333335</v>
      </c>
      <c r="J61" s="68">
        <f>Baltimore!$B$14*10^6/3600</f>
        <v>30805.555555555555</v>
      </c>
      <c r="K61" s="68">
        <f>Albuquerque!$B$14*10^6/3600</f>
        <v>24255.555555555555</v>
      </c>
      <c r="L61" s="68">
        <f>Seattle!$B$14*10^6/3600</f>
        <v>5086.1111111111113</v>
      </c>
      <c r="M61" s="68">
        <f>Chicago!$B$14*10^6/3600</f>
        <v>21780.555555555555</v>
      </c>
      <c r="N61" s="68">
        <f>Boulder!$B$14*10^6/3600</f>
        <v>15572.222222222223</v>
      </c>
      <c r="O61" s="68">
        <f>Minneapolis!$B$14*10^6/3600</f>
        <v>19202.777777777777</v>
      </c>
      <c r="P61" s="68">
        <f>Helena!$B$14*10^6/3600</f>
        <v>8688.8888888888887</v>
      </c>
      <c r="Q61" s="68">
        <f>Duluth!$B$14*10^6/3600</f>
        <v>6208.333333333333</v>
      </c>
      <c r="R61" s="68">
        <f>Fairbanks!$B$14*10^6/3600</f>
        <v>2216.6666666666665</v>
      </c>
    </row>
    <row r="62" spans="1:18">
      <c r="A62" s="6"/>
      <c r="B62" s="11" t="s">
        <v>74</v>
      </c>
      <c r="C62" s="68">
        <f>Miami!$B$15*10^6/3600</f>
        <v>65897.222222222219</v>
      </c>
      <c r="D62" s="68">
        <f>Houston!$B$15*10^6/3600</f>
        <v>65897.222222222219</v>
      </c>
      <c r="E62" s="68">
        <f>Phoenix!$B$15*10^6/3600</f>
        <v>65897.222222222219</v>
      </c>
      <c r="F62" s="68">
        <f>Atlanta!$B$15*10^6/3600</f>
        <v>65897.222222222219</v>
      </c>
      <c r="G62" s="68">
        <f>LosAngeles!$B$15*10^6/3600</f>
        <v>65897.222222222219</v>
      </c>
      <c r="H62" s="68">
        <f>LasVegas!$B$15*10^6/3600</f>
        <v>65897.222222222219</v>
      </c>
      <c r="I62" s="68">
        <f>SanFrancisco!$B$15*10^6/3600</f>
        <v>65897.222222222219</v>
      </c>
      <c r="J62" s="68">
        <f>Baltimore!$B$15*10^6/3600</f>
        <v>65897.222222222219</v>
      </c>
      <c r="K62" s="68">
        <f>Albuquerque!$B$15*10^6/3600</f>
        <v>65897.222222222219</v>
      </c>
      <c r="L62" s="68">
        <f>Seattle!$B$15*10^6/3600</f>
        <v>65897.222222222219</v>
      </c>
      <c r="M62" s="68">
        <f>Chicago!$B$15*10^6/3600</f>
        <v>65897.222222222219</v>
      </c>
      <c r="N62" s="68">
        <f>Boulder!$B$15*10^6/3600</f>
        <v>65897.222222222219</v>
      </c>
      <c r="O62" s="68">
        <f>Minneapolis!$B$15*10^6/3600</f>
        <v>65897.222222222219</v>
      </c>
      <c r="P62" s="68">
        <f>Helena!$B$15*10^6/3600</f>
        <v>65897.222222222219</v>
      </c>
      <c r="Q62" s="68">
        <f>Duluth!$B$15*10^6/3600</f>
        <v>65897.222222222219</v>
      </c>
      <c r="R62" s="68">
        <f>Fairbanks!$B$15*10^6/3600</f>
        <v>65897.222222222219</v>
      </c>
    </row>
    <row r="63" spans="1:18">
      <c r="A63" s="6"/>
      <c r="B63" s="11" t="s">
        <v>75</v>
      </c>
      <c r="C63" s="68">
        <f>Miami!$B$16*10^6/3600</f>
        <v>3908.3333333333335</v>
      </c>
      <c r="D63" s="68">
        <f>Houston!$B$16*10^6/3600</f>
        <v>3902.7777777777778</v>
      </c>
      <c r="E63" s="68">
        <f>Phoenix!$B$16*10^6/3600</f>
        <v>3900</v>
      </c>
      <c r="F63" s="68">
        <f>Atlanta!$B$16*10^6/3600</f>
        <v>3908.3333333333335</v>
      </c>
      <c r="G63" s="68">
        <f>LosAngeles!$B$16*10^6/3600</f>
        <v>3905.5555555555557</v>
      </c>
      <c r="H63" s="68">
        <f>LasVegas!$B$16*10^6/3600</f>
        <v>3902.7777777777778</v>
      </c>
      <c r="I63" s="68">
        <f>SanFrancisco!$B$16*10^6/3600</f>
        <v>3900</v>
      </c>
      <c r="J63" s="68">
        <f>Baltimore!$B$16*10^6/3600</f>
        <v>3902.7777777777778</v>
      </c>
      <c r="K63" s="68">
        <f>Albuquerque!$B$16*10^6/3600</f>
        <v>3902.7777777777778</v>
      </c>
      <c r="L63" s="68">
        <f>Seattle!$B$16*10^6/3600</f>
        <v>3897.2222222222222</v>
      </c>
      <c r="M63" s="68">
        <f>Chicago!$B$16*10^6/3600</f>
        <v>3897.2222222222222</v>
      </c>
      <c r="N63" s="68">
        <f>Boulder!$B$16*10^6/3600</f>
        <v>3897.2222222222222</v>
      </c>
      <c r="O63" s="68">
        <f>Minneapolis!$B$16*10^6/3600</f>
        <v>3900</v>
      </c>
      <c r="P63" s="68">
        <f>Helena!$B$16*10^6/3600</f>
        <v>3894.4444444444443</v>
      </c>
      <c r="Q63" s="68">
        <f>Duluth!$B$16*10^6/3600</f>
        <v>3894.4444444444443</v>
      </c>
      <c r="R63" s="68">
        <f>Fairbanks!$B$16*10^6/3600</f>
        <v>3872.2222222222222</v>
      </c>
    </row>
    <row r="64" spans="1:18">
      <c r="A64" s="6"/>
      <c r="B64" s="11" t="s">
        <v>76</v>
      </c>
      <c r="C64" s="68">
        <f>Miami!$B$17*10^6/3600</f>
        <v>166402.77777777778</v>
      </c>
      <c r="D64" s="68">
        <f>Houston!$B$17*10^6/3600</f>
        <v>166402.77777777778</v>
      </c>
      <c r="E64" s="68">
        <f>Phoenix!$B$17*10^6/3600</f>
        <v>166402.77777777778</v>
      </c>
      <c r="F64" s="68">
        <f>Atlanta!$B$17*10^6/3600</f>
        <v>166402.77777777778</v>
      </c>
      <c r="G64" s="68">
        <f>LosAngeles!$B$17*10^6/3600</f>
        <v>166402.77777777778</v>
      </c>
      <c r="H64" s="68">
        <f>LasVegas!$B$17*10^6/3600</f>
        <v>166402.77777777778</v>
      </c>
      <c r="I64" s="68">
        <f>SanFrancisco!$B$17*10^6/3600</f>
        <v>166402.77777777778</v>
      </c>
      <c r="J64" s="68">
        <f>Baltimore!$B$17*10^6/3600</f>
        <v>166402.77777777778</v>
      </c>
      <c r="K64" s="68">
        <f>Albuquerque!$B$17*10^6/3600</f>
        <v>166402.77777777778</v>
      </c>
      <c r="L64" s="68">
        <f>Seattle!$B$17*10^6/3600</f>
        <v>166402.77777777778</v>
      </c>
      <c r="M64" s="68">
        <f>Chicago!$B$17*10^6/3600</f>
        <v>166402.77777777778</v>
      </c>
      <c r="N64" s="68">
        <f>Boulder!$B$17*10^6/3600</f>
        <v>166402.77777777778</v>
      </c>
      <c r="O64" s="68">
        <f>Minneapolis!$B$17*10^6/3600</f>
        <v>166402.77777777778</v>
      </c>
      <c r="P64" s="68">
        <f>Helena!$B$17*10^6/3600</f>
        <v>166402.77777777778</v>
      </c>
      <c r="Q64" s="68">
        <f>Duluth!$B$17*10^6/3600</f>
        <v>166402.77777777778</v>
      </c>
      <c r="R64" s="68">
        <f>Fairbanks!$B$17*10^6/3600</f>
        <v>166402.77777777778</v>
      </c>
    </row>
    <row r="65" spans="1:18">
      <c r="A65" s="6"/>
      <c r="B65" s="11" t="s">
        <v>77</v>
      </c>
      <c r="C65" s="68">
        <f>Miami!$B$18*10^6/3600</f>
        <v>0</v>
      </c>
      <c r="D65" s="68">
        <f>Houston!$B$18*10^6/3600</f>
        <v>0</v>
      </c>
      <c r="E65" s="68">
        <f>Phoenix!$B$18*10^6/3600</f>
        <v>0</v>
      </c>
      <c r="F65" s="68">
        <f>Atlanta!$B$18*10^6/3600</f>
        <v>0</v>
      </c>
      <c r="G65" s="68">
        <f>LosAngeles!$B$18*10^6/3600</f>
        <v>0</v>
      </c>
      <c r="H65" s="68">
        <f>LasVegas!$B$18*10^6/3600</f>
        <v>0</v>
      </c>
      <c r="I65" s="68">
        <f>SanFrancisco!$B$18*10^6/3600</f>
        <v>0</v>
      </c>
      <c r="J65" s="68">
        <f>Baltimore!$B$18*10^6/3600</f>
        <v>0</v>
      </c>
      <c r="K65" s="68">
        <f>Albuquerque!$B$18*10^6/3600</f>
        <v>0</v>
      </c>
      <c r="L65" s="68">
        <f>Seattle!$B$18*10^6/3600</f>
        <v>0</v>
      </c>
      <c r="M65" s="68">
        <f>Chicago!$B$18*10^6/3600</f>
        <v>0</v>
      </c>
      <c r="N65" s="68">
        <f>Boulder!$B$18*10^6/3600</f>
        <v>0</v>
      </c>
      <c r="O65" s="68">
        <f>Minneapolis!$B$18*10^6/3600</f>
        <v>0</v>
      </c>
      <c r="P65" s="68">
        <f>Helena!$B$18*10^6/3600</f>
        <v>0</v>
      </c>
      <c r="Q65" s="68">
        <f>Duluth!$B$18*10^6/3600</f>
        <v>0</v>
      </c>
      <c r="R65" s="68">
        <f>Fairbanks!$B$18*10^6/3600</f>
        <v>0</v>
      </c>
    </row>
    <row r="66" spans="1:18">
      <c r="A66" s="6"/>
      <c r="B66" s="11" t="s">
        <v>78</v>
      </c>
      <c r="C66" s="68">
        <f>Miami!$B$19*10^6/3600</f>
        <v>30338.888888888891</v>
      </c>
      <c r="D66" s="68">
        <f>Houston!$B$19*10^6/3600</f>
        <v>30583.333333333332</v>
      </c>
      <c r="E66" s="68">
        <f>Phoenix!$B$19*10^6/3600</f>
        <v>30616.666666666668</v>
      </c>
      <c r="F66" s="68">
        <f>Atlanta!$B$19*10^6/3600</f>
        <v>30352.777777777777</v>
      </c>
      <c r="G66" s="68">
        <f>LosAngeles!$B$19*10^6/3600</f>
        <v>27683.333333333332</v>
      </c>
      <c r="H66" s="68">
        <f>LasVegas!$B$19*10^6/3600</f>
        <v>30005.555555555555</v>
      </c>
      <c r="I66" s="68">
        <f>SanFrancisco!$B$19*10^6/3600</f>
        <v>26591.666666666668</v>
      </c>
      <c r="J66" s="68">
        <f>Baltimore!$B$19*10^6/3600</f>
        <v>29505.555555555555</v>
      </c>
      <c r="K66" s="68">
        <f>Albuquerque!$B$19*10^6/3600</f>
        <v>33288.888888888891</v>
      </c>
      <c r="L66" s="68">
        <f>Seattle!$B$19*10^6/3600</f>
        <v>27105.555555555555</v>
      </c>
      <c r="M66" s="68">
        <f>Chicago!$B$19*10^6/3600</f>
        <v>29050</v>
      </c>
      <c r="N66" s="68">
        <f>Boulder!$B$19*10^6/3600</f>
        <v>32408.333333333332</v>
      </c>
      <c r="O66" s="68">
        <f>Minneapolis!$B$19*10^6/3600</f>
        <v>29063.888888888891</v>
      </c>
      <c r="P66" s="68">
        <f>Helena!$B$19*10^6/3600</f>
        <v>30633.333333333332</v>
      </c>
      <c r="Q66" s="68">
        <f>Duluth!$B$19*10^6/3600</f>
        <v>27647.222222222223</v>
      </c>
      <c r="R66" s="68">
        <f>Fairbanks!$B$19*10^6/3600</f>
        <v>26775</v>
      </c>
    </row>
    <row r="67" spans="1:18">
      <c r="A67" s="6"/>
      <c r="B67" s="11" t="s">
        <v>79</v>
      </c>
      <c r="C67" s="68">
        <f>Miami!$B$20*10^6/3600</f>
        <v>0</v>
      </c>
      <c r="D67" s="68">
        <f>Houston!$B$20*10^6/3600</f>
        <v>0</v>
      </c>
      <c r="E67" s="68">
        <f>Phoenix!$B$20*10^6/3600</f>
        <v>0</v>
      </c>
      <c r="F67" s="68">
        <f>Atlanta!$B$20*10^6/3600</f>
        <v>0</v>
      </c>
      <c r="G67" s="68">
        <f>LosAngeles!$B$20*10^6/3600</f>
        <v>0</v>
      </c>
      <c r="H67" s="68">
        <f>LasVegas!$B$20*10^6/3600</f>
        <v>0</v>
      </c>
      <c r="I67" s="68">
        <f>SanFrancisco!$B$20*10^6/3600</f>
        <v>0</v>
      </c>
      <c r="J67" s="68">
        <f>Baltimore!$B$20*10^6/3600</f>
        <v>0</v>
      </c>
      <c r="K67" s="68">
        <f>Albuquerque!$B$20*10^6/3600</f>
        <v>0</v>
      </c>
      <c r="L67" s="68">
        <f>Seattle!$B$20*10^6/3600</f>
        <v>0</v>
      </c>
      <c r="M67" s="68">
        <f>Chicago!$B$20*10^6/3600</f>
        <v>0</v>
      </c>
      <c r="N67" s="68">
        <f>Boulder!$B$20*10^6/3600</f>
        <v>0</v>
      </c>
      <c r="O67" s="68">
        <f>Minneapolis!$B$20*10^6/3600</f>
        <v>0</v>
      </c>
      <c r="P67" s="68">
        <f>Helena!$B$20*10^6/3600</f>
        <v>0</v>
      </c>
      <c r="Q67" s="68">
        <f>Duluth!$B$20*10^6/3600</f>
        <v>0</v>
      </c>
      <c r="R67" s="68">
        <f>Fairbanks!$B$20*10^6/3600</f>
        <v>0</v>
      </c>
    </row>
    <row r="68" spans="1:18">
      <c r="A68" s="6"/>
      <c r="B68" s="11" t="s">
        <v>80</v>
      </c>
      <c r="C68" s="68">
        <f>Miami!$B$21*10^6/3600</f>
        <v>0</v>
      </c>
      <c r="D68" s="68">
        <f>Houston!$B$21*10^6/3600</f>
        <v>0</v>
      </c>
      <c r="E68" s="68">
        <f>Phoenix!$B$21*10^6/3600</f>
        <v>0</v>
      </c>
      <c r="F68" s="68">
        <f>Atlanta!$B$21*10^6/3600</f>
        <v>0</v>
      </c>
      <c r="G68" s="68">
        <f>LosAngeles!$B$21*10^6/3600</f>
        <v>0</v>
      </c>
      <c r="H68" s="68">
        <f>LasVegas!$B$21*10^6/3600</f>
        <v>0</v>
      </c>
      <c r="I68" s="68">
        <f>SanFrancisco!$B$21*10^6/3600</f>
        <v>0</v>
      </c>
      <c r="J68" s="68">
        <f>Baltimore!$B$21*10^6/3600</f>
        <v>0</v>
      </c>
      <c r="K68" s="68">
        <f>Albuquerque!$B$21*10^6/3600</f>
        <v>0</v>
      </c>
      <c r="L68" s="68">
        <f>Seattle!$B$21*10^6/3600</f>
        <v>0</v>
      </c>
      <c r="M68" s="68">
        <f>Chicago!$B$21*10^6/3600</f>
        <v>0</v>
      </c>
      <c r="N68" s="68">
        <f>Boulder!$B$21*10^6/3600</f>
        <v>0</v>
      </c>
      <c r="O68" s="68">
        <f>Minneapolis!$B$21*10^6/3600</f>
        <v>0</v>
      </c>
      <c r="P68" s="68">
        <f>Helena!$B$21*10^6/3600</f>
        <v>0</v>
      </c>
      <c r="Q68" s="68">
        <f>Duluth!$B$21*10^6/3600</f>
        <v>0</v>
      </c>
      <c r="R68" s="68">
        <f>Fairbanks!$B$21*10^6/3600</f>
        <v>0</v>
      </c>
    </row>
    <row r="69" spans="1:18">
      <c r="A69" s="6"/>
      <c r="B69" s="11" t="s">
        <v>81</v>
      </c>
      <c r="C69" s="68">
        <f>Miami!$B$22*10^6/3600</f>
        <v>0</v>
      </c>
      <c r="D69" s="68">
        <f>Houston!$B$22*10^6/3600</f>
        <v>0</v>
      </c>
      <c r="E69" s="68">
        <f>Phoenix!$B$22*10^6/3600</f>
        <v>0</v>
      </c>
      <c r="F69" s="68">
        <f>Atlanta!$B$22*10^6/3600</f>
        <v>0</v>
      </c>
      <c r="G69" s="68">
        <f>LosAngeles!$B$22*10^6/3600</f>
        <v>0</v>
      </c>
      <c r="H69" s="68">
        <f>LasVegas!$B$22*10^6/3600</f>
        <v>0</v>
      </c>
      <c r="I69" s="68">
        <f>SanFrancisco!$B$22*10^6/3600</f>
        <v>0</v>
      </c>
      <c r="J69" s="68">
        <f>Baltimore!$B$22*10^6/3600</f>
        <v>0</v>
      </c>
      <c r="K69" s="68">
        <f>Albuquerque!$B$22*10^6/3600</f>
        <v>0</v>
      </c>
      <c r="L69" s="68">
        <f>Seattle!$B$22*10^6/3600</f>
        <v>0</v>
      </c>
      <c r="M69" s="68">
        <f>Chicago!$B$22*10^6/3600</f>
        <v>0</v>
      </c>
      <c r="N69" s="68">
        <f>Boulder!$B$22*10^6/3600</f>
        <v>0</v>
      </c>
      <c r="O69" s="68">
        <f>Minneapolis!$B$22*10^6/3600</f>
        <v>0</v>
      </c>
      <c r="P69" s="68">
        <f>Helena!$B$22*10^6/3600</f>
        <v>0</v>
      </c>
      <c r="Q69" s="68">
        <f>Duluth!$B$22*10^6/3600</f>
        <v>0</v>
      </c>
      <c r="R69" s="68">
        <f>Fairbanks!$B$22*10^6/3600</f>
        <v>0</v>
      </c>
    </row>
    <row r="70" spans="1:18">
      <c r="A70" s="6"/>
      <c r="B70" s="11" t="s">
        <v>60</v>
      </c>
      <c r="C70" s="68">
        <f>Miami!$B$23*10^6/3600</f>
        <v>0</v>
      </c>
      <c r="D70" s="68">
        <f>Houston!$B$23*10^6/3600</f>
        <v>0</v>
      </c>
      <c r="E70" s="68">
        <f>Phoenix!$B$23*10^6/3600</f>
        <v>0</v>
      </c>
      <c r="F70" s="68">
        <f>Atlanta!$B$23*10^6/3600</f>
        <v>0</v>
      </c>
      <c r="G70" s="68">
        <f>LosAngeles!$B$23*10^6/3600</f>
        <v>0</v>
      </c>
      <c r="H70" s="68">
        <f>LasVegas!$B$23*10^6/3600</f>
        <v>0</v>
      </c>
      <c r="I70" s="68">
        <f>SanFrancisco!$B$23*10^6/3600</f>
        <v>0</v>
      </c>
      <c r="J70" s="68">
        <f>Baltimore!$B$23*10^6/3600</f>
        <v>0</v>
      </c>
      <c r="K70" s="68">
        <f>Albuquerque!$B$23*10^6/3600</f>
        <v>0</v>
      </c>
      <c r="L70" s="68">
        <f>Seattle!$B$23*10^6/3600</f>
        <v>0</v>
      </c>
      <c r="M70" s="68">
        <f>Chicago!$B$23*10^6/3600</f>
        <v>0</v>
      </c>
      <c r="N70" s="68">
        <f>Boulder!$B$23*10^6/3600</f>
        <v>0</v>
      </c>
      <c r="O70" s="68">
        <f>Minneapolis!$B$23*10^6/3600</f>
        <v>0</v>
      </c>
      <c r="P70" s="68">
        <f>Helena!$B$23*10^6/3600</f>
        <v>0</v>
      </c>
      <c r="Q70" s="68">
        <f>Duluth!$B$23*10^6/3600</f>
        <v>0</v>
      </c>
      <c r="R70" s="68">
        <f>Fairbanks!$B$23*10^6/3600</f>
        <v>0</v>
      </c>
    </row>
    <row r="71" spans="1:18">
      <c r="A71" s="6"/>
      <c r="B71" s="11" t="s">
        <v>82</v>
      </c>
      <c r="C71" s="68">
        <f>Miami!$B$24*10^6/3600</f>
        <v>0</v>
      </c>
      <c r="D71" s="68">
        <f>Houston!$B$24*10^6/3600</f>
        <v>0</v>
      </c>
      <c r="E71" s="68">
        <f>Phoenix!$B$24*10^6/3600</f>
        <v>0</v>
      </c>
      <c r="F71" s="68">
        <f>Atlanta!$B$24*10^6/3600</f>
        <v>0</v>
      </c>
      <c r="G71" s="68">
        <f>LosAngeles!$B$24*10^6/3600</f>
        <v>0</v>
      </c>
      <c r="H71" s="68">
        <f>LasVegas!$B$24*10^6/3600</f>
        <v>0</v>
      </c>
      <c r="I71" s="68">
        <f>SanFrancisco!$B$24*10^6/3600</f>
        <v>0</v>
      </c>
      <c r="J71" s="68">
        <f>Baltimore!$B$24*10^6/3600</f>
        <v>0</v>
      </c>
      <c r="K71" s="68">
        <f>Albuquerque!$B$24*10^6/3600</f>
        <v>0</v>
      </c>
      <c r="L71" s="68">
        <f>Seattle!$B$24*10^6/3600</f>
        <v>0</v>
      </c>
      <c r="M71" s="68">
        <f>Chicago!$B$24*10^6/3600</f>
        <v>0</v>
      </c>
      <c r="N71" s="68">
        <f>Boulder!$B$24*10^6/3600</f>
        <v>0</v>
      </c>
      <c r="O71" s="68">
        <f>Minneapolis!$B$24*10^6/3600</f>
        <v>0</v>
      </c>
      <c r="P71" s="68">
        <f>Helena!$B$24*10^6/3600</f>
        <v>0</v>
      </c>
      <c r="Q71" s="68">
        <f>Duluth!$B$24*10^6/3600</f>
        <v>0</v>
      </c>
      <c r="R71" s="68">
        <f>Fairbanks!$B$24*10^6/3600</f>
        <v>0</v>
      </c>
    </row>
    <row r="72" spans="1:18">
      <c r="A72" s="6"/>
      <c r="B72" s="11" t="s">
        <v>83</v>
      </c>
      <c r="C72" s="68">
        <f>Miami!$B$25*10^6/3600</f>
        <v>18780.555555555555</v>
      </c>
      <c r="D72" s="68">
        <f>Houston!$B$25*10^6/3600</f>
        <v>18077.777777777777</v>
      </c>
      <c r="E72" s="68">
        <f>Phoenix!$B$25*10^6/3600</f>
        <v>18011.111111111109</v>
      </c>
      <c r="F72" s="68">
        <f>Atlanta!$B$25*10^6/3600</f>
        <v>17369.444444444445</v>
      </c>
      <c r="G72" s="68">
        <f>LosAngeles!$B$25*10^6/3600</f>
        <v>17419.444444444445</v>
      </c>
      <c r="H72" s="68">
        <f>LasVegas!$B$25*10^6/3600</f>
        <v>17508.333333333332</v>
      </c>
      <c r="I72" s="68">
        <f>SanFrancisco!$B$25*10^6/3600</f>
        <v>16772.222222222223</v>
      </c>
      <c r="J72" s="68">
        <f>Baltimore!$B$25*10^6/3600</f>
        <v>16891.666666666668</v>
      </c>
      <c r="K72" s="68">
        <f>Albuquerque!$B$25*10^6/3600</f>
        <v>16836.111111111109</v>
      </c>
      <c r="L72" s="68">
        <f>Seattle!$B$25*10^6/3600</f>
        <v>16472.222222222223</v>
      </c>
      <c r="M72" s="68">
        <f>Chicago!$B$25*10^6/3600</f>
        <v>16575</v>
      </c>
      <c r="N72" s="68">
        <f>Boulder!$B$25*10^6/3600</f>
        <v>16488.888888888891</v>
      </c>
      <c r="O72" s="68">
        <f>Minneapolis!$B$25*10^6/3600</f>
        <v>16422.222222222223</v>
      </c>
      <c r="P72" s="68">
        <f>Helena!$B$25*10^6/3600</f>
        <v>16172.222222222223</v>
      </c>
      <c r="Q72" s="68">
        <f>Duluth!$B$25*10^6/3600</f>
        <v>15947.222222222223</v>
      </c>
      <c r="R72" s="68">
        <f>Fairbanks!$B$25*10^6/3600</f>
        <v>15569.444444444445</v>
      </c>
    </row>
    <row r="73" spans="1:18">
      <c r="A73" s="6"/>
      <c r="B73" s="11" t="s">
        <v>84</v>
      </c>
      <c r="C73" s="68">
        <f>Miami!$B$26*10^6/3600</f>
        <v>0</v>
      </c>
      <c r="D73" s="68">
        <f>Houston!$B$26*10^6/3600</f>
        <v>0</v>
      </c>
      <c r="E73" s="68">
        <f>Phoenix!$B$26*10^6/3600</f>
        <v>0</v>
      </c>
      <c r="F73" s="68">
        <f>Atlanta!$B$26*10^6/3600</f>
        <v>0</v>
      </c>
      <c r="G73" s="68">
        <f>LosAngeles!$B$26*10^6/3600</f>
        <v>0</v>
      </c>
      <c r="H73" s="68">
        <f>LasVegas!$B$26*10^6/3600</f>
        <v>0</v>
      </c>
      <c r="I73" s="68">
        <f>SanFrancisco!$B$26*10^6/3600</f>
        <v>0</v>
      </c>
      <c r="J73" s="68">
        <f>Baltimore!$B$26*10^6/3600</f>
        <v>0</v>
      </c>
      <c r="K73" s="68">
        <f>Albuquerque!$B$26*10^6/3600</f>
        <v>0</v>
      </c>
      <c r="L73" s="68">
        <f>Seattle!$B$26*10^6/3600</f>
        <v>0</v>
      </c>
      <c r="M73" s="68">
        <f>Chicago!$B$26*10^6/3600</f>
        <v>0</v>
      </c>
      <c r="N73" s="68">
        <f>Boulder!$B$26*10^6/3600</f>
        <v>0</v>
      </c>
      <c r="O73" s="68">
        <f>Minneapolis!$B$26*10^6/3600</f>
        <v>0</v>
      </c>
      <c r="P73" s="68">
        <f>Helena!$B$26*10^6/3600</f>
        <v>0</v>
      </c>
      <c r="Q73" s="68">
        <f>Duluth!$B$26*10^6/3600</f>
        <v>0</v>
      </c>
      <c r="R73" s="68">
        <f>Fairbanks!$B$26*10^6/3600</f>
        <v>0</v>
      </c>
    </row>
    <row r="74" spans="1:18">
      <c r="A74" s="6"/>
      <c r="B74" s="11" t="s">
        <v>85</v>
      </c>
      <c r="C74" s="68">
        <f>Miami!$B$28*10^6/3600</f>
        <v>391605.55555555556</v>
      </c>
      <c r="D74" s="68">
        <f>Houston!$B$28*10^6/3600</f>
        <v>358786.11111111112</v>
      </c>
      <c r="E74" s="68">
        <f>Phoenix!$B$28*10^6/3600</f>
        <v>355733.33333333331</v>
      </c>
      <c r="F74" s="68">
        <f>Atlanta!$B$28*10^6/3600</f>
        <v>324755.55555555556</v>
      </c>
      <c r="G74" s="68">
        <f>LosAngeles!$B$28*10^6/3600</f>
        <v>295086.11111111112</v>
      </c>
      <c r="H74" s="68">
        <f>LasVegas!$B$28*10^6/3600</f>
        <v>334188.88888888888</v>
      </c>
      <c r="I74" s="68">
        <f>SanFrancisco!$B$28*10^6/3600</f>
        <v>282847.22222222225</v>
      </c>
      <c r="J74" s="68">
        <f>Baltimore!$B$28*10^6/3600</f>
        <v>313405.55555555556</v>
      </c>
      <c r="K74" s="68">
        <f>Albuquerque!$B$28*10^6/3600</f>
        <v>310586.11111111112</v>
      </c>
      <c r="L74" s="68">
        <f>Seattle!$B$28*10^6/3600</f>
        <v>284858.33333333331</v>
      </c>
      <c r="M74" s="68">
        <f>Chicago!$B$28*10^6/3600</f>
        <v>303605.55555555556</v>
      </c>
      <c r="N74" s="68">
        <f>Boulder!$B$28*10^6/3600</f>
        <v>300666.66666666669</v>
      </c>
      <c r="O74" s="68">
        <f>Minneapolis!$B$28*10^6/3600</f>
        <v>300888.88888888888</v>
      </c>
      <c r="P74" s="68">
        <f>Helena!$B$28*10^6/3600</f>
        <v>291688.88888888888</v>
      </c>
      <c r="Q74" s="68">
        <f>Duluth!$B$28*10^6/3600</f>
        <v>285997.22222222219</v>
      </c>
      <c r="R74" s="68">
        <f>Fairbanks!$B$28*10^6/3600</f>
        <v>280730.55555555556</v>
      </c>
    </row>
    <row r="75" spans="1:18">
      <c r="A75" s="6"/>
      <c r="B75" s="9" t="s">
        <v>166</v>
      </c>
    </row>
    <row r="76" spans="1:18">
      <c r="A76" s="6"/>
      <c r="B76" s="11" t="s">
        <v>65</v>
      </c>
      <c r="C76" s="68">
        <f>Miami!$C$13*10^3</f>
        <v>14670</v>
      </c>
      <c r="D76" s="68">
        <f>Houston!$C$13*10^3</f>
        <v>211280</v>
      </c>
      <c r="E76" s="68">
        <f>Phoenix!$C$13*10^3</f>
        <v>157340</v>
      </c>
      <c r="F76" s="68">
        <f>Atlanta!$C$13*10^3</f>
        <v>399840</v>
      </c>
      <c r="G76" s="68">
        <f>LosAngeles!$C$13*10^3</f>
        <v>131180</v>
      </c>
      <c r="H76" s="68">
        <f>LasVegas!$C$13*10^3</f>
        <v>263480</v>
      </c>
      <c r="I76" s="68">
        <f>SanFrancisco!$C$13*10^3</f>
        <v>386450</v>
      </c>
      <c r="J76" s="68">
        <f>Baltimore!$C$13*10^3</f>
        <v>697040</v>
      </c>
      <c r="K76" s="68">
        <f>Albuquerque!$C$13*10^3</f>
        <v>471400</v>
      </c>
      <c r="L76" s="68">
        <f>Seattle!$C$13*10^3</f>
        <v>667720</v>
      </c>
      <c r="M76" s="68">
        <f>Chicago!$C$13*10^3</f>
        <v>937050</v>
      </c>
      <c r="N76" s="68">
        <f>Boulder!$C$13*10^3</f>
        <v>681760</v>
      </c>
      <c r="O76" s="68">
        <f>Minneapolis!$C$13*10^3</f>
        <v>1182440</v>
      </c>
      <c r="P76" s="68">
        <f>Helena!$C$13*10^3</f>
        <v>988000</v>
      </c>
      <c r="Q76" s="68">
        <f>Duluth!$C$13*10^3</f>
        <v>1475580</v>
      </c>
      <c r="R76" s="68">
        <f>Fairbanks!$C$13*10^3</f>
        <v>2308940</v>
      </c>
    </row>
    <row r="77" spans="1:18">
      <c r="A77" s="6"/>
      <c r="B77" s="11" t="s">
        <v>66</v>
      </c>
      <c r="C77" s="68">
        <f>Miami!$C$14*10^3</f>
        <v>0</v>
      </c>
      <c r="D77" s="68">
        <f>Houston!$C$14*10^3</f>
        <v>0</v>
      </c>
      <c r="E77" s="68">
        <f>Phoenix!$C$14*10^3</f>
        <v>0</v>
      </c>
      <c r="F77" s="68">
        <f>Atlanta!$C$14*10^3</f>
        <v>0</v>
      </c>
      <c r="G77" s="68">
        <f>LosAngeles!$C$14*10^3</f>
        <v>0</v>
      </c>
      <c r="H77" s="68">
        <f>LasVegas!$C$14*10^3</f>
        <v>0</v>
      </c>
      <c r="I77" s="68">
        <f>SanFrancisco!$C$14*10^3</f>
        <v>0</v>
      </c>
      <c r="J77" s="68">
        <f>Baltimore!$C$14*10^3</f>
        <v>0</v>
      </c>
      <c r="K77" s="68">
        <f>Albuquerque!$C$14*10^3</f>
        <v>0</v>
      </c>
      <c r="L77" s="68">
        <f>Seattle!$C$14*10^3</f>
        <v>0</v>
      </c>
      <c r="M77" s="68">
        <f>Chicago!$C$14*10^3</f>
        <v>0</v>
      </c>
      <c r="N77" s="68">
        <f>Boulder!$C$14*10^3</f>
        <v>0</v>
      </c>
      <c r="O77" s="68">
        <f>Minneapolis!$C$14*10^3</f>
        <v>0</v>
      </c>
      <c r="P77" s="68">
        <f>Helena!$C$14*10^3</f>
        <v>0</v>
      </c>
      <c r="Q77" s="68">
        <f>Duluth!$C$14*10^3</f>
        <v>0</v>
      </c>
      <c r="R77" s="68">
        <f>Fairbanks!$C$14*10^3</f>
        <v>0</v>
      </c>
    </row>
    <row r="78" spans="1:18">
      <c r="A78" s="6"/>
      <c r="B78" s="11" t="s">
        <v>74</v>
      </c>
      <c r="C78" s="68">
        <f>Miami!$C$15*10^3</f>
        <v>0</v>
      </c>
      <c r="D78" s="68">
        <f>Houston!$C$15*10^3</f>
        <v>0</v>
      </c>
      <c r="E78" s="68">
        <f>Phoenix!$C$15*10^3</f>
        <v>0</v>
      </c>
      <c r="F78" s="68">
        <f>Atlanta!$C$15*10^3</f>
        <v>0</v>
      </c>
      <c r="G78" s="68">
        <f>LosAngeles!$C$15*10^3</f>
        <v>0</v>
      </c>
      <c r="H78" s="68">
        <f>LasVegas!$C$15*10^3</f>
        <v>0</v>
      </c>
      <c r="I78" s="68">
        <f>SanFrancisco!$C$15*10^3</f>
        <v>0</v>
      </c>
      <c r="J78" s="68">
        <f>Baltimore!$C$15*10^3</f>
        <v>0</v>
      </c>
      <c r="K78" s="68">
        <f>Albuquerque!$C$15*10^3</f>
        <v>0</v>
      </c>
      <c r="L78" s="68">
        <f>Seattle!$C$15*10^3</f>
        <v>0</v>
      </c>
      <c r="M78" s="68">
        <f>Chicago!$C$15*10^3</f>
        <v>0</v>
      </c>
      <c r="N78" s="68">
        <f>Boulder!$C$15*10^3</f>
        <v>0</v>
      </c>
      <c r="O78" s="68">
        <f>Minneapolis!$C$15*10^3</f>
        <v>0</v>
      </c>
      <c r="P78" s="68">
        <f>Helena!$C$15*10^3</f>
        <v>0</v>
      </c>
      <c r="Q78" s="68">
        <f>Duluth!$C$15*10^3</f>
        <v>0</v>
      </c>
      <c r="R78" s="68">
        <f>Fairbanks!$C$15*10^3</f>
        <v>0</v>
      </c>
    </row>
    <row r="79" spans="1:18">
      <c r="A79" s="6"/>
      <c r="B79" s="11" t="s">
        <v>75</v>
      </c>
      <c r="C79" s="68">
        <f>Miami!$C$16*10^3</f>
        <v>0</v>
      </c>
      <c r="D79" s="68">
        <f>Houston!$C$16*10^3</f>
        <v>0</v>
      </c>
      <c r="E79" s="68">
        <f>Phoenix!$C$16*10^3</f>
        <v>0</v>
      </c>
      <c r="F79" s="68">
        <f>Atlanta!$C$16*10^3</f>
        <v>0</v>
      </c>
      <c r="G79" s="68">
        <f>LosAngeles!$C$16*10^3</f>
        <v>0</v>
      </c>
      <c r="H79" s="68">
        <f>LasVegas!$C$16*10^3</f>
        <v>0</v>
      </c>
      <c r="I79" s="68">
        <f>SanFrancisco!$C$16*10^3</f>
        <v>0</v>
      </c>
      <c r="J79" s="68">
        <f>Baltimore!$C$16*10^3</f>
        <v>0</v>
      </c>
      <c r="K79" s="68">
        <f>Albuquerque!$C$16*10^3</f>
        <v>0</v>
      </c>
      <c r="L79" s="68">
        <f>Seattle!$C$16*10^3</f>
        <v>0</v>
      </c>
      <c r="M79" s="68">
        <f>Chicago!$C$16*10^3</f>
        <v>0</v>
      </c>
      <c r="N79" s="68">
        <f>Boulder!$C$16*10^3</f>
        <v>0</v>
      </c>
      <c r="O79" s="68">
        <f>Minneapolis!$C$16*10^3</f>
        <v>0</v>
      </c>
      <c r="P79" s="68">
        <f>Helena!$C$16*10^3</f>
        <v>0</v>
      </c>
      <c r="Q79" s="68">
        <f>Duluth!$C$16*10^3</f>
        <v>0</v>
      </c>
      <c r="R79" s="68">
        <f>Fairbanks!$C$16*10^3</f>
        <v>0</v>
      </c>
    </row>
    <row r="80" spans="1:18">
      <c r="A80" s="6"/>
      <c r="B80" s="11" t="s">
        <v>76</v>
      </c>
      <c r="C80" s="68">
        <f>Miami!$C$17*10^3</f>
        <v>800920</v>
      </c>
      <c r="D80" s="68">
        <f>Houston!$C$17*10^3</f>
        <v>800920</v>
      </c>
      <c r="E80" s="68">
        <f>Phoenix!$C$17*10^3</f>
        <v>800920</v>
      </c>
      <c r="F80" s="68">
        <f>Atlanta!$C$17*10^3</f>
        <v>800920</v>
      </c>
      <c r="G80" s="68">
        <f>LosAngeles!$C$17*10^3</f>
        <v>800920</v>
      </c>
      <c r="H80" s="68">
        <f>LasVegas!$C$17*10^3</f>
        <v>800920</v>
      </c>
      <c r="I80" s="68">
        <f>SanFrancisco!$C$17*10^3</f>
        <v>800920</v>
      </c>
      <c r="J80" s="68">
        <f>Baltimore!$C$17*10^3</f>
        <v>800920</v>
      </c>
      <c r="K80" s="68">
        <f>Albuquerque!$C$17*10^3</f>
        <v>800920</v>
      </c>
      <c r="L80" s="68">
        <f>Seattle!$C$17*10^3</f>
        <v>800920</v>
      </c>
      <c r="M80" s="68">
        <f>Chicago!$C$17*10^3</f>
        <v>800920</v>
      </c>
      <c r="N80" s="68">
        <f>Boulder!$C$17*10^3</f>
        <v>800920</v>
      </c>
      <c r="O80" s="68">
        <f>Minneapolis!$C$17*10^3</f>
        <v>800920</v>
      </c>
      <c r="P80" s="68">
        <f>Helena!$C$17*10^3</f>
        <v>800920</v>
      </c>
      <c r="Q80" s="68">
        <f>Duluth!$C$17*10^3</f>
        <v>800920</v>
      </c>
      <c r="R80" s="68">
        <f>Fairbanks!$C$17*10^3</f>
        <v>800920</v>
      </c>
    </row>
    <row r="81" spans="1:18">
      <c r="A81" s="6"/>
      <c r="B81" s="11" t="s">
        <v>77</v>
      </c>
      <c r="C81" s="68">
        <f>Miami!$C$18*10^3</f>
        <v>0</v>
      </c>
      <c r="D81" s="68">
        <f>Houston!$C$18*10^3</f>
        <v>0</v>
      </c>
      <c r="E81" s="68">
        <f>Phoenix!$C$18*10^3</f>
        <v>0</v>
      </c>
      <c r="F81" s="68">
        <f>Atlanta!$C$18*10^3</f>
        <v>0</v>
      </c>
      <c r="G81" s="68">
        <f>LosAngeles!$C$18*10^3</f>
        <v>0</v>
      </c>
      <c r="H81" s="68">
        <f>LasVegas!$C$18*10^3</f>
        <v>0</v>
      </c>
      <c r="I81" s="68">
        <f>SanFrancisco!$C$18*10^3</f>
        <v>0</v>
      </c>
      <c r="J81" s="68">
        <f>Baltimore!$C$18*10^3</f>
        <v>0</v>
      </c>
      <c r="K81" s="68">
        <f>Albuquerque!$C$18*10^3</f>
        <v>0</v>
      </c>
      <c r="L81" s="68">
        <f>Seattle!$C$18*10^3</f>
        <v>0</v>
      </c>
      <c r="M81" s="68">
        <f>Chicago!$C$18*10^3</f>
        <v>0</v>
      </c>
      <c r="N81" s="68">
        <f>Boulder!$C$18*10^3</f>
        <v>0</v>
      </c>
      <c r="O81" s="68">
        <f>Minneapolis!$C$18*10^3</f>
        <v>0</v>
      </c>
      <c r="P81" s="68">
        <f>Helena!$C$18*10^3</f>
        <v>0</v>
      </c>
      <c r="Q81" s="68">
        <f>Duluth!$C$18*10^3</f>
        <v>0</v>
      </c>
      <c r="R81" s="68">
        <f>Fairbanks!$C$18*10^3</f>
        <v>0</v>
      </c>
    </row>
    <row r="82" spans="1:18">
      <c r="A82" s="6"/>
      <c r="B82" s="11" t="s">
        <v>78</v>
      </c>
      <c r="C82" s="68">
        <f>Miami!$C$19*10^3</f>
        <v>0</v>
      </c>
      <c r="D82" s="68">
        <f>Houston!$C$19*10^3</f>
        <v>0</v>
      </c>
      <c r="E82" s="68">
        <f>Phoenix!$C$19*10^3</f>
        <v>0</v>
      </c>
      <c r="F82" s="68">
        <f>Atlanta!$C$19*10^3</f>
        <v>0</v>
      </c>
      <c r="G82" s="68">
        <f>LosAngeles!$C$19*10^3</f>
        <v>0</v>
      </c>
      <c r="H82" s="68">
        <f>LasVegas!$C$19*10^3</f>
        <v>0</v>
      </c>
      <c r="I82" s="68">
        <f>SanFrancisco!$C$19*10^3</f>
        <v>0</v>
      </c>
      <c r="J82" s="68">
        <f>Baltimore!$C$19*10^3</f>
        <v>0</v>
      </c>
      <c r="K82" s="68">
        <f>Albuquerque!$C$19*10^3</f>
        <v>0</v>
      </c>
      <c r="L82" s="68">
        <f>Seattle!$C$19*10^3</f>
        <v>0</v>
      </c>
      <c r="M82" s="68">
        <f>Chicago!$C$19*10^3</f>
        <v>0</v>
      </c>
      <c r="N82" s="68">
        <f>Boulder!$C$19*10^3</f>
        <v>0</v>
      </c>
      <c r="O82" s="68">
        <f>Minneapolis!$C$19*10^3</f>
        <v>0</v>
      </c>
      <c r="P82" s="68">
        <f>Helena!$C$19*10^3</f>
        <v>0</v>
      </c>
      <c r="Q82" s="68">
        <f>Duluth!$C$19*10^3</f>
        <v>0</v>
      </c>
      <c r="R82" s="68">
        <f>Fairbanks!$C$19*10^3</f>
        <v>0</v>
      </c>
    </row>
    <row r="83" spans="1:18">
      <c r="A83" s="6"/>
      <c r="B83" s="11" t="s">
        <v>79</v>
      </c>
      <c r="C83" s="68">
        <f>Miami!$C$20*10^3</f>
        <v>0</v>
      </c>
      <c r="D83" s="68">
        <f>Houston!$C$20*10^3</f>
        <v>0</v>
      </c>
      <c r="E83" s="68">
        <f>Phoenix!$C$20*10^3</f>
        <v>0</v>
      </c>
      <c r="F83" s="68">
        <f>Atlanta!$C$20*10^3</f>
        <v>0</v>
      </c>
      <c r="G83" s="68">
        <f>LosAngeles!$C$20*10^3</f>
        <v>0</v>
      </c>
      <c r="H83" s="68">
        <f>LasVegas!$C$20*10^3</f>
        <v>0</v>
      </c>
      <c r="I83" s="68">
        <f>SanFrancisco!$C$20*10^3</f>
        <v>0</v>
      </c>
      <c r="J83" s="68">
        <f>Baltimore!$C$20*10^3</f>
        <v>0</v>
      </c>
      <c r="K83" s="68">
        <f>Albuquerque!$C$20*10^3</f>
        <v>0</v>
      </c>
      <c r="L83" s="68">
        <f>Seattle!$C$20*10^3</f>
        <v>0</v>
      </c>
      <c r="M83" s="68">
        <f>Chicago!$C$20*10^3</f>
        <v>0</v>
      </c>
      <c r="N83" s="68">
        <f>Boulder!$C$20*10^3</f>
        <v>0</v>
      </c>
      <c r="O83" s="68">
        <f>Minneapolis!$C$20*10^3</f>
        <v>0</v>
      </c>
      <c r="P83" s="68">
        <f>Helena!$C$20*10^3</f>
        <v>0</v>
      </c>
      <c r="Q83" s="68">
        <f>Duluth!$C$20*10^3</f>
        <v>0</v>
      </c>
      <c r="R83" s="68">
        <f>Fairbanks!$C$20*10^3</f>
        <v>0</v>
      </c>
    </row>
    <row r="84" spans="1:18">
      <c r="A84" s="6"/>
      <c r="B84" s="11" t="s">
        <v>80</v>
      </c>
      <c r="C84" s="68">
        <f>Miami!$C$21*10^3</f>
        <v>0</v>
      </c>
      <c r="D84" s="68">
        <f>Houston!$C$21*10^3</f>
        <v>0</v>
      </c>
      <c r="E84" s="68">
        <f>Phoenix!$C$21*10^3</f>
        <v>0</v>
      </c>
      <c r="F84" s="68">
        <f>Atlanta!$C$21*10^3</f>
        <v>0</v>
      </c>
      <c r="G84" s="68">
        <f>LosAngeles!$C$21*10^3</f>
        <v>0</v>
      </c>
      <c r="H84" s="68">
        <f>LasVegas!$C$21*10^3</f>
        <v>0</v>
      </c>
      <c r="I84" s="68">
        <f>SanFrancisco!$C$21*10^3</f>
        <v>0</v>
      </c>
      <c r="J84" s="68">
        <f>Baltimore!$C$21*10^3</f>
        <v>0</v>
      </c>
      <c r="K84" s="68">
        <f>Albuquerque!$C$21*10^3</f>
        <v>0</v>
      </c>
      <c r="L84" s="68">
        <f>Seattle!$C$21*10^3</f>
        <v>0</v>
      </c>
      <c r="M84" s="68">
        <f>Chicago!$C$21*10^3</f>
        <v>0</v>
      </c>
      <c r="N84" s="68">
        <f>Boulder!$C$21*10^3</f>
        <v>0</v>
      </c>
      <c r="O84" s="68">
        <f>Minneapolis!$C$21*10^3</f>
        <v>0</v>
      </c>
      <c r="P84" s="68">
        <f>Helena!$C$21*10^3</f>
        <v>0</v>
      </c>
      <c r="Q84" s="68">
        <f>Duluth!$C$21*10^3</f>
        <v>0</v>
      </c>
      <c r="R84" s="68">
        <f>Fairbanks!$C$21*10^3</f>
        <v>0</v>
      </c>
    </row>
    <row r="85" spans="1:18">
      <c r="A85" s="6"/>
      <c r="B85" s="11" t="s">
        <v>81</v>
      </c>
      <c r="C85" s="68">
        <f>Miami!$C$22*10^3</f>
        <v>0</v>
      </c>
      <c r="D85" s="68">
        <f>Houston!$C$22*10^3</f>
        <v>0</v>
      </c>
      <c r="E85" s="68">
        <f>Phoenix!$C$22*10^3</f>
        <v>0</v>
      </c>
      <c r="F85" s="68">
        <f>Atlanta!$C$22*10^3</f>
        <v>0</v>
      </c>
      <c r="G85" s="68">
        <f>LosAngeles!$C$22*10^3</f>
        <v>0</v>
      </c>
      <c r="H85" s="68">
        <f>LasVegas!$C$22*10^3</f>
        <v>0</v>
      </c>
      <c r="I85" s="68">
        <f>SanFrancisco!$C$22*10^3</f>
        <v>0</v>
      </c>
      <c r="J85" s="68">
        <f>Baltimore!$C$22*10^3</f>
        <v>0</v>
      </c>
      <c r="K85" s="68">
        <f>Albuquerque!$C$22*10^3</f>
        <v>0</v>
      </c>
      <c r="L85" s="68">
        <f>Seattle!$C$22*10^3</f>
        <v>0</v>
      </c>
      <c r="M85" s="68">
        <f>Chicago!$C$22*10^3</f>
        <v>0</v>
      </c>
      <c r="N85" s="68">
        <f>Boulder!$C$22*10^3</f>
        <v>0</v>
      </c>
      <c r="O85" s="68">
        <f>Minneapolis!$C$22*10^3</f>
        <v>0</v>
      </c>
      <c r="P85" s="68">
        <f>Helena!$C$22*10^3</f>
        <v>0</v>
      </c>
      <c r="Q85" s="68">
        <f>Duluth!$C$22*10^3</f>
        <v>0</v>
      </c>
      <c r="R85" s="68">
        <f>Fairbanks!$C$22*10^3</f>
        <v>0</v>
      </c>
    </row>
    <row r="86" spans="1:18">
      <c r="A86" s="6"/>
      <c r="B86" s="11" t="s">
        <v>60</v>
      </c>
      <c r="C86" s="68">
        <f>Miami!$C$23*10^3</f>
        <v>0</v>
      </c>
      <c r="D86" s="68">
        <f>Houston!$C$23*10^3</f>
        <v>0</v>
      </c>
      <c r="E86" s="68">
        <f>Phoenix!$C$23*10^3</f>
        <v>0</v>
      </c>
      <c r="F86" s="68">
        <f>Atlanta!$C$23*10^3</f>
        <v>0</v>
      </c>
      <c r="G86" s="68">
        <f>LosAngeles!$C$23*10^3</f>
        <v>0</v>
      </c>
      <c r="H86" s="68">
        <f>LasVegas!$C$23*10^3</f>
        <v>0</v>
      </c>
      <c r="I86" s="68">
        <f>SanFrancisco!$C$23*10^3</f>
        <v>0</v>
      </c>
      <c r="J86" s="68">
        <f>Baltimore!$C$23*10^3</f>
        <v>0</v>
      </c>
      <c r="K86" s="68">
        <f>Albuquerque!$C$23*10^3</f>
        <v>0</v>
      </c>
      <c r="L86" s="68">
        <f>Seattle!$C$23*10^3</f>
        <v>0</v>
      </c>
      <c r="M86" s="68">
        <f>Chicago!$C$23*10^3</f>
        <v>0</v>
      </c>
      <c r="N86" s="68">
        <f>Boulder!$C$23*10^3</f>
        <v>0</v>
      </c>
      <c r="O86" s="68">
        <f>Minneapolis!$C$23*10^3</f>
        <v>0</v>
      </c>
      <c r="P86" s="68">
        <f>Helena!$C$23*10^3</f>
        <v>0</v>
      </c>
      <c r="Q86" s="68">
        <f>Duluth!$C$23*10^3</f>
        <v>0</v>
      </c>
      <c r="R86" s="68">
        <f>Fairbanks!$C$23*10^3</f>
        <v>0</v>
      </c>
    </row>
    <row r="87" spans="1:18">
      <c r="A87" s="6"/>
      <c r="B87" s="11" t="s">
        <v>82</v>
      </c>
      <c r="C87" s="68">
        <f>Miami!$C$24*10^3</f>
        <v>121380</v>
      </c>
      <c r="D87" s="68">
        <f>Houston!$C$24*10^3</f>
        <v>152460</v>
      </c>
      <c r="E87" s="68">
        <f>Phoenix!$C$24*10^3</f>
        <v>134590</v>
      </c>
      <c r="F87" s="68">
        <f>Atlanta!$C$24*10^3</f>
        <v>182410</v>
      </c>
      <c r="G87" s="68">
        <f>LosAngeles!$C$24*10^3</f>
        <v>176600</v>
      </c>
      <c r="H87" s="68">
        <f>LasVegas!$C$24*10^3</f>
        <v>156110</v>
      </c>
      <c r="I87" s="68">
        <f>SanFrancisco!$C$24*10^3</f>
        <v>202220</v>
      </c>
      <c r="J87" s="68">
        <f>Baltimore!$C$24*10^3</f>
        <v>205940</v>
      </c>
      <c r="K87" s="68">
        <f>Albuquerque!$C$24*10^3</f>
        <v>201480</v>
      </c>
      <c r="L87" s="68">
        <f>Seattle!$C$24*10^3</f>
        <v>218200</v>
      </c>
      <c r="M87" s="68">
        <f>Chicago!$C$24*10^3</f>
        <v>226610</v>
      </c>
      <c r="N87" s="68">
        <f>Boulder!$C$24*10^3</f>
        <v>225530</v>
      </c>
      <c r="O87" s="68">
        <f>Minneapolis!$C$24*10^3</f>
        <v>244460</v>
      </c>
      <c r="P87" s="68">
        <f>Helena!$C$24*10^3</f>
        <v>247700</v>
      </c>
      <c r="Q87" s="68">
        <f>Duluth!$C$24*10^3</f>
        <v>273910</v>
      </c>
      <c r="R87" s="68">
        <f>Fairbanks!$C$24*10^3</f>
        <v>309550</v>
      </c>
    </row>
    <row r="88" spans="1:18">
      <c r="A88" s="6"/>
      <c r="B88" s="11" t="s">
        <v>83</v>
      </c>
      <c r="C88" s="68">
        <f>Miami!$C$25*10^3</f>
        <v>0</v>
      </c>
      <c r="D88" s="68">
        <f>Houston!$C$25*10^3</f>
        <v>0</v>
      </c>
      <c r="E88" s="68">
        <f>Phoenix!$C$25*10^3</f>
        <v>0</v>
      </c>
      <c r="F88" s="68">
        <f>Atlanta!$C$25*10^3</f>
        <v>0</v>
      </c>
      <c r="G88" s="68">
        <f>LosAngeles!$C$25*10^3</f>
        <v>0</v>
      </c>
      <c r="H88" s="68">
        <f>LasVegas!$C$25*10^3</f>
        <v>0</v>
      </c>
      <c r="I88" s="68">
        <f>SanFrancisco!$C$25*10^3</f>
        <v>0</v>
      </c>
      <c r="J88" s="68">
        <f>Baltimore!$C$25*10^3</f>
        <v>0</v>
      </c>
      <c r="K88" s="68">
        <f>Albuquerque!$C$25*10^3</f>
        <v>0</v>
      </c>
      <c r="L88" s="68">
        <f>Seattle!$C$25*10^3</f>
        <v>0</v>
      </c>
      <c r="M88" s="68">
        <f>Chicago!$C$25*10^3</f>
        <v>0</v>
      </c>
      <c r="N88" s="68">
        <f>Boulder!$C$25*10^3</f>
        <v>0</v>
      </c>
      <c r="O88" s="68">
        <f>Minneapolis!$C$25*10^3</f>
        <v>0</v>
      </c>
      <c r="P88" s="68">
        <f>Helena!$C$25*10^3</f>
        <v>0</v>
      </c>
      <c r="Q88" s="68">
        <f>Duluth!$C$25*10^3</f>
        <v>0</v>
      </c>
      <c r="R88" s="68">
        <f>Fairbanks!$C$25*10^3</f>
        <v>0</v>
      </c>
    </row>
    <row r="89" spans="1:18">
      <c r="A89" s="6"/>
      <c r="B89" s="11" t="s">
        <v>84</v>
      </c>
      <c r="C89" s="68">
        <f>Miami!$C$26*10^3</f>
        <v>0</v>
      </c>
      <c r="D89" s="68">
        <f>Houston!$C$26*10^3</f>
        <v>0</v>
      </c>
      <c r="E89" s="68">
        <f>Phoenix!$C$26*10^3</f>
        <v>0</v>
      </c>
      <c r="F89" s="68">
        <f>Atlanta!$C$26*10^3</f>
        <v>0</v>
      </c>
      <c r="G89" s="68">
        <f>LosAngeles!$C$26*10^3</f>
        <v>0</v>
      </c>
      <c r="H89" s="68">
        <f>LasVegas!$C$26*10^3</f>
        <v>0</v>
      </c>
      <c r="I89" s="68">
        <f>SanFrancisco!$C$26*10^3</f>
        <v>0</v>
      </c>
      <c r="J89" s="68">
        <f>Baltimore!$C$26*10^3</f>
        <v>0</v>
      </c>
      <c r="K89" s="68">
        <f>Albuquerque!$C$26*10^3</f>
        <v>0</v>
      </c>
      <c r="L89" s="68">
        <f>Seattle!$C$26*10^3</f>
        <v>0</v>
      </c>
      <c r="M89" s="68">
        <f>Chicago!$C$26*10^3</f>
        <v>0</v>
      </c>
      <c r="N89" s="68">
        <f>Boulder!$C$26*10^3</f>
        <v>0</v>
      </c>
      <c r="O89" s="68">
        <f>Minneapolis!$C$26*10^3</f>
        <v>0</v>
      </c>
      <c r="P89" s="68">
        <f>Helena!$C$26*10^3</f>
        <v>0</v>
      </c>
      <c r="Q89" s="68">
        <f>Duluth!$C$26*10^3</f>
        <v>0</v>
      </c>
      <c r="R89" s="68">
        <f>Fairbanks!$C$26*10^3</f>
        <v>0</v>
      </c>
    </row>
    <row r="90" spans="1:18">
      <c r="A90" s="6"/>
      <c r="B90" s="11" t="s">
        <v>85</v>
      </c>
      <c r="C90" s="68">
        <f>Miami!$C$28*10^3</f>
        <v>936980</v>
      </c>
      <c r="D90" s="68">
        <f>Houston!$C$28*10^3</f>
        <v>1164660</v>
      </c>
      <c r="E90" s="68">
        <f>Phoenix!$C$28*10^3</f>
        <v>1092850</v>
      </c>
      <c r="F90" s="68">
        <f>Atlanta!$C$28*10^3</f>
        <v>1383170</v>
      </c>
      <c r="G90" s="68">
        <f>LosAngeles!$C$28*10^3</f>
        <v>1108690</v>
      </c>
      <c r="H90" s="68">
        <f>LasVegas!$C$28*10^3</f>
        <v>1220510</v>
      </c>
      <c r="I90" s="68">
        <f>SanFrancisco!$C$28*10^3</f>
        <v>1389590</v>
      </c>
      <c r="J90" s="68">
        <f>Baltimore!$C$28*10^3</f>
        <v>1703910</v>
      </c>
      <c r="K90" s="68">
        <f>Albuquerque!$C$28*10^3</f>
        <v>1473800</v>
      </c>
      <c r="L90" s="68">
        <f>Seattle!$C$28*10^3</f>
        <v>1686840</v>
      </c>
      <c r="M90" s="68">
        <f>Chicago!$C$28*10^3</f>
        <v>1964580</v>
      </c>
      <c r="N90" s="68">
        <f>Boulder!$C$28*10^3</f>
        <v>1708210</v>
      </c>
      <c r="O90" s="68">
        <f>Minneapolis!$C$28*10^3</f>
        <v>2227820</v>
      </c>
      <c r="P90" s="68">
        <f>Helena!$C$28*10^3</f>
        <v>2036630</v>
      </c>
      <c r="Q90" s="68">
        <f>Duluth!$C$28*10^3</f>
        <v>2550410</v>
      </c>
      <c r="R90" s="68">
        <f>Fairbanks!$C$28*10^3</f>
        <v>3419400</v>
      </c>
    </row>
    <row r="91" spans="1:18">
      <c r="A91" s="6"/>
      <c r="B91" s="9" t="s">
        <v>167</v>
      </c>
    </row>
    <row r="92" spans="1:18">
      <c r="A92" s="6"/>
      <c r="B92" s="11" t="s">
        <v>65</v>
      </c>
      <c r="C92" s="68">
        <f>Miami!$E$13*10^3</f>
        <v>0</v>
      </c>
      <c r="D92" s="68">
        <f>Houston!$E$13*10^3</f>
        <v>0</v>
      </c>
      <c r="E92" s="68">
        <f>Phoenix!$E$13*10^3</f>
        <v>0</v>
      </c>
      <c r="F92" s="68">
        <f>Atlanta!$E$13*10^3</f>
        <v>0</v>
      </c>
      <c r="G92" s="68">
        <f>LosAngeles!$E$13*10^3</f>
        <v>0</v>
      </c>
      <c r="H92" s="68">
        <f>LasVegas!$E$13*10^3</f>
        <v>0</v>
      </c>
      <c r="I92" s="68">
        <f>SanFrancisco!$E$13*10^3</f>
        <v>0</v>
      </c>
      <c r="J92" s="68">
        <f>Baltimore!$E$13*10^3</f>
        <v>0</v>
      </c>
      <c r="K92" s="68">
        <f>Albuquerque!$E$13*10^3</f>
        <v>0</v>
      </c>
      <c r="L92" s="68">
        <f>Seattle!$E$13*10^3</f>
        <v>0</v>
      </c>
      <c r="M92" s="68">
        <f>Chicago!$E$13*10^3</f>
        <v>0</v>
      </c>
      <c r="N92" s="68">
        <f>Boulder!$E$13*10^3</f>
        <v>0</v>
      </c>
      <c r="O92" s="68">
        <f>Minneapolis!$E$13*10^3</f>
        <v>0</v>
      </c>
      <c r="P92" s="68">
        <f>Helena!$E$13*10^3</f>
        <v>0</v>
      </c>
      <c r="Q92" s="68">
        <f>Duluth!$E$13*10^3</f>
        <v>0</v>
      </c>
      <c r="R92" s="68">
        <f>Fairbanks!$E$13*10^3</f>
        <v>0</v>
      </c>
    </row>
    <row r="93" spans="1:18">
      <c r="A93" s="6"/>
      <c r="B93" s="11" t="s">
        <v>66</v>
      </c>
      <c r="C93" s="68">
        <f>Miami!$E$14*10^3</f>
        <v>0</v>
      </c>
      <c r="D93" s="68">
        <f>Houston!$E$14*10^3</f>
        <v>0</v>
      </c>
      <c r="E93" s="68">
        <f>Phoenix!$E$14*10^3</f>
        <v>0</v>
      </c>
      <c r="F93" s="68">
        <f>Atlanta!$E$14*10^3</f>
        <v>0</v>
      </c>
      <c r="G93" s="68">
        <f>LosAngeles!$E$14*10^3</f>
        <v>0</v>
      </c>
      <c r="H93" s="68">
        <f>LasVegas!$E$14*10^3</f>
        <v>0</v>
      </c>
      <c r="I93" s="68">
        <f>SanFrancisco!$E$14*10^3</f>
        <v>0</v>
      </c>
      <c r="J93" s="68">
        <f>Baltimore!$E$14*10^3</f>
        <v>0</v>
      </c>
      <c r="K93" s="68">
        <f>Albuquerque!$E$14*10^3</f>
        <v>0</v>
      </c>
      <c r="L93" s="68">
        <f>Seattle!$E$14*10^3</f>
        <v>0</v>
      </c>
      <c r="M93" s="68">
        <f>Chicago!$E$14*10^3</f>
        <v>0</v>
      </c>
      <c r="N93" s="68">
        <f>Boulder!$E$14*10^3</f>
        <v>0</v>
      </c>
      <c r="O93" s="68">
        <f>Minneapolis!$E$14*10^3</f>
        <v>0</v>
      </c>
      <c r="P93" s="68">
        <f>Helena!$E$14*10^3</f>
        <v>0</v>
      </c>
      <c r="Q93" s="68">
        <f>Duluth!$E$14*10^3</f>
        <v>0</v>
      </c>
      <c r="R93" s="68">
        <f>Fairbanks!$E$14*10^3</f>
        <v>0</v>
      </c>
    </row>
    <row r="94" spans="1:18">
      <c r="A94" s="6"/>
      <c r="B94" s="11" t="s">
        <v>74</v>
      </c>
      <c r="C94" s="68">
        <f>Miami!$E$15*10^3</f>
        <v>0</v>
      </c>
      <c r="D94" s="68">
        <f>Houston!$E$15*10^3</f>
        <v>0</v>
      </c>
      <c r="E94" s="68">
        <f>Phoenix!$E$15*10^3</f>
        <v>0</v>
      </c>
      <c r="F94" s="68">
        <f>Atlanta!$E$15*10^3</f>
        <v>0</v>
      </c>
      <c r="G94" s="68">
        <f>LosAngeles!$E$15*10^3</f>
        <v>0</v>
      </c>
      <c r="H94" s="68">
        <f>LasVegas!$E$15*10^3</f>
        <v>0</v>
      </c>
      <c r="I94" s="68">
        <f>SanFrancisco!$E$15*10^3</f>
        <v>0</v>
      </c>
      <c r="J94" s="68">
        <f>Baltimore!$E$15*10^3</f>
        <v>0</v>
      </c>
      <c r="K94" s="68">
        <f>Albuquerque!$E$15*10^3</f>
        <v>0</v>
      </c>
      <c r="L94" s="68">
        <f>Seattle!$E$15*10^3</f>
        <v>0</v>
      </c>
      <c r="M94" s="68">
        <f>Chicago!$E$15*10^3</f>
        <v>0</v>
      </c>
      <c r="N94" s="68">
        <f>Boulder!$E$15*10^3</f>
        <v>0</v>
      </c>
      <c r="O94" s="68">
        <f>Minneapolis!$E$15*10^3</f>
        <v>0</v>
      </c>
      <c r="P94" s="68">
        <f>Helena!$E$15*10^3</f>
        <v>0</v>
      </c>
      <c r="Q94" s="68">
        <f>Duluth!$E$15*10^3</f>
        <v>0</v>
      </c>
      <c r="R94" s="68">
        <f>Fairbanks!$E$15*10^3</f>
        <v>0</v>
      </c>
    </row>
    <row r="95" spans="1:18">
      <c r="A95" s="6"/>
      <c r="B95" s="11" t="s">
        <v>75</v>
      </c>
      <c r="C95" s="68">
        <f>Miami!$E$16*10^3</f>
        <v>0</v>
      </c>
      <c r="D95" s="68">
        <f>Houston!$E$16*10^3</f>
        <v>0</v>
      </c>
      <c r="E95" s="68">
        <f>Phoenix!$E$16*10^3</f>
        <v>0</v>
      </c>
      <c r="F95" s="68">
        <f>Atlanta!$E$16*10^3</f>
        <v>0</v>
      </c>
      <c r="G95" s="68">
        <f>LosAngeles!$E$16*10^3</f>
        <v>0</v>
      </c>
      <c r="H95" s="68">
        <f>LasVegas!$E$16*10^3</f>
        <v>0</v>
      </c>
      <c r="I95" s="68">
        <f>SanFrancisco!$E$16*10^3</f>
        <v>0</v>
      </c>
      <c r="J95" s="68">
        <f>Baltimore!$E$16*10^3</f>
        <v>0</v>
      </c>
      <c r="K95" s="68">
        <f>Albuquerque!$E$16*10^3</f>
        <v>0</v>
      </c>
      <c r="L95" s="68">
        <f>Seattle!$E$16*10^3</f>
        <v>0</v>
      </c>
      <c r="M95" s="68">
        <f>Chicago!$E$16*10^3</f>
        <v>0</v>
      </c>
      <c r="N95" s="68">
        <f>Boulder!$E$16*10^3</f>
        <v>0</v>
      </c>
      <c r="O95" s="68">
        <f>Minneapolis!$E$16*10^3</f>
        <v>0</v>
      </c>
      <c r="P95" s="68">
        <f>Helena!$E$16*10^3</f>
        <v>0</v>
      </c>
      <c r="Q95" s="68">
        <f>Duluth!$E$16*10^3</f>
        <v>0</v>
      </c>
      <c r="R95" s="68">
        <f>Fairbanks!$E$16*10^3</f>
        <v>0</v>
      </c>
    </row>
    <row r="96" spans="1:18">
      <c r="A96" s="6"/>
      <c r="B96" s="11" t="s">
        <v>76</v>
      </c>
      <c r="C96" s="68">
        <f>Miami!$E$17*10^3</f>
        <v>0</v>
      </c>
      <c r="D96" s="68">
        <f>Houston!$E$17*10^3</f>
        <v>0</v>
      </c>
      <c r="E96" s="68">
        <f>Phoenix!$E$17*10^3</f>
        <v>0</v>
      </c>
      <c r="F96" s="68">
        <f>Atlanta!$E$17*10^3</f>
        <v>0</v>
      </c>
      <c r="G96" s="68">
        <f>LosAngeles!$E$17*10^3</f>
        <v>0</v>
      </c>
      <c r="H96" s="68">
        <f>LasVegas!$E$17*10^3</f>
        <v>0</v>
      </c>
      <c r="I96" s="68">
        <f>SanFrancisco!$E$17*10^3</f>
        <v>0</v>
      </c>
      <c r="J96" s="68">
        <f>Baltimore!$E$17*10^3</f>
        <v>0</v>
      </c>
      <c r="K96" s="68">
        <f>Albuquerque!$E$17*10^3</f>
        <v>0</v>
      </c>
      <c r="L96" s="68">
        <f>Seattle!$E$17*10^3</f>
        <v>0</v>
      </c>
      <c r="M96" s="68">
        <f>Chicago!$E$17*10^3</f>
        <v>0</v>
      </c>
      <c r="N96" s="68">
        <f>Boulder!$E$17*10^3</f>
        <v>0</v>
      </c>
      <c r="O96" s="68">
        <f>Minneapolis!$E$17*10^3</f>
        <v>0</v>
      </c>
      <c r="P96" s="68">
        <f>Helena!$E$17*10^3</f>
        <v>0</v>
      </c>
      <c r="Q96" s="68">
        <f>Duluth!$E$17*10^3</f>
        <v>0</v>
      </c>
      <c r="R96" s="68">
        <f>Fairbanks!$E$17*10^3</f>
        <v>0</v>
      </c>
    </row>
    <row r="97" spans="1:18">
      <c r="A97" s="6"/>
      <c r="B97" s="11" t="s">
        <v>77</v>
      </c>
      <c r="C97" s="68">
        <f>Miami!$E$18*10^3</f>
        <v>0</v>
      </c>
      <c r="D97" s="68">
        <f>Houston!$E$18*10^3</f>
        <v>0</v>
      </c>
      <c r="E97" s="68">
        <f>Phoenix!$E$18*10^3</f>
        <v>0</v>
      </c>
      <c r="F97" s="68">
        <f>Atlanta!$E$18*10^3</f>
        <v>0</v>
      </c>
      <c r="G97" s="68">
        <f>LosAngeles!$E$18*10^3</f>
        <v>0</v>
      </c>
      <c r="H97" s="68">
        <f>LasVegas!$E$18*10^3</f>
        <v>0</v>
      </c>
      <c r="I97" s="68">
        <f>SanFrancisco!$E$18*10^3</f>
        <v>0</v>
      </c>
      <c r="J97" s="68">
        <f>Baltimore!$E$18*10^3</f>
        <v>0</v>
      </c>
      <c r="K97" s="68">
        <f>Albuquerque!$E$18*10^3</f>
        <v>0</v>
      </c>
      <c r="L97" s="68">
        <f>Seattle!$E$18*10^3</f>
        <v>0</v>
      </c>
      <c r="M97" s="68">
        <f>Chicago!$E$18*10^3</f>
        <v>0</v>
      </c>
      <c r="N97" s="68">
        <f>Boulder!$E$18*10^3</f>
        <v>0</v>
      </c>
      <c r="O97" s="68">
        <f>Minneapolis!$E$18*10^3</f>
        <v>0</v>
      </c>
      <c r="P97" s="68">
        <f>Helena!$E$18*10^3</f>
        <v>0</v>
      </c>
      <c r="Q97" s="68">
        <f>Duluth!$E$18*10^3</f>
        <v>0</v>
      </c>
      <c r="R97" s="68">
        <f>Fairbanks!$E$18*10^3</f>
        <v>0</v>
      </c>
    </row>
    <row r="98" spans="1:18">
      <c r="A98" s="6"/>
      <c r="B98" s="11" t="s">
        <v>78</v>
      </c>
      <c r="C98" s="68">
        <f>Miami!$E$19*10^3</f>
        <v>0</v>
      </c>
      <c r="D98" s="68">
        <f>Houston!$E$19*10^3</f>
        <v>0</v>
      </c>
      <c r="E98" s="68">
        <f>Phoenix!$E$19*10^3</f>
        <v>0</v>
      </c>
      <c r="F98" s="68">
        <f>Atlanta!$E$19*10^3</f>
        <v>0</v>
      </c>
      <c r="G98" s="68">
        <f>LosAngeles!$E$19*10^3</f>
        <v>0</v>
      </c>
      <c r="H98" s="68">
        <f>LasVegas!$E$19*10^3</f>
        <v>0</v>
      </c>
      <c r="I98" s="68">
        <f>SanFrancisco!$E$19*10^3</f>
        <v>0</v>
      </c>
      <c r="J98" s="68">
        <f>Baltimore!$E$19*10^3</f>
        <v>0</v>
      </c>
      <c r="K98" s="68">
        <f>Albuquerque!$E$19*10^3</f>
        <v>0</v>
      </c>
      <c r="L98" s="68">
        <f>Seattle!$E$19*10^3</f>
        <v>0</v>
      </c>
      <c r="M98" s="68">
        <f>Chicago!$E$19*10^3</f>
        <v>0</v>
      </c>
      <c r="N98" s="68">
        <f>Boulder!$E$19*10^3</f>
        <v>0</v>
      </c>
      <c r="O98" s="68">
        <f>Minneapolis!$E$19*10^3</f>
        <v>0</v>
      </c>
      <c r="P98" s="68">
        <f>Helena!$E$19*10^3</f>
        <v>0</v>
      </c>
      <c r="Q98" s="68">
        <f>Duluth!$E$19*10^3</f>
        <v>0</v>
      </c>
      <c r="R98" s="68">
        <f>Fairbanks!$E$19*10^3</f>
        <v>0</v>
      </c>
    </row>
    <row r="99" spans="1:18">
      <c r="A99" s="6"/>
      <c r="B99" s="11" t="s">
        <v>79</v>
      </c>
      <c r="C99" s="68">
        <f>Miami!$E$20*10^3</f>
        <v>0</v>
      </c>
      <c r="D99" s="68">
        <f>Houston!$E$20*10^3</f>
        <v>0</v>
      </c>
      <c r="E99" s="68">
        <f>Phoenix!$E$20*10^3</f>
        <v>0</v>
      </c>
      <c r="F99" s="68">
        <f>Atlanta!$E$20*10^3</f>
        <v>0</v>
      </c>
      <c r="G99" s="68">
        <f>LosAngeles!$E$20*10^3</f>
        <v>0</v>
      </c>
      <c r="H99" s="68">
        <f>LasVegas!$E$20*10^3</f>
        <v>0</v>
      </c>
      <c r="I99" s="68">
        <f>SanFrancisco!$E$20*10^3</f>
        <v>0</v>
      </c>
      <c r="J99" s="68">
        <f>Baltimore!$E$20*10^3</f>
        <v>0</v>
      </c>
      <c r="K99" s="68">
        <f>Albuquerque!$E$20*10^3</f>
        <v>0</v>
      </c>
      <c r="L99" s="68">
        <f>Seattle!$E$20*10^3</f>
        <v>0</v>
      </c>
      <c r="M99" s="68">
        <f>Chicago!$E$20*10^3</f>
        <v>0</v>
      </c>
      <c r="N99" s="68">
        <f>Boulder!$E$20*10^3</f>
        <v>0</v>
      </c>
      <c r="O99" s="68">
        <f>Minneapolis!$E$20*10^3</f>
        <v>0</v>
      </c>
      <c r="P99" s="68">
        <f>Helena!$E$20*10^3</f>
        <v>0</v>
      </c>
      <c r="Q99" s="68">
        <f>Duluth!$E$20*10^3</f>
        <v>0</v>
      </c>
      <c r="R99" s="68">
        <f>Fairbanks!$E$20*10^3</f>
        <v>0</v>
      </c>
    </row>
    <row r="100" spans="1:18">
      <c r="A100" s="6"/>
      <c r="B100" s="11" t="s">
        <v>80</v>
      </c>
      <c r="C100" s="68">
        <f>Miami!$E$21*10^3</f>
        <v>0</v>
      </c>
      <c r="D100" s="68">
        <f>Houston!$E$21*10^3</f>
        <v>0</v>
      </c>
      <c r="E100" s="68">
        <f>Phoenix!$E$21*10^3</f>
        <v>0</v>
      </c>
      <c r="F100" s="68">
        <f>Atlanta!$E$21*10^3</f>
        <v>0</v>
      </c>
      <c r="G100" s="68">
        <f>LosAngeles!$E$21*10^3</f>
        <v>0</v>
      </c>
      <c r="H100" s="68">
        <f>LasVegas!$E$21*10^3</f>
        <v>0</v>
      </c>
      <c r="I100" s="68">
        <f>SanFrancisco!$E$21*10^3</f>
        <v>0</v>
      </c>
      <c r="J100" s="68">
        <f>Baltimore!$E$21*10^3</f>
        <v>0</v>
      </c>
      <c r="K100" s="68">
        <f>Albuquerque!$E$21*10^3</f>
        <v>0</v>
      </c>
      <c r="L100" s="68">
        <f>Seattle!$E$21*10^3</f>
        <v>0</v>
      </c>
      <c r="M100" s="68">
        <f>Chicago!$E$21*10^3</f>
        <v>0</v>
      </c>
      <c r="N100" s="68">
        <f>Boulder!$E$21*10^3</f>
        <v>0</v>
      </c>
      <c r="O100" s="68">
        <f>Minneapolis!$E$21*10^3</f>
        <v>0</v>
      </c>
      <c r="P100" s="68">
        <f>Helena!$E$21*10^3</f>
        <v>0</v>
      </c>
      <c r="Q100" s="68">
        <f>Duluth!$E$21*10^3</f>
        <v>0</v>
      </c>
      <c r="R100" s="68">
        <f>Fairbanks!$E$21*10^3</f>
        <v>0</v>
      </c>
    </row>
    <row r="101" spans="1:18">
      <c r="A101" s="6"/>
      <c r="B101" s="11" t="s">
        <v>81</v>
      </c>
      <c r="C101" s="68">
        <f>Miami!$E$22*10^3</f>
        <v>0</v>
      </c>
      <c r="D101" s="68">
        <f>Houston!$E$22*10^3</f>
        <v>0</v>
      </c>
      <c r="E101" s="68">
        <f>Phoenix!$E$22*10^3</f>
        <v>0</v>
      </c>
      <c r="F101" s="68">
        <f>Atlanta!$E$22*10^3</f>
        <v>0</v>
      </c>
      <c r="G101" s="68">
        <f>LosAngeles!$E$22*10^3</f>
        <v>0</v>
      </c>
      <c r="H101" s="68">
        <f>LasVegas!$E$22*10^3</f>
        <v>0</v>
      </c>
      <c r="I101" s="68">
        <f>SanFrancisco!$E$22*10^3</f>
        <v>0</v>
      </c>
      <c r="J101" s="68">
        <f>Baltimore!$E$22*10^3</f>
        <v>0</v>
      </c>
      <c r="K101" s="68">
        <f>Albuquerque!$E$22*10^3</f>
        <v>0</v>
      </c>
      <c r="L101" s="68">
        <f>Seattle!$E$22*10^3</f>
        <v>0</v>
      </c>
      <c r="M101" s="68">
        <f>Chicago!$E$22*10^3</f>
        <v>0</v>
      </c>
      <c r="N101" s="68">
        <f>Boulder!$E$22*10^3</f>
        <v>0</v>
      </c>
      <c r="O101" s="68">
        <f>Minneapolis!$E$22*10^3</f>
        <v>0</v>
      </c>
      <c r="P101" s="68">
        <f>Helena!$E$22*10^3</f>
        <v>0</v>
      </c>
      <c r="Q101" s="68">
        <f>Duluth!$E$22*10^3</f>
        <v>0</v>
      </c>
      <c r="R101" s="68">
        <f>Fairbanks!$E$22*10^3</f>
        <v>0</v>
      </c>
    </row>
    <row r="102" spans="1:18">
      <c r="A102" s="6"/>
      <c r="B102" s="11" t="s">
        <v>60</v>
      </c>
      <c r="C102" s="68">
        <f>Miami!$E$23*10^3</f>
        <v>0</v>
      </c>
      <c r="D102" s="68">
        <f>Houston!$E$23*10^3</f>
        <v>0</v>
      </c>
      <c r="E102" s="68">
        <f>Phoenix!$E$23*10^3</f>
        <v>0</v>
      </c>
      <c r="F102" s="68">
        <f>Atlanta!$E$23*10^3</f>
        <v>0</v>
      </c>
      <c r="G102" s="68">
        <f>LosAngeles!$E$23*10^3</f>
        <v>0</v>
      </c>
      <c r="H102" s="68">
        <f>LasVegas!$E$23*10^3</f>
        <v>0</v>
      </c>
      <c r="I102" s="68">
        <f>SanFrancisco!$E$23*10^3</f>
        <v>0</v>
      </c>
      <c r="J102" s="68">
        <f>Baltimore!$E$23*10^3</f>
        <v>0</v>
      </c>
      <c r="K102" s="68">
        <f>Albuquerque!$E$23*10^3</f>
        <v>0</v>
      </c>
      <c r="L102" s="68">
        <f>Seattle!$E$23*10^3</f>
        <v>0</v>
      </c>
      <c r="M102" s="68">
        <f>Chicago!$E$23*10^3</f>
        <v>0</v>
      </c>
      <c r="N102" s="68">
        <f>Boulder!$E$23*10^3</f>
        <v>0</v>
      </c>
      <c r="O102" s="68">
        <f>Minneapolis!$E$23*10^3</f>
        <v>0</v>
      </c>
      <c r="P102" s="68">
        <f>Helena!$E$23*10^3</f>
        <v>0</v>
      </c>
      <c r="Q102" s="68">
        <f>Duluth!$E$23*10^3</f>
        <v>0</v>
      </c>
      <c r="R102" s="68">
        <f>Fairbanks!$E$23*10^3</f>
        <v>0</v>
      </c>
    </row>
    <row r="103" spans="1:18">
      <c r="A103" s="6"/>
      <c r="B103" s="11" t="s">
        <v>82</v>
      </c>
      <c r="C103" s="68">
        <f>Miami!$E$24*10^3</f>
        <v>0</v>
      </c>
      <c r="D103" s="68">
        <f>Houston!$E$24*10^3</f>
        <v>0</v>
      </c>
      <c r="E103" s="68">
        <f>Phoenix!$E$24*10^3</f>
        <v>0</v>
      </c>
      <c r="F103" s="68">
        <f>Atlanta!$E$24*10^3</f>
        <v>0</v>
      </c>
      <c r="G103" s="68">
        <f>LosAngeles!$E$24*10^3</f>
        <v>0</v>
      </c>
      <c r="H103" s="68">
        <f>LasVegas!$E$24*10^3</f>
        <v>0</v>
      </c>
      <c r="I103" s="68">
        <f>SanFrancisco!$E$24*10^3</f>
        <v>0</v>
      </c>
      <c r="J103" s="68">
        <f>Baltimore!$E$24*10^3</f>
        <v>0</v>
      </c>
      <c r="K103" s="68">
        <f>Albuquerque!$E$24*10^3</f>
        <v>0</v>
      </c>
      <c r="L103" s="68">
        <f>Seattle!$E$24*10^3</f>
        <v>0</v>
      </c>
      <c r="M103" s="68">
        <f>Chicago!$E$24*10^3</f>
        <v>0</v>
      </c>
      <c r="N103" s="68">
        <f>Boulder!$E$24*10^3</f>
        <v>0</v>
      </c>
      <c r="O103" s="68">
        <f>Minneapolis!$E$24*10^3</f>
        <v>0</v>
      </c>
      <c r="P103" s="68">
        <f>Helena!$E$24*10^3</f>
        <v>0</v>
      </c>
      <c r="Q103" s="68">
        <f>Duluth!$E$24*10^3</f>
        <v>0</v>
      </c>
      <c r="R103" s="68">
        <f>Fairbanks!$E$24*10^3</f>
        <v>0</v>
      </c>
    </row>
    <row r="104" spans="1:18">
      <c r="A104" s="6"/>
      <c r="B104" s="11" t="s">
        <v>83</v>
      </c>
      <c r="C104" s="68">
        <f>Miami!$E$25*10^3</f>
        <v>0</v>
      </c>
      <c r="D104" s="68">
        <f>Houston!$E$25*10^3</f>
        <v>0</v>
      </c>
      <c r="E104" s="68">
        <f>Phoenix!$E$25*10^3</f>
        <v>0</v>
      </c>
      <c r="F104" s="68">
        <f>Atlanta!$E$25*10^3</f>
        <v>0</v>
      </c>
      <c r="G104" s="68">
        <f>LosAngeles!$E$25*10^3</f>
        <v>0</v>
      </c>
      <c r="H104" s="68">
        <f>LasVegas!$E$25*10^3</f>
        <v>0</v>
      </c>
      <c r="I104" s="68">
        <f>SanFrancisco!$E$25*10^3</f>
        <v>0</v>
      </c>
      <c r="J104" s="68">
        <f>Baltimore!$E$25*10^3</f>
        <v>0</v>
      </c>
      <c r="K104" s="68">
        <f>Albuquerque!$E$25*10^3</f>
        <v>0</v>
      </c>
      <c r="L104" s="68">
        <f>Seattle!$E$25*10^3</f>
        <v>0</v>
      </c>
      <c r="M104" s="68">
        <f>Chicago!$E$25*10^3</f>
        <v>0</v>
      </c>
      <c r="N104" s="68">
        <f>Boulder!$E$25*10^3</f>
        <v>0</v>
      </c>
      <c r="O104" s="68">
        <f>Minneapolis!$E$25*10^3</f>
        <v>0</v>
      </c>
      <c r="P104" s="68">
        <f>Helena!$E$25*10^3</f>
        <v>0</v>
      </c>
      <c r="Q104" s="68">
        <f>Duluth!$E$25*10^3</f>
        <v>0</v>
      </c>
      <c r="R104" s="68">
        <f>Fairbanks!$E$25*10^3</f>
        <v>0</v>
      </c>
    </row>
    <row r="105" spans="1:18">
      <c r="A105" s="6"/>
      <c r="B105" s="11" t="s">
        <v>84</v>
      </c>
      <c r="C105" s="68">
        <f>Miami!$E$26*10^3</f>
        <v>0</v>
      </c>
      <c r="D105" s="68">
        <f>Houston!$E$26*10^3</f>
        <v>0</v>
      </c>
      <c r="E105" s="68">
        <f>Phoenix!$E$26*10^3</f>
        <v>0</v>
      </c>
      <c r="F105" s="68">
        <f>Atlanta!$E$26*10^3</f>
        <v>0</v>
      </c>
      <c r="G105" s="68">
        <f>LosAngeles!$E$26*10^3</f>
        <v>0</v>
      </c>
      <c r="H105" s="68">
        <f>LasVegas!$E$26*10^3</f>
        <v>0</v>
      </c>
      <c r="I105" s="68">
        <f>SanFrancisco!$E$26*10^3</f>
        <v>0</v>
      </c>
      <c r="J105" s="68">
        <f>Baltimore!$E$26*10^3</f>
        <v>0</v>
      </c>
      <c r="K105" s="68">
        <f>Albuquerque!$E$26*10^3</f>
        <v>0</v>
      </c>
      <c r="L105" s="68">
        <f>Seattle!$E$26*10^3</f>
        <v>0</v>
      </c>
      <c r="M105" s="68">
        <f>Chicago!$E$26*10^3</f>
        <v>0</v>
      </c>
      <c r="N105" s="68">
        <f>Boulder!$E$26*10^3</f>
        <v>0</v>
      </c>
      <c r="O105" s="68">
        <f>Minneapolis!$E$26*10^3</f>
        <v>0</v>
      </c>
      <c r="P105" s="68">
        <f>Helena!$E$26*10^3</f>
        <v>0</v>
      </c>
      <c r="Q105" s="68">
        <f>Duluth!$E$26*10^3</f>
        <v>0</v>
      </c>
      <c r="R105" s="68">
        <f>Fairbanks!$E$26*10^3</f>
        <v>0</v>
      </c>
    </row>
    <row r="106" spans="1:18">
      <c r="A106" s="6"/>
      <c r="B106" s="11" t="s">
        <v>85</v>
      </c>
      <c r="C106" s="68">
        <f>Miami!$E$28*10^3</f>
        <v>0</v>
      </c>
      <c r="D106" s="68">
        <f>Houston!$E$28*10^3</f>
        <v>0</v>
      </c>
      <c r="E106" s="68">
        <f>Phoenix!$E$28*10^3</f>
        <v>0</v>
      </c>
      <c r="F106" s="68">
        <f>Atlanta!$E$28*10^3</f>
        <v>0</v>
      </c>
      <c r="G106" s="68">
        <f>LosAngeles!$E$28*10^3</f>
        <v>0</v>
      </c>
      <c r="H106" s="68">
        <f>LasVegas!$E$28*10^3</f>
        <v>0</v>
      </c>
      <c r="I106" s="68">
        <f>SanFrancisco!$E$28*10^3</f>
        <v>0</v>
      </c>
      <c r="J106" s="68">
        <f>Baltimore!$E$28*10^3</f>
        <v>0</v>
      </c>
      <c r="K106" s="68">
        <f>Albuquerque!$E$28*10^3</f>
        <v>0</v>
      </c>
      <c r="L106" s="68">
        <f>Seattle!$E$28*10^3</f>
        <v>0</v>
      </c>
      <c r="M106" s="68">
        <f>Chicago!$E$28*10^3</f>
        <v>0</v>
      </c>
      <c r="N106" s="68">
        <f>Boulder!$E$28*10^3</f>
        <v>0</v>
      </c>
      <c r="O106" s="68">
        <f>Minneapolis!$E$28*10^3</f>
        <v>0</v>
      </c>
      <c r="P106" s="68">
        <f>Helena!$E$28*10^3</f>
        <v>0</v>
      </c>
      <c r="Q106" s="68">
        <f>Duluth!$E$28*10^3</f>
        <v>0</v>
      </c>
      <c r="R106" s="68">
        <f>Fairbanks!$E$28*10^3</f>
        <v>0</v>
      </c>
    </row>
    <row r="107" spans="1:18">
      <c r="A107" s="6"/>
      <c r="B107" s="9" t="s">
        <v>168</v>
      </c>
    </row>
    <row r="108" spans="1:18">
      <c r="A108" s="6"/>
      <c r="B108" s="11" t="s">
        <v>65</v>
      </c>
      <c r="C108" s="68">
        <f>Miami!$F$13*10^3</f>
        <v>0</v>
      </c>
      <c r="D108" s="68">
        <f>Houston!$F$13*10^3</f>
        <v>0</v>
      </c>
      <c r="E108" s="68">
        <f>Phoenix!$F$13*10^3</f>
        <v>0</v>
      </c>
      <c r="F108" s="68">
        <f>Atlanta!$F$13*10^3</f>
        <v>0</v>
      </c>
      <c r="G108" s="68">
        <f>LosAngeles!$F$13*10^3</f>
        <v>0</v>
      </c>
      <c r="H108" s="68">
        <f>LasVegas!$F$13*10^3</f>
        <v>0</v>
      </c>
      <c r="I108" s="68">
        <f>SanFrancisco!$F$13*10^3</f>
        <v>0</v>
      </c>
      <c r="J108" s="68">
        <f>Baltimore!$F$13*10^3</f>
        <v>0</v>
      </c>
      <c r="K108" s="68">
        <f>Albuquerque!$F$13*10^3</f>
        <v>0</v>
      </c>
      <c r="L108" s="68">
        <f>Seattle!$F$13*10^3</f>
        <v>0</v>
      </c>
      <c r="M108" s="68">
        <f>Chicago!$F$13*10^3</f>
        <v>0</v>
      </c>
      <c r="N108" s="68">
        <f>Boulder!$F$13*10^3</f>
        <v>0</v>
      </c>
      <c r="O108" s="68">
        <f>Minneapolis!$F$13*10^3</f>
        <v>0</v>
      </c>
      <c r="P108" s="68">
        <f>Helena!$F$13*10^3</f>
        <v>0</v>
      </c>
      <c r="Q108" s="68">
        <f>Duluth!$F$13*10^3</f>
        <v>0</v>
      </c>
      <c r="R108" s="68">
        <f>Fairbanks!$F$13*10^3</f>
        <v>0</v>
      </c>
    </row>
    <row r="109" spans="1:18">
      <c r="A109" s="6"/>
      <c r="B109" s="11" t="s">
        <v>66</v>
      </c>
      <c r="C109" s="68">
        <f>Miami!$F$14*10^3</f>
        <v>0</v>
      </c>
      <c r="D109" s="68">
        <f>Houston!$F$14*10^3</f>
        <v>0</v>
      </c>
      <c r="E109" s="68">
        <f>Phoenix!$F$14*10^3</f>
        <v>0</v>
      </c>
      <c r="F109" s="68">
        <f>Atlanta!$F$14*10^3</f>
        <v>0</v>
      </c>
      <c r="G109" s="68">
        <f>LosAngeles!$F$14*10^3</f>
        <v>0</v>
      </c>
      <c r="H109" s="68">
        <f>LasVegas!$F$14*10^3</f>
        <v>0</v>
      </c>
      <c r="I109" s="68">
        <f>SanFrancisco!$F$14*10^3</f>
        <v>0</v>
      </c>
      <c r="J109" s="68">
        <f>Baltimore!$F$14*10^3</f>
        <v>0</v>
      </c>
      <c r="K109" s="68">
        <f>Albuquerque!$F$14*10^3</f>
        <v>0</v>
      </c>
      <c r="L109" s="68">
        <f>Seattle!$F$14*10^3</f>
        <v>0</v>
      </c>
      <c r="M109" s="68">
        <f>Chicago!$F$14*10^3</f>
        <v>0</v>
      </c>
      <c r="N109" s="68">
        <f>Boulder!$F$14*10^3</f>
        <v>0</v>
      </c>
      <c r="O109" s="68">
        <f>Minneapolis!$F$14*10^3</f>
        <v>0</v>
      </c>
      <c r="P109" s="68">
        <f>Helena!$F$14*10^3</f>
        <v>0</v>
      </c>
      <c r="Q109" s="68">
        <f>Duluth!$F$14*10^3</f>
        <v>0</v>
      </c>
      <c r="R109" s="68">
        <f>Fairbanks!$F$14*10^3</f>
        <v>0</v>
      </c>
    </row>
    <row r="110" spans="1:18">
      <c r="A110" s="6"/>
      <c r="B110" s="11" t="s">
        <v>74</v>
      </c>
      <c r="C110" s="68">
        <f>Miami!$F$15*10^3</f>
        <v>0</v>
      </c>
      <c r="D110" s="68">
        <f>Houston!$F$15*10^3</f>
        <v>0</v>
      </c>
      <c r="E110" s="68">
        <f>Phoenix!$F$15*10^3</f>
        <v>0</v>
      </c>
      <c r="F110" s="68">
        <f>Atlanta!$F$15*10^3</f>
        <v>0</v>
      </c>
      <c r="G110" s="68">
        <f>LosAngeles!$F$15*10^3</f>
        <v>0</v>
      </c>
      <c r="H110" s="68">
        <f>LasVegas!$F$15*10^3</f>
        <v>0</v>
      </c>
      <c r="I110" s="68">
        <f>SanFrancisco!$F$15*10^3</f>
        <v>0</v>
      </c>
      <c r="J110" s="68">
        <f>Baltimore!$F$15*10^3</f>
        <v>0</v>
      </c>
      <c r="K110" s="68">
        <f>Albuquerque!$F$15*10^3</f>
        <v>0</v>
      </c>
      <c r="L110" s="68">
        <f>Seattle!$F$15*10^3</f>
        <v>0</v>
      </c>
      <c r="M110" s="68">
        <f>Chicago!$F$15*10^3</f>
        <v>0</v>
      </c>
      <c r="N110" s="68">
        <f>Boulder!$F$15*10^3</f>
        <v>0</v>
      </c>
      <c r="O110" s="68">
        <f>Minneapolis!$F$15*10^3</f>
        <v>0</v>
      </c>
      <c r="P110" s="68">
        <f>Helena!$F$15*10^3</f>
        <v>0</v>
      </c>
      <c r="Q110" s="68">
        <f>Duluth!$F$15*10^3</f>
        <v>0</v>
      </c>
      <c r="R110" s="68">
        <f>Fairbanks!$F$15*10^3</f>
        <v>0</v>
      </c>
    </row>
    <row r="111" spans="1:18">
      <c r="A111" s="6"/>
      <c r="B111" s="11" t="s">
        <v>75</v>
      </c>
      <c r="C111" s="68">
        <f>Miami!$F$16*10^3</f>
        <v>0</v>
      </c>
      <c r="D111" s="68">
        <f>Houston!$F$16*10^3</f>
        <v>0</v>
      </c>
      <c r="E111" s="68">
        <f>Phoenix!$F$16*10^3</f>
        <v>0</v>
      </c>
      <c r="F111" s="68">
        <f>Atlanta!$F$16*10^3</f>
        <v>0</v>
      </c>
      <c r="G111" s="68">
        <f>LosAngeles!$F$16*10^3</f>
        <v>0</v>
      </c>
      <c r="H111" s="68">
        <f>LasVegas!$F$16*10^3</f>
        <v>0</v>
      </c>
      <c r="I111" s="68">
        <f>SanFrancisco!$F$16*10^3</f>
        <v>0</v>
      </c>
      <c r="J111" s="68">
        <f>Baltimore!$F$16*10^3</f>
        <v>0</v>
      </c>
      <c r="K111" s="68">
        <f>Albuquerque!$F$16*10^3</f>
        <v>0</v>
      </c>
      <c r="L111" s="68">
        <f>Seattle!$F$16*10^3</f>
        <v>0</v>
      </c>
      <c r="M111" s="68">
        <f>Chicago!$F$16*10^3</f>
        <v>0</v>
      </c>
      <c r="N111" s="68">
        <f>Boulder!$F$16*10^3</f>
        <v>0</v>
      </c>
      <c r="O111" s="68">
        <f>Minneapolis!$F$16*10^3</f>
        <v>0</v>
      </c>
      <c r="P111" s="68">
        <f>Helena!$F$16*10^3</f>
        <v>0</v>
      </c>
      <c r="Q111" s="68">
        <f>Duluth!$F$16*10^3</f>
        <v>0</v>
      </c>
      <c r="R111" s="68">
        <f>Fairbanks!$F$16*10^3</f>
        <v>0</v>
      </c>
    </row>
    <row r="112" spans="1:18">
      <c r="A112" s="6"/>
      <c r="B112" s="11" t="s">
        <v>76</v>
      </c>
      <c r="C112" s="68">
        <f>Miami!$F$17*10^3</f>
        <v>0</v>
      </c>
      <c r="D112" s="68">
        <f>Houston!$F$17*10^3</f>
        <v>0</v>
      </c>
      <c r="E112" s="68">
        <f>Phoenix!$F$17*10^3</f>
        <v>0</v>
      </c>
      <c r="F112" s="68">
        <f>Atlanta!$F$17*10^3</f>
        <v>0</v>
      </c>
      <c r="G112" s="68">
        <f>LosAngeles!$F$17*10^3</f>
        <v>0</v>
      </c>
      <c r="H112" s="68">
        <f>LasVegas!$F$17*10^3</f>
        <v>0</v>
      </c>
      <c r="I112" s="68">
        <f>SanFrancisco!$F$17*10^3</f>
        <v>0</v>
      </c>
      <c r="J112" s="68">
        <f>Baltimore!$F$17*10^3</f>
        <v>0</v>
      </c>
      <c r="K112" s="68">
        <f>Albuquerque!$F$17*10^3</f>
        <v>0</v>
      </c>
      <c r="L112" s="68">
        <f>Seattle!$F$17*10^3</f>
        <v>0</v>
      </c>
      <c r="M112" s="68">
        <f>Chicago!$F$17*10^3</f>
        <v>0</v>
      </c>
      <c r="N112" s="68">
        <f>Boulder!$F$17*10^3</f>
        <v>0</v>
      </c>
      <c r="O112" s="68">
        <f>Minneapolis!$F$17*10^3</f>
        <v>0</v>
      </c>
      <c r="P112" s="68">
        <f>Helena!$F$17*10^3</f>
        <v>0</v>
      </c>
      <c r="Q112" s="68">
        <f>Duluth!$F$17*10^3</f>
        <v>0</v>
      </c>
      <c r="R112" s="68">
        <f>Fairbanks!$F$17*10^3</f>
        <v>0</v>
      </c>
    </row>
    <row r="113" spans="1:18">
      <c r="A113" s="6"/>
      <c r="B113" s="11" t="s">
        <v>77</v>
      </c>
      <c r="C113" s="68">
        <f>Miami!$F$18*10^3</f>
        <v>0</v>
      </c>
      <c r="D113" s="68">
        <f>Houston!$F$18*10^3</f>
        <v>0</v>
      </c>
      <c r="E113" s="68">
        <f>Phoenix!$F$18*10^3</f>
        <v>0</v>
      </c>
      <c r="F113" s="68">
        <f>Atlanta!$F$18*10^3</f>
        <v>0</v>
      </c>
      <c r="G113" s="68">
        <f>LosAngeles!$F$18*10^3</f>
        <v>0</v>
      </c>
      <c r="H113" s="68">
        <f>LasVegas!$F$18*10^3</f>
        <v>0</v>
      </c>
      <c r="I113" s="68">
        <f>SanFrancisco!$F$18*10^3</f>
        <v>0</v>
      </c>
      <c r="J113" s="68">
        <f>Baltimore!$F$18*10^3</f>
        <v>0</v>
      </c>
      <c r="K113" s="68">
        <f>Albuquerque!$F$18*10^3</f>
        <v>0</v>
      </c>
      <c r="L113" s="68">
        <f>Seattle!$F$18*10^3</f>
        <v>0</v>
      </c>
      <c r="M113" s="68">
        <f>Chicago!$F$18*10^3</f>
        <v>0</v>
      </c>
      <c r="N113" s="68">
        <f>Boulder!$F$18*10^3</f>
        <v>0</v>
      </c>
      <c r="O113" s="68">
        <f>Minneapolis!$F$18*10^3</f>
        <v>0</v>
      </c>
      <c r="P113" s="68">
        <f>Helena!$F$18*10^3</f>
        <v>0</v>
      </c>
      <c r="Q113" s="68">
        <f>Duluth!$F$18*10^3</f>
        <v>0</v>
      </c>
      <c r="R113" s="68">
        <f>Fairbanks!$F$18*10^3</f>
        <v>0</v>
      </c>
    </row>
    <row r="114" spans="1:18">
      <c r="A114" s="6"/>
      <c r="B114" s="11" t="s">
        <v>78</v>
      </c>
      <c r="C114" s="68">
        <f>Miami!$F$19*10^3</f>
        <v>0</v>
      </c>
      <c r="D114" s="68">
        <f>Houston!$F$19*10^3</f>
        <v>0</v>
      </c>
      <c r="E114" s="68">
        <f>Phoenix!$F$19*10^3</f>
        <v>0</v>
      </c>
      <c r="F114" s="68">
        <f>Atlanta!$F$19*10^3</f>
        <v>0</v>
      </c>
      <c r="G114" s="68">
        <f>LosAngeles!$F$19*10^3</f>
        <v>0</v>
      </c>
      <c r="H114" s="68">
        <f>LasVegas!$F$19*10^3</f>
        <v>0</v>
      </c>
      <c r="I114" s="68">
        <f>SanFrancisco!$F$19*10^3</f>
        <v>0</v>
      </c>
      <c r="J114" s="68">
        <f>Baltimore!$F$19*10^3</f>
        <v>0</v>
      </c>
      <c r="K114" s="68">
        <f>Albuquerque!$F$19*10^3</f>
        <v>0</v>
      </c>
      <c r="L114" s="68">
        <f>Seattle!$F$19*10^3</f>
        <v>0</v>
      </c>
      <c r="M114" s="68">
        <f>Chicago!$F$19*10^3</f>
        <v>0</v>
      </c>
      <c r="N114" s="68">
        <f>Boulder!$F$19*10^3</f>
        <v>0</v>
      </c>
      <c r="O114" s="68">
        <f>Minneapolis!$F$19*10^3</f>
        <v>0</v>
      </c>
      <c r="P114" s="68">
        <f>Helena!$F$19*10^3</f>
        <v>0</v>
      </c>
      <c r="Q114" s="68">
        <f>Duluth!$F$19*10^3</f>
        <v>0</v>
      </c>
      <c r="R114" s="68">
        <f>Fairbanks!$F$19*10^3</f>
        <v>0</v>
      </c>
    </row>
    <row r="115" spans="1:18">
      <c r="A115" s="6"/>
      <c r="B115" s="11" t="s">
        <v>79</v>
      </c>
      <c r="C115" s="68">
        <f>Miami!$F$20*10^3</f>
        <v>0</v>
      </c>
      <c r="D115" s="68">
        <f>Houston!$F$20*10^3</f>
        <v>0</v>
      </c>
      <c r="E115" s="68">
        <f>Phoenix!$F$20*10^3</f>
        <v>0</v>
      </c>
      <c r="F115" s="68">
        <f>Atlanta!$F$20*10^3</f>
        <v>0</v>
      </c>
      <c r="G115" s="68">
        <f>LosAngeles!$F$20*10^3</f>
        <v>0</v>
      </c>
      <c r="H115" s="68">
        <f>LasVegas!$F$20*10^3</f>
        <v>0</v>
      </c>
      <c r="I115" s="68">
        <f>SanFrancisco!$F$20*10^3</f>
        <v>0</v>
      </c>
      <c r="J115" s="68">
        <f>Baltimore!$F$20*10^3</f>
        <v>0</v>
      </c>
      <c r="K115" s="68">
        <f>Albuquerque!$F$20*10^3</f>
        <v>0</v>
      </c>
      <c r="L115" s="68">
        <f>Seattle!$F$20*10^3</f>
        <v>0</v>
      </c>
      <c r="M115" s="68">
        <f>Chicago!$F$20*10^3</f>
        <v>0</v>
      </c>
      <c r="N115" s="68">
        <f>Boulder!$F$20*10^3</f>
        <v>0</v>
      </c>
      <c r="O115" s="68">
        <f>Minneapolis!$F$20*10^3</f>
        <v>0</v>
      </c>
      <c r="P115" s="68">
        <f>Helena!$F$20*10^3</f>
        <v>0</v>
      </c>
      <c r="Q115" s="68">
        <f>Duluth!$F$20*10^3</f>
        <v>0</v>
      </c>
      <c r="R115" s="68">
        <f>Fairbanks!$F$20*10^3</f>
        <v>0</v>
      </c>
    </row>
    <row r="116" spans="1:18">
      <c r="A116" s="6"/>
      <c r="B116" s="11" t="s">
        <v>80</v>
      </c>
      <c r="C116" s="68">
        <f>Miami!$F$21*10^3</f>
        <v>0</v>
      </c>
      <c r="D116" s="68">
        <f>Houston!$F$21*10^3</f>
        <v>0</v>
      </c>
      <c r="E116" s="68">
        <f>Phoenix!$F$21*10^3</f>
        <v>0</v>
      </c>
      <c r="F116" s="68">
        <f>Atlanta!$F$21*10^3</f>
        <v>0</v>
      </c>
      <c r="G116" s="68">
        <f>LosAngeles!$F$21*10^3</f>
        <v>0</v>
      </c>
      <c r="H116" s="68">
        <f>LasVegas!$F$21*10^3</f>
        <v>0</v>
      </c>
      <c r="I116" s="68">
        <f>SanFrancisco!$F$21*10^3</f>
        <v>0</v>
      </c>
      <c r="J116" s="68">
        <f>Baltimore!$F$21*10^3</f>
        <v>0</v>
      </c>
      <c r="K116" s="68">
        <f>Albuquerque!$F$21*10^3</f>
        <v>0</v>
      </c>
      <c r="L116" s="68">
        <f>Seattle!$F$21*10^3</f>
        <v>0</v>
      </c>
      <c r="M116" s="68">
        <f>Chicago!$F$21*10^3</f>
        <v>0</v>
      </c>
      <c r="N116" s="68">
        <f>Boulder!$F$21*10^3</f>
        <v>0</v>
      </c>
      <c r="O116" s="68">
        <f>Minneapolis!$F$21*10^3</f>
        <v>0</v>
      </c>
      <c r="P116" s="68">
        <f>Helena!$F$21*10^3</f>
        <v>0</v>
      </c>
      <c r="Q116" s="68">
        <f>Duluth!$F$21*10^3</f>
        <v>0</v>
      </c>
      <c r="R116" s="68">
        <f>Fairbanks!$F$21*10^3</f>
        <v>0</v>
      </c>
    </row>
    <row r="117" spans="1:18">
      <c r="A117" s="6"/>
      <c r="B117" s="11" t="s">
        <v>81</v>
      </c>
      <c r="C117" s="68">
        <f>Miami!$F$22*10^3</f>
        <v>0</v>
      </c>
      <c r="D117" s="68">
        <f>Houston!$F$22*10^3</f>
        <v>0</v>
      </c>
      <c r="E117" s="68">
        <f>Phoenix!$F$22*10^3</f>
        <v>0</v>
      </c>
      <c r="F117" s="68">
        <f>Atlanta!$F$22*10^3</f>
        <v>0</v>
      </c>
      <c r="G117" s="68">
        <f>LosAngeles!$F$22*10^3</f>
        <v>0</v>
      </c>
      <c r="H117" s="68">
        <f>LasVegas!$F$22*10^3</f>
        <v>0</v>
      </c>
      <c r="I117" s="68">
        <f>SanFrancisco!$F$22*10^3</f>
        <v>0</v>
      </c>
      <c r="J117" s="68">
        <f>Baltimore!$F$22*10^3</f>
        <v>0</v>
      </c>
      <c r="K117" s="68">
        <f>Albuquerque!$F$22*10^3</f>
        <v>0</v>
      </c>
      <c r="L117" s="68">
        <f>Seattle!$F$22*10^3</f>
        <v>0</v>
      </c>
      <c r="M117" s="68">
        <f>Chicago!$F$22*10^3</f>
        <v>0</v>
      </c>
      <c r="N117" s="68">
        <f>Boulder!$F$22*10^3</f>
        <v>0</v>
      </c>
      <c r="O117" s="68">
        <f>Minneapolis!$F$22*10^3</f>
        <v>0</v>
      </c>
      <c r="P117" s="68">
        <f>Helena!$F$22*10^3</f>
        <v>0</v>
      </c>
      <c r="Q117" s="68">
        <f>Duluth!$F$22*10^3</f>
        <v>0</v>
      </c>
      <c r="R117" s="68">
        <f>Fairbanks!$F$22*10^3</f>
        <v>0</v>
      </c>
    </row>
    <row r="118" spans="1:18">
      <c r="A118" s="6"/>
      <c r="B118" s="11" t="s">
        <v>60</v>
      </c>
      <c r="C118" s="68">
        <f>Miami!$F$23*10^3</f>
        <v>0</v>
      </c>
      <c r="D118" s="68">
        <f>Houston!$F$23*10^3</f>
        <v>0</v>
      </c>
      <c r="E118" s="68">
        <f>Phoenix!$F$23*10^3</f>
        <v>0</v>
      </c>
      <c r="F118" s="68">
        <f>Atlanta!$F$23*10^3</f>
        <v>0</v>
      </c>
      <c r="G118" s="68">
        <f>LosAngeles!$F$23*10^3</f>
        <v>0</v>
      </c>
      <c r="H118" s="68">
        <f>LasVegas!$F$23*10^3</f>
        <v>0</v>
      </c>
      <c r="I118" s="68">
        <f>SanFrancisco!$F$23*10^3</f>
        <v>0</v>
      </c>
      <c r="J118" s="68">
        <f>Baltimore!$F$23*10^3</f>
        <v>0</v>
      </c>
      <c r="K118" s="68">
        <f>Albuquerque!$F$23*10^3</f>
        <v>0</v>
      </c>
      <c r="L118" s="68">
        <f>Seattle!$F$23*10^3</f>
        <v>0</v>
      </c>
      <c r="M118" s="68">
        <f>Chicago!$F$23*10^3</f>
        <v>0</v>
      </c>
      <c r="N118" s="68">
        <f>Boulder!$F$23*10^3</f>
        <v>0</v>
      </c>
      <c r="O118" s="68">
        <f>Minneapolis!$F$23*10^3</f>
        <v>0</v>
      </c>
      <c r="P118" s="68">
        <f>Helena!$F$23*10^3</f>
        <v>0</v>
      </c>
      <c r="Q118" s="68">
        <f>Duluth!$F$23*10^3</f>
        <v>0</v>
      </c>
      <c r="R118" s="68">
        <f>Fairbanks!$F$23*10^3</f>
        <v>0</v>
      </c>
    </row>
    <row r="119" spans="1:18">
      <c r="A119" s="6"/>
      <c r="B119" s="11" t="s">
        <v>82</v>
      </c>
      <c r="C119" s="68">
        <f>Miami!$F$24*10^3</f>
        <v>0</v>
      </c>
      <c r="D119" s="68">
        <f>Houston!$F$24*10^3</f>
        <v>0</v>
      </c>
      <c r="E119" s="68">
        <f>Phoenix!$F$24*10^3</f>
        <v>0</v>
      </c>
      <c r="F119" s="68">
        <f>Atlanta!$F$24*10^3</f>
        <v>0</v>
      </c>
      <c r="G119" s="68">
        <f>LosAngeles!$F$24*10^3</f>
        <v>0</v>
      </c>
      <c r="H119" s="68">
        <f>LasVegas!$F$24*10^3</f>
        <v>0</v>
      </c>
      <c r="I119" s="68">
        <f>SanFrancisco!$F$24*10^3</f>
        <v>0</v>
      </c>
      <c r="J119" s="68">
        <f>Baltimore!$F$24*10^3</f>
        <v>0</v>
      </c>
      <c r="K119" s="68">
        <f>Albuquerque!$F$24*10^3</f>
        <v>0</v>
      </c>
      <c r="L119" s="68">
        <f>Seattle!$F$24*10^3</f>
        <v>0</v>
      </c>
      <c r="M119" s="68">
        <f>Chicago!$F$24*10^3</f>
        <v>0</v>
      </c>
      <c r="N119" s="68">
        <f>Boulder!$F$24*10^3</f>
        <v>0</v>
      </c>
      <c r="O119" s="68">
        <f>Minneapolis!$F$24*10^3</f>
        <v>0</v>
      </c>
      <c r="P119" s="68">
        <f>Helena!$F$24*10^3</f>
        <v>0</v>
      </c>
      <c r="Q119" s="68">
        <f>Duluth!$F$24*10^3</f>
        <v>0</v>
      </c>
      <c r="R119" s="68">
        <f>Fairbanks!$F$24*10^3</f>
        <v>0</v>
      </c>
    </row>
    <row r="120" spans="1:18">
      <c r="A120" s="6"/>
      <c r="B120" s="11" t="s">
        <v>83</v>
      </c>
      <c r="C120" s="68">
        <f>Miami!$F$25*10^3</f>
        <v>0</v>
      </c>
      <c r="D120" s="68">
        <f>Houston!$F$25*10^3</f>
        <v>0</v>
      </c>
      <c r="E120" s="68">
        <f>Phoenix!$F$25*10^3</f>
        <v>0</v>
      </c>
      <c r="F120" s="68">
        <f>Atlanta!$F$25*10^3</f>
        <v>0</v>
      </c>
      <c r="G120" s="68">
        <f>LosAngeles!$F$25*10^3</f>
        <v>0</v>
      </c>
      <c r="H120" s="68">
        <f>LasVegas!$F$25*10^3</f>
        <v>0</v>
      </c>
      <c r="I120" s="68">
        <f>SanFrancisco!$F$25*10^3</f>
        <v>0</v>
      </c>
      <c r="J120" s="68">
        <f>Baltimore!$F$25*10^3</f>
        <v>0</v>
      </c>
      <c r="K120" s="68">
        <f>Albuquerque!$F$25*10^3</f>
        <v>0</v>
      </c>
      <c r="L120" s="68">
        <f>Seattle!$F$25*10^3</f>
        <v>0</v>
      </c>
      <c r="M120" s="68">
        <f>Chicago!$F$25*10^3</f>
        <v>0</v>
      </c>
      <c r="N120" s="68">
        <f>Boulder!$F$25*10^3</f>
        <v>0</v>
      </c>
      <c r="O120" s="68">
        <f>Minneapolis!$F$25*10^3</f>
        <v>0</v>
      </c>
      <c r="P120" s="68">
        <f>Helena!$F$25*10^3</f>
        <v>0</v>
      </c>
      <c r="Q120" s="68">
        <f>Duluth!$F$25*10^3</f>
        <v>0</v>
      </c>
      <c r="R120" s="68">
        <f>Fairbanks!$F$25*10^3</f>
        <v>0</v>
      </c>
    </row>
    <row r="121" spans="1:18">
      <c r="A121" s="6"/>
      <c r="B121" s="11" t="s">
        <v>84</v>
      </c>
      <c r="C121" s="68">
        <f>Miami!$F$26*10^3</f>
        <v>0</v>
      </c>
      <c r="D121" s="68">
        <f>Houston!$F$26*10^3</f>
        <v>0</v>
      </c>
      <c r="E121" s="68">
        <f>Phoenix!$F$26*10^3</f>
        <v>0</v>
      </c>
      <c r="F121" s="68">
        <f>Atlanta!$F$26*10^3</f>
        <v>0</v>
      </c>
      <c r="G121" s="68">
        <f>LosAngeles!$F$26*10^3</f>
        <v>0</v>
      </c>
      <c r="H121" s="68">
        <f>LasVegas!$F$26*10^3</f>
        <v>0</v>
      </c>
      <c r="I121" s="68">
        <f>SanFrancisco!$F$26*10^3</f>
        <v>0</v>
      </c>
      <c r="J121" s="68">
        <f>Baltimore!$F$26*10^3</f>
        <v>0</v>
      </c>
      <c r="K121" s="68">
        <f>Albuquerque!$F$26*10^3</f>
        <v>0</v>
      </c>
      <c r="L121" s="68">
        <f>Seattle!$F$26*10^3</f>
        <v>0</v>
      </c>
      <c r="M121" s="68">
        <f>Chicago!$F$26*10^3</f>
        <v>0</v>
      </c>
      <c r="N121" s="68">
        <f>Boulder!$F$26*10^3</f>
        <v>0</v>
      </c>
      <c r="O121" s="68">
        <f>Minneapolis!$F$26*10^3</f>
        <v>0</v>
      </c>
      <c r="P121" s="68">
        <f>Helena!$F$26*10^3</f>
        <v>0</v>
      </c>
      <c r="Q121" s="68">
        <f>Duluth!$F$26*10^3</f>
        <v>0</v>
      </c>
      <c r="R121" s="68">
        <f>Fairbanks!$F$26*10^3</f>
        <v>0</v>
      </c>
    </row>
    <row r="122" spans="1:18">
      <c r="A122" s="6"/>
      <c r="B122" s="11" t="s">
        <v>85</v>
      </c>
      <c r="C122" s="68">
        <f>Miami!$F$28*10^3</f>
        <v>0</v>
      </c>
      <c r="D122" s="68">
        <f>Houston!$F$28*10^3</f>
        <v>0</v>
      </c>
      <c r="E122" s="68">
        <f>Phoenix!$F$28*10^3</f>
        <v>0</v>
      </c>
      <c r="F122" s="68">
        <f>Atlanta!$F$28*10^3</f>
        <v>0</v>
      </c>
      <c r="G122" s="68">
        <f>LosAngeles!$F$28*10^3</f>
        <v>0</v>
      </c>
      <c r="H122" s="68">
        <f>LasVegas!$F$28*10^3</f>
        <v>0</v>
      </c>
      <c r="I122" s="68">
        <f>SanFrancisco!$F$28*10^3</f>
        <v>0</v>
      </c>
      <c r="J122" s="68">
        <f>Baltimore!$F$28*10^3</f>
        <v>0</v>
      </c>
      <c r="K122" s="68">
        <f>Albuquerque!$F$28*10^3</f>
        <v>0</v>
      </c>
      <c r="L122" s="68">
        <f>Seattle!$F$28*10^3</f>
        <v>0</v>
      </c>
      <c r="M122" s="68">
        <f>Chicago!$F$28*10^3</f>
        <v>0</v>
      </c>
      <c r="N122" s="68">
        <f>Boulder!$F$28*10^3</f>
        <v>0</v>
      </c>
      <c r="O122" s="68">
        <f>Minneapolis!$F$28*10^3</f>
        <v>0</v>
      </c>
      <c r="P122" s="68">
        <f>Helena!$F$28*10^3</f>
        <v>0</v>
      </c>
      <c r="Q122" s="68">
        <f>Duluth!$F$28*10^3</f>
        <v>0</v>
      </c>
      <c r="R122" s="68">
        <f>Fairbanks!$F$28*10^3</f>
        <v>0</v>
      </c>
    </row>
    <row r="123" spans="1:18">
      <c r="A123" s="6"/>
      <c r="B123" s="9" t="s">
        <v>169</v>
      </c>
      <c r="C123" s="15">
        <f>Miami!$B$2*10^3</f>
        <v>2346750</v>
      </c>
      <c r="D123" s="15">
        <f>Houston!$B$2*10^3</f>
        <v>2456290</v>
      </c>
      <c r="E123" s="15">
        <f>Phoenix!$B$2*10^3</f>
        <v>2373490</v>
      </c>
      <c r="F123" s="15">
        <f>Atlanta!$B$2*10^3</f>
        <v>2552290</v>
      </c>
      <c r="G123" s="15">
        <f>LosAngeles!$B$2*10^3</f>
        <v>2171000</v>
      </c>
      <c r="H123" s="15">
        <f>LasVegas!$B$2*10^3</f>
        <v>2423590</v>
      </c>
      <c r="I123" s="15">
        <f>SanFrancisco!$B$2*10^3</f>
        <v>2407830</v>
      </c>
      <c r="J123" s="15">
        <f>Baltimore!$B$2*10^3</f>
        <v>2832160</v>
      </c>
      <c r="K123" s="15">
        <f>Albuquerque!$B$2*10^3</f>
        <v>2591920</v>
      </c>
      <c r="L123" s="15">
        <f>Seattle!$B$2*10^3</f>
        <v>2712330</v>
      </c>
      <c r="M123" s="15">
        <f>Chicago!$B$2*10^3</f>
        <v>3057560</v>
      </c>
      <c r="N123" s="15">
        <f>Boulder!$B$2*10^3</f>
        <v>2790610</v>
      </c>
      <c r="O123" s="15">
        <f>Minneapolis!$B$2*10^3</f>
        <v>3311020</v>
      </c>
      <c r="P123" s="15">
        <f>Helena!$B$2*10^3</f>
        <v>3086710</v>
      </c>
      <c r="Q123" s="15">
        <f>Duluth!$B$2*10^3</f>
        <v>3580000</v>
      </c>
      <c r="R123" s="15">
        <f>Fairbanks!$B$2*10^3</f>
        <v>4430030</v>
      </c>
    </row>
    <row r="124" spans="1:18">
      <c r="A124" s="9" t="s">
        <v>86</v>
      </c>
      <c r="B124" s="10"/>
    </row>
    <row r="125" spans="1:18">
      <c r="A125" s="6"/>
      <c r="B125" s="9" t="s">
        <v>203</v>
      </c>
    </row>
    <row r="126" spans="1:18">
      <c r="A126" s="6"/>
      <c r="B126" s="11" t="s">
        <v>170</v>
      </c>
      <c r="C126" s="13">
        <f>(Miami!$B$13*10^3)/Miami!$B$8</f>
        <v>0</v>
      </c>
      <c r="D126" s="13">
        <f>(Houston!$B$13*10^3)/Houston!$B$8</f>
        <v>0</v>
      </c>
      <c r="E126" s="13">
        <f>(Phoenix!$B$13*10^3)/Phoenix!$B$8</f>
        <v>0</v>
      </c>
      <c r="F126" s="13">
        <f>(Atlanta!$B$13*10^3)/Atlanta!$B$8</f>
        <v>0</v>
      </c>
      <c r="G126" s="13">
        <f>(LosAngeles!$B$13*10^3)/LosAngeles!$B$8</f>
        <v>0</v>
      </c>
      <c r="H126" s="13">
        <f>(LasVegas!$B$13*10^3)/LasVegas!$B$8</f>
        <v>0</v>
      </c>
      <c r="I126" s="13">
        <f>(SanFrancisco!$B$13*10^3)/SanFrancisco!$B$8</f>
        <v>0</v>
      </c>
      <c r="J126" s="13">
        <f>(Baltimore!$B$13*10^3)/Baltimore!$B$8</f>
        <v>0</v>
      </c>
      <c r="K126" s="13">
        <f>(Albuquerque!$B$13*10^3)/Albuquerque!$B$8</f>
        <v>0</v>
      </c>
      <c r="L126" s="13">
        <f>(Seattle!$B$13*10^3)/Seattle!$B$8</f>
        <v>0</v>
      </c>
      <c r="M126" s="13">
        <f>(Chicago!$B$13*10^3)/Chicago!$B$8</f>
        <v>0</v>
      </c>
      <c r="N126" s="13">
        <f>(Boulder!$B$13*10^3)/Boulder!$B$8</f>
        <v>0</v>
      </c>
      <c r="O126" s="13">
        <f>(Minneapolis!$B$13*10^3)/Minneapolis!$B$8</f>
        <v>0</v>
      </c>
      <c r="P126" s="13">
        <f>(Helena!$B$13*10^3)/Helena!$B$8</f>
        <v>0</v>
      </c>
      <c r="Q126" s="13">
        <f>(Duluth!$B$13*10^3)/Duluth!$B$8</f>
        <v>0</v>
      </c>
      <c r="R126" s="13">
        <f>(Fairbanks!$B$13*10^3)/Fairbanks!$B$8</f>
        <v>0</v>
      </c>
    </row>
    <row r="127" spans="1:18">
      <c r="A127" s="6"/>
      <c r="B127" s="11" t="s">
        <v>171</v>
      </c>
      <c r="C127" s="13">
        <f>(Miami!$B$14*10^3)/Miami!$B$8</f>
        <v>748.50826567543777</v>
      </c>
      <c r="D127" s="13">
        <f>(Houston!$B$14*10^3)/Houston!$B$8</f>
        <v>520.62995206886433</v>
      </c>
      <c r="E127" s="13">
        <f>(Phoenix!$B$14*10^3)/Phoenix!$B$8</f>
        <v>499.36417881248167</v>
      </c>
      <c r="F127" s="13">
        <f>(Atlanta!$B$14*10^3)/Atlanta!$B$8</f>
        <v>287.5281228602172</v>
      </c>
      <c r="G127" s="13">
        <f>(LosAngeles!$B$14*10^3)/LosAngeles!$B$8</f>
        <v>97.036095079722202</v>
      </c>
      <c r="H127" s="13">
        <f>(LasVegas!$B$14*10^3)/LasVegas!$B$8</f>
        <v>355.47295314486945</v>
      </c>
      <c r="I127" s="13">
        <f>(SanFrancisco!$B$14*10^3)/SanFrancisco!$B$8</f>
        <v>23.124327496820896</v>
      </c>
      <c r="J127" s="13">
        <f>(Baltimore!$B$14*10^3)/Baltimore!$B$8</f>
        <v>216.96175291010468</v>
      </c>
      <c r="K127" s="13">
        <f>(Albuquerque!$B$14*10^3)/Albuquerque!$B$8</f>
        <v>170.8304802895432</v>
      </c>
      <c r="L127" s="13">
        <f>(Seattle!$B$14*10^3)/Seattle!$B$8</f>
        <v>35.821187518340999</v>
      </c>
      <c r="M127" s="13">
        <f>(Chicago!$B$14*10^3)/Chicago!$B$8</f>
        <v>153.39919788711728</v>
      </c>
      <c r="N127" s="13">
        <f>(Boulder!$B$14*10^3)/Boulder!$B$8</f>
        <v>109.67426391470215</v>
      </c>
      <c r="O127" s="13">
        <f>(Minneapolis!$B$14*10^3)/Minneapolis!$B$8</f>
        <v>135.24405751736282</v>
      </c>
      <c r="P127" s="13">
        <f>(Helena!$B$14*10^3)/Helena!$B$8</f>
        <v>61.195343832534483</v>
      </c>
      <c r="Q127" s="13">
        <f>(Duluth!$B$14*10^3)/Duluth!$B$8</f>
        <v>43.724933972415144</v>
      </c>
      <c r="R127" s="13">
        <f>(Fairbanks!$B$14*10^3)/Fairbanks!$B$8</f>
        <v>15.611855619681112</v>
      </c>
    </row>
    <row r="128" spans="1:18">
      <c r="A128" s="6"/>
      <c r="B128" s="11" t="s">
        <v>172</v>
      </c>
      <c r="C128" s="13">
        <f>(Miami!$B$15*10^3)/Miami!$B$8</f>
        <v>464.11033943069549</v>
      </c>
      <c r="D128" s="13">
        <f>(Houston!$B$15*10^3)/Houston!$B$8</f>
        <v>464.11033943069549</v>
      </c>
      <c r="E128" s="13">
        <f>(Phoenix!$B$15*10^3)/Phoenix!$B$8</f>
        <v>464.11033943069549</v>
      </c>
      <c r="F128" s="13">
        <f>(Atlanta!$B$15*10^3)/Atlanta!$B$8</f>
        <v>464.11033943069549</v>
      </c>
      <c r="G128" s="13">
        <f>(LosAngeles!$B$15*10^3)/LosAngeles!$B$8</f>
        <v>464.11033943069549</v>
      </c>
      <c r="H128" s="13">
        <f>(LasVegas!$B$15*10^3)/LasVegas!$B$8</f>
        <v>464.11033943069549</v>
      </c>
      <c r="I128" s="13">
        <f>(SanFrancisco!$B$15*10^3)/SanFrancisco!$B$8</f>
        <v>464.11033943069549</v>
      </c>
      <c r="J128" s="13">
        <f>(Baltimore!$B$15*10^3)/Baltimore!$B$8</f>
        <v>464.11033943069549</v>
      </c>
      <c r="K128" s="13">
        <f>(Albuquerque!$B$15*10^3)/Albuquerque!$B$8</f>
        <v>464.11033943069549</v>
      </c>
      <c r="L128" s="13">
        <f>(Seattle!$B$15*10^3)/Seattle!$B$8</f>
        <v>464.11033943069549</v>
      </c>
      <c r="M128" s="13">
        <f>(Chicago!$B$15*10^3)/Chicago!$B$8</f>
        <v>464.11033943069549</v>
      </c>
      <c r="N128" s="13">
        <f>(Boulder!$B$15*10^3)/Boulder!$B$8</f>
        <v>464.11033943069549</v>
      </c>
      <c r="O128" s="13">
        <f>(Minneapolis!$B$15*10^3)/Minneapolis!$B$8</f>
        <v>464.11033943069549</v>
      </c>
      <c r="P128" s="13">
        <f>(Helena!$B$15*10^3)/Helena!$B$8</f>
        <v>464.11033943069549</v>
      </c>
      <c r="Q128" s="13">
        <f>(Duluth!$B$15*10^3)/Duluth!$B$8</f>
        <v>464.11033943069549</v>
      </c>
      <c r="R128" s="13">
        <f>(Fairbanks!$B$15*10^3)/Fairbanks!$B$8</f>
        <v>464.11033943069549</v>
      </c>
    </row>
    <row r="129" spans="1:18">
      <c r="A129" s="6"/>
      <c r="B129" s="11" t="s">
        <v>173</v>
      </c>
      <c r="C129" s="13">
        <f>(Miami!$B$16*10^3)/Miami!$B$8</f>
        <v>27.526166487332485</v>
      </c>
      <c r="D129" s="13">
        <f>(Houston!$B$16*10^3)/Houston!$B$8</f>
        <v>27.48703902963905</v>
      </c>
      <c r="E129" s="13">
        <f>(Phoenix!$B$16*10^3)/Phoenix!$B$8</f>
        <v>27.467475300792334</v>
      </c>
      <c r="F129" s="13">
        <f>(Atlanta!$B$16*10^3)/Atlanta!$B$8</f>
        <v>27.526166487332485</v>
      </c>
      <c r="G129" s="13">
        <f>(LosAngeles!$B$16*10^3)/LosAngeles!$B$8</f>
        <v>27.506602758485769</v>
      </c>
      <c r="H129" s="13">
        <f>(LasVegas!$B$16*10^3)/LasVegas!$B$8</f>
        <v>27.48703902963905</v>
      </c>
      <c r="I129" s="13">
        <f>(SanFrancisco!$B$16*10^3)/SanFrancisco!$B$8</f>
        <v>27.467475300792334</v>
      </c>
      <c r="J129" s="13">
        <f>(Baltimore!$B$16*10^3)/Baltimore!$B$8</f>
        <v>27.48703902963905</v>
      </c>
      <c r="K129" s="13">
        <f>(Albuquerque!$B$16*10^3)/Albuquerque!$B$8</f>
        <v>27.48703902963905</v>
      </c>
      <c r="L129" s="13">
        <f>(Seattle!$B$16*10^3)/Seattle!$B$8</f>
        <v>27.447911571945614</v>
      </c>
      <c r="M129" s="13">
        <f>(Chicago!$B$16*10^3)/Chicago!$B$8</f>
        <v>27.447911571945614</v>
      </c>
      <c r="N129" s="13">
        <f>(Boulder!$B$16*10^3)/Boulder!$B$8</f>
        <v>27.447911571945614</v>
      </c>
      <c r="O129" s="13">
        <f>(Minneapolis!$B$16*10^3)/Minneapolis!$B$8</f>
        <v>27.467475300792334</v>
      </c>
      <c r="P129" s="13">
        <f>(Helena!$B$16*10^3)/Helena!$B$8</f>
        <v>27.428347843098894</v>
      </c>
      <c r="Q129" s="13">
        <f>(Duluth!$B$16*10^3)/Duluth!$B$8</f>
        <v>27.428347843098894</v>
      </c>
      <c r="R129" s="13">
        <f>(Fairbanks!$B$16*10^3)/Fairbanks!$B$8</f>
        <v>27.271838012325151</v>
      </c>
    </row>
    <row r="130" spans="1:18">
      <c r="A130" s="6"/>
      <c r="B130" s="11" t="s">
        <v>174</v>
      </c>
      <c r="C130" s="13">
        <f>(Miami!$B$17*10^3)/Miami!$B$8</f>
        <v>1171.9651765626529</v>
      </c>
      <c r="D130" s="13">
        <f>(Houston!$B$17*10^3)/Houston!$B$8</f>
        <v>1171.9651765626529</v>
      </c>
      <c r="E130" s="13">
        <f>(Phoenix!$B$17*10^3)/Phoenix!$B$8</f>
        <v>1171.9651765626529</v>
      </c>
      <c r="F130" s="13">
        <f>(Atlanta!$B$17*10^3)/Atlanta!$B$8</f>
        <v>1171.9651765626529</v>
      </c>
      <c r="G130" s="13">
        <f>(LosAngeles!$B$17*10^3)/LosAngeles!$B$8</f>
        <v>1171.9651765626529</v>
      </c>
      <c r="H130" s="13">
        <f>(LasVegas!$B$17*10^3)/LasVegas!$B$8</f>
        <v>1171.9651765626529</v>
      </c>
      <c r="I130" s="13">
        <f>(SanFrancisco!$B$17*10^3)/SanFrancisco!$B$8</f>
        <v>1171.9651765626529</v>
      </c>
      <c r="J130" s="13">
        <f>(Baltimore!$B$17*10^3)/Baltimore!$B$8</f>
        <v>1171.9651765626529</v>
      </c>
      <c r="K130" s="13">
        <f>(Albuquerque!$B$17*10^3)/Albuquerque!$B$8</f>
        <v>1171.9651765626529</v>
      </c>
      <c r="L130" s="13">
        <f>(Seattle!$B$17*10^3)/Seattle!$B$8</f>
        <v>1171.9651765626529</v>
      </c>
      <c r="M130" s="13">
        <f>(Chicago!$B$17*10^3)/Chicago!$B$8</f>
        <v>1171.9651765626529</v>
      </c>
      <c r="N130" s="13">
        <f>(Boulder!$B$17*10^3)/Boulder!$B$8</f>
        <v>1171.9651765626529</v>
      </c>
      <c r="O130" s="13">
        <f>(Minneapolis!$B$17*10^3)/Minneapolis!$B$8</f>
        <v>1171.9651765626529</v>
      </c>
      <c r="P130" s="13">
        <f>(Helena!$B$17*10^3)/Helena!$B$8</f>
        <v>1171.9651765626529</v>
      </c>
      <c r="Q130" s="13">
        <f>(Duluth!$B$17*10^3)/Duluth!$B$8</f>
        <v>1171.9651765626529</v>
      </c>
      <c r="R130" s="13">
        <f>(Fairbanks!$B$17*10^3)/Fairbanks!$B$8</f>
        <v>1171.9651765626529</v>
      </c>
    </row>
    <row r="131" spans="1:18">
      <c r="A131" s="6"/>
      <c r="B131" s="11" t="s">
        <v>175</v>
      </c>
      <c r="C131" s="13">
        <f>(Miami!$B$18*10^3)/Miami!$B$8</f>
        <v>0</v>
      </c>
      <c r="D131" s="13">
        <f>(Houston!$B$18*10^3)/Houston!$B$8</f>
        <v>0</v>
      </c>
      <c r="E131" s="13">
        <f>(Phoenix!$B$18*10^3)/Phoenix!$B$8</f>
        <v>0</v>
      </c>
      <c r="F131" s="13">
        <f>(Atlanta!$B$18*10^3)/Atlanta!$B$8</f>
        <v>0</v>
      </c>
      <c r="G131" s="13">
        <f>(LosAngeles!$B$18*10^3)/LosAngeles!$B$8</f>
        <v>0</v>
      </c>
      <c r="H131" s="13">
        <f>(LasVegas!$B$18*10^3)/LasVegas!$B$8</f>
        <v>0</v>
      </c>
      <c r="I131" s="13">
        <f>(SanFrancisco!$B$18*10^3)/SanFrancisco!$B$8</f>
        <v>0</v>
      </c>
      <c r="J131" s="13">
        <f>(Baltimore!$B$18*10^3)/Baltimore!$B$8</f>
        <v>0</v>
      </c>
      <c r="K131" s="13">
        <f>(Albuquerque!$B$18*10^3)/Albuquerque!$B$8</f>
        <v>0</v>
      </c>
      <c r="L131" s="13">
        <f>(Seattle!$B$18*10^3)/Seattle!$B$8</f>
        <v>0</v>
      </c>
      <c r="M131" s="13">
        <f>(Chicago!$B$18*10^3)/Chicago!$B$8</f>
        <v>0</v>
      </c>
      <c r="N131" s="13">
        <f>(Boulder!$B$18*10^3)/Boulder!$B$8</f>
        <v>0</v>
      </c>
      <c r="O131" s="13">
        <f>(Minneapolis!$B$18*10^3)/Minneapolis!$B$8</f>
        <v>0</v>
      </c>
      <c r="P131" s="13">
        <f>(Helena!$B$18*10^3)/Helena!$B$8</f>
        <v>0</v>
      </c>
      <c r="Q131" s="13">
        <f>(Duluth!$B$18*10^3)/Duluth!$B$8</f>
        <v>0</v>
      </c>
      <c r="R131" s="13">
        <f>(Fairbanks!$B$18*10^3)/Fairbanks!$B$8</f>
        <v>0</v>
      </c>
    </row>
    <row r="132" spans="1:18">
      <c r="A132" s="6"/>
      <c r="B132" s="11" t="s">
        <v>176</v>
      </c>
      <c r="C132" s="13">
        <f>(Miami!$B$19*10^3)/Miami!$B$8</f>
        <v>213.67504646385603</v>
      </c>
      <c r="D132" s="13">
        <f>(Houston!$B$19*10^3)/Houston!$B$8</f>
        <v>215.39665460236722</v>
      </c>
      <c r="E132" s="13">
        <f>(Phoenix!$B$19*10^3)/Phoenix!$B$8</f>
        <v>215.63141934852783</v>
      </c>
      <c r="F132" s="13">
        <f>(Atlanta!$B$19*10^3)/Atlanta!$B$8</f>
        <v>213.7728651080896</v>
      </c>
      <c r="G132" s="13">
        <f>(LosAngeles!$B$19*10^3)/LosAngeles!$B$8</f>
        <v>194.97212168639342</v>
      </c>
      <c r="H132" s="13">
        <f>(LasVegas!$B$19*10^3)/LasVegas!$B$8</f>
        <v>211.32739900224985</v>
      </c>
      <c r="I132" s="13">
        <f>(SanFrancisco!$B$19*10^3)/SanFrancisco!$B$8</f>
        <v>187.2835762496332</v>
      </c>
      <c r="J132" s="13">
        <f>(Baltimore!$B$19*10^3)/Baltimore!$B$8</f>
        <v>207.80592780984057</v>
      </c>
      <c r="K132" s="13">
        <f>(Albuquerque!$B$19*10^3)/Albuquerque!$B$8</f>
        <v>234.45172649907073</v>
      </c>
      <c r="L132" s="13">
        <f>(Seattle!$B$19*10^3)/Seattle!$B$8</f>
        <v>190.90286608627605</v>
      </c>
      <c r="M132" s="13">
        <f>(Chicago!$B$19*10^3)/Chicago!$B$8</f>
        <v>204.59747627897877</v>
      </c>
      <c r="N132" s="13">
        <f>(Boulder!$B$19*10^3)/Boulder!$B$8</f>
        <v>228.25002445466106</v>
      </c>
      <c r="O132" s="13">
        <f>(Minneapolis!$B$19*10^3)/Minneapolis!$B$8</f>
        <v>204.69529492321237</v>
      </c>
      <c r="P132" s="13">
        <f>(Helena!$B$19*10^3)/Helena!$B$8</f>
        <v>215.74880172160815</v>
      </c>
      <c r="Q132" s="13">
        <f>(Duluth!$B$19*10^3)/Duluth!$B$8</f>
        <v>194.71779321138609</v>
      </c>
      <c r="R132" s="13">
        <f>(Fairbanks!$B$19*10^3)/Fairbanks!$B$8</f>
        <v>188.57478235351658</v>
      </c>
    </row>
    <row r="133" spans="1:18">
      <c r="A133" s="6"/>
      <c r="B133" s="11" t="s">
        <v>177</v>
      </c>
      <c r="C133" s="13">
        <f>(Miami!$B$20*10^3)/Miami!$B$8</f>
        <v>0</v>
      </c>
      <c r="D133" s="13">
        <f>(Houston!$B$20*10^3)/Houston!$B$8</f>
        <v>0</v>
      </c>
      <c r="E133" s="13">
        <f>(Phoenix!$B$20*10^3)/Phoenix!$B$8</f>
        <v>0</v>
      </c>
      <c r="F133" s="13">
        <f>(Atlanta!$B$20*10^3)/Atlanta!$B$8</f>
        <v>0</v>
      </c>
      <c r="G133" s="13">
        <f>(LosAngeles!$B$20*10^3)/LosAngeles!$B$8</f>
        <v>0</v>
      </c>
      <c r="H133" s="13">
        <f>(LasVegas!$B$20*10^3)/LasVegas!$B$8</f>
        <v>0</v>
      </c>
      <c r="I133" s="13">
        <f>(SanFrancisco!$B$20*10^3)/SanFrancisco!$B$8</f>
        <v>0</v>
      </c>
      <c r="J133" s="13">
        <f>(Baltimore!$B$20*10^3)/Baltimore!$B$8</f>
        <v>0</v>
      </c>
      <c r="K133" s="13">
        <f>(Albuquerque!$B$20*10^3)/Albuquerque!$B$8</f>
        <v>0</v>
      </c>
      <c r="L133" s="13">
        <f>(Seattle!$B$20*10^3)/Seattle!$B$8</f>
        <v>0</v>
      </c>
      <c r="M133" s="13">
        <f>(Chicago!$B$20*10^3)/Chicago!$B$8</f>
        <v>0</v>
      </c>
      <c r="N133" s="13">
        <f>(Boulder!$B$20*10^3)/Boulder!$B$8</f>
        <v>0</v>
      </c>
      <c r="O133" s="13">
        <f>(Minneapolis!$B$20*10^3)/Minneapolis!$B$8</f>
        <v>0</v>
      </c>
      <c r="P133" s="13">
        <f>(Helena!$B$20*10^3)/Helena!$B$8</f>
        <v>0</v>
      </c>
      <c r="Q133" s="13">
        <f>(Duluth!$B$20*10^3)/Duluth!$B$8</f>
        <v>0</v>
      </c>
      <c r="R133" s="13">
        <f>(Fairbanks!$B$20*10^3)/Fairbanks!$B$8</f>
        <v>0</v>
      </c>
    </row>
    <row r="134" spans="1:18">
      <c r="A134" s="6"/>
      <c r="B134" s="11" t="s">
        <v>178</v>
      </c>
      <c r="C134" s="13">
        <f>(Miami!$B$21*10^3)/Miami!$B$8</f>
        <v>0</v>
      </c>
      <c r="D134" s="13">
        <f>(Houston!$B$21*10^3)/Houston!$B$8</f>
        <v>0</v>
      </c>
      <c r="E134" s="13">
        <f>(Phoenix!$B$21*10^3)/Phoenix!$B$8</f>
        <v>0</v>
      </c>
      <c r="F134" s="13">
        <f>(Atlanta!$B$21*10^3)/Atlanta!$B$8</f>
        <v>0</v>
      </c>
      <c r="G134" s="13">
        <f>(LosAngeles!$B$21*10^3)/LosAngeles!$B$8</f>
        <v>0</v>
      </c>
      <c r="H134" s="13">
        <f>(LasVegas!$B$21*10^3)/LasVegas!$B$8</f>
        <v>0</v>
      </c>
      <c r="I134" s="13">
        <f>(SanFrancisco!$B$21*10^3)/SanFrancisco!$B$8</f>
        <v>0</v>
      </c>
      <c r="J134" s="13">
        <f>(Baltimore!$B$21*10^3)/Baltimore!$B$8</f>
        <v>0</v>
      </c>
      <c r="K134" s="13">
        <f>(Albuquerque!$B$21*10^3)/Albuquerque!$B$8</f>
        <v>0</v>
      </c>
      <c r="L134" s="13">
        <f>(Seattle!$B$21*10^3)/Seattle!$B$8</f>
        <v>0</v>
      </c>
      <c r="M134" s="13">
        <f>(Chicago!$B$21*10^3)/Chicago!$B$8</f>
        <v>0</v>
      </c>
      <c r="N134" s="13">
        <f>(Boulder!$B$21*10^3)/Boulder!$B$8</f>
        <v>0</v>
      </c>
      <c r="O134" s="13">
        <f>(Minneapolis!$B$21*10^3)/Minneapolis!$B$8</f>
        <v>0</v>
      </c>
      <c r="P134" s="13">
        <f>(Helena!$B$21*10^3)/Helena!$B$8</f>
        <v>0</v>
      </c>
      <c r="Q134" s="13">
        <f>(Duluth!$B$21*10^3)/Duluth!$B$8</f>
        <v>0</v>
      </c>
      <c r="R134" s="13">
        <f>(Fairbanks!$B$21*10^3)/Fairbanks!$B$8</f>
        <v>0</v>
      </c>
    </row>
    <row r="135" spans="1:18">
      <c r="A135" s="6"/>
      <c r="B135" s="11" t="s">
        <v>179</v>
      </c>
      <c r="C135" s="13">
        <f>(Miami!$B$22*10^3)/Miami!$B$8</f>
        <v>0</v>
      </c>
      <c r="D135" s="13">
        <f>(Houston!$B$22*10^3)/Houston!$B$8</f>
        <v>0</v>
      </c>
      <c r="E135" s="13">
        <f>(Phoenix!$B$22*10^3)/Phoenix!$B$8</f>
        <v>0</v>
      </c>
      <c r="F135" s="13">
        <f>(Atlanta!$B$22*10^3)/Atlanta!$B$8</f>
        <v>0</v>
      </c>
      <c r="G135" s="13">
        <f>(LosAngeles!$B$22*10^3)/LosAngeles!$B$8</f>
        <v>0</v>
      </c>
      <c r="H135" s="13">
        <f>(LasVegas!$B$22*10^3)/LasVegas!$B$8</f>
        <v>0</v>
      </c>
      <c r="I135" s="13">
        <f>(SanFrancisco!$B$22*10^3)/SanFrancisco!$B$8</f>
        <v>0</v>
      </c>
      <c r="J135" s="13">
        <f>(Baltimore!$B$22*10^3)/Baltimore!$B$8</f>
        <v>0</v>
      </c>
      <c r="K135" s="13">
        <f>(Albuquerque!$B$22*10^3)/Albuquerque!$B$8</f>
        <v>0</v>
      </c>
      <c r="L135" s="13">
        <f>(Seattle!$B$22*10^3)/Seattle!$B$8</f>
        <v>0</v>
      </c>
      <c r="M135" s="13">
        <f>(Chicago!$B$22*10^3)/Chicago!$B$8</f>
        <v>0</v>
      </c>
      <c r="N135" s="13">
        <f>(Boulder!$B$22*10^3)/Boulder!$B$8</f>
        <v>0</v>
      </c>
      <c r="O135" s="13">
        <f>(Minneapolis!$B$22*10^3)/Minneapolis!$B$8</f>
        <v>0</v>
      </c>
      <c r="P135" s="13">
        <f>(Helena!$B$22*10^3)/Helena!$B$8</f>
        <v>0</v>
      </c>
      <c r="Q135" s="13">
        <f>(Duluth!$B$22*10^3)/Duluth!$B$8</f>
        <v>0</v>
      </c>
      <c r="R135" s="13">
        <f>(Fairbanks!$B$22*10^3)/Fairbanks!$B$8</f>
        <v>0</v>
      </c>
    </row>
    <row r="136" spans="1:18">
      <c r="A136" s="6"/>
      <c r="B136" s="11" t="s">
        <v>180</v>
      </c>
      <c r="C136" s="13">
        <f>(Miami!$B$23*10^3)/Miami!$B$8</f>
        <v>0</v>
      </c>
      <c r="D136" s="13">
        <f>(Houston!$B$23*10^3)/Houston!$B$8</f>
        <v>0</v>
      </c>
      <c r="E136" s="13">
        <f>(Phoenix!$B$23*10^3)/Phoenix!$B$8</f>
        <v>0</v>
      </c>
      <c r="F136" s="13">
        <f>(Atlanta!$B$23*10^3)/Atlanta!$B$8</f>
        <v>0</v>
      </c>
      <c r="G136" s="13">
        <f>(LosAngeles!$B$23*10^3)/LosAngeles!$B$8</f>
        <v>0</v>
      </c>
      <c r="H136" s="13">
        <f>(LasVegas!$B$23*10^3)/LasVegas!$B$8</f>
        <v>0</v>
      </c>
      <c r="I136" s="13">
        <f>(SanFrancisco!$B$23*10^3)/SanFrancisco!$B$8</f>
        <v>0</v>
      </c>
      <c r="J136" s="13">
        <f>(Baltimore!$B$23*10^3)/Baltimore!$B$8</f>
        <v>0</v>
      </c>
      <c r="K136" s="13">
        <f>(Albuquerque!$B$23*10^3)/Albuquerque!$B$8</f>
        <v>0</v>
      </c>
      <c r="L136" s="13">
        <f>(Seattle!$B$23*10^3)/Seattle!$B$8</f>
        <v>0</v>
      </c>
      <c r="M136" s="13">
        <f>(Chicago!$B$23*10^3)/Chicago!$B$8</f>
        <v>0</v>
      </c>
      <c r="N136" s="13">
        <f>(Boulder!$B$23*10^3)/Boulder!$B$8</f>
        <v>0</v>
      </c>
      <c r="O136" s="13">
        <f>(Minneapolis!$B$23*10^3)/Minneapolis!$B$8</f>
        <v>0</v>
      </c>
      <c r="P136" s="13">
        <f>(Helena!$B$23*10^3)/Helena!$B$8</f>
        <v>0</v>
      </c>
      <c r="Q136" s="13">
        <f>(Duluth!$B$23*10^3)/Duluth!$B$8</f>
        <v>0</v>
      </c>
      <c r="R136" s="13">
        <f>(Fairbanks!$B$23*10^3)/Fairbanks!$B$8</f>
        <v>0</v>
      </c>
    </row>
    <row r="137" spans="1:18">
      <c r="A137" s="6"/>
      <c r="B137" s="11" t="s">
        <v>181</v>
      </c>
      <c r="C137" s="13">
        <f>(Miami!$B$24*10^3)/Miami!$B$8</f>
        <v>0</v>
      </c>
      <c r="D137" s="13">
        <f>(Houston!$B$24*10^3)/Houston!$B$8</f>
        <v>0</v>
      </c>
      <c r="E137" s="13">
        <f>(Phoenix!$B$24*10^3)/Phoenix!$B$8</f>
        <v>0</v>
      </c>
      <c r="F137" s="13">
        <f>(Atlanta!$B$24*10^3)/Atlanta!$B$8</f>
        <v>0</v>
      </c>
      <c r="G137" s="13">
        <f>(LosAngeles!$B$24*10^3)/LosAngeles!$B$8</f>
        <v>0</v>
      </c>
      <c r="H137" s="13">
        <f>(LasVegas!$B$24*10^3)/LasVegas!$B$8</f>
        <v>0</v>
      </c>
      <c r="I137" s="13">
        <f>(SanFrancisco!$B$24*10^3)/SanFrancisco!$B$8</f>
        <v>0</v>
      </c>
      <c r="J137" s="13">
        <f>(Baltimore!$B$24*10^3)/Baltimore!$B$8</f>
        <v>0</v>
      </c>
      <c r="K137" s="13">
        <f>(Albuquerque!$B$24*10^3)/Albuquerque!$B$8</f>
        <v>0</v>
      </c>
      <c r="L137" s="13">
        <f>(Seattle!$B$24*10^3)/Seattle!$B$8</f>
        <v>0</v>
      </c>
      <c r="M137" s="13">
        <f>(Chicago!$B$24*10^3)/Chicago!$B$8</f>
        <v>0</v>
      </c>
      <c r="N137" s="13">
        <f>(Boulder!$B$24*10^3)/Boulder!$B$8</f>
        <v>0</v>
      </c>
      <c r="O137" s="13">
        <f>(Minneapolis!$B$24*10^3)/Minneapolis!$B$8</f>
        <v>0</v>
      </c>
      <c r="P137" s="13">
        <f>(Helena!$B$24*10^3)/Helena!$B$8</f>
        <v>0</v>
      </c>
      <c r="Q137" s="13">
        <f>(Duluth!$B$24*10^3)/Duluth!$B$8</f>
        <v>0</v>
      </c>
      <c r="R137" s="13">
        <f>(Fairbanks!$B$24*10^3)/Fairbanks!$B$8</f>
        <v>0</v>
      </c>
    </row>
    <row r="138" spans="1:18">
      <c r="A138" s="6"/>
      <c r="B138" s="11" t="s">
        <v>182</v>
      </c>
      <c r="C138" s="13">
        <f>(Miami!$B$25*10^3)/Miami!$B$8</f>
        <v>132.27037073266166</v>
      </c>
      <c r="D138" s="13">
        <f>(Houston!$B$25*10^3)/Houston!$B$8</f>
        <v>127.32074733444195</v>
      </c>
      <c r="E138" s="13">
        <f>(Phoenix!$B$25*10^3)/Phoenix!$B$8</f>
        <v>126.85121784212072</v>
      </c>
      <c r="F138" s="13">
        <f>(Atlanta!$B$25*10^3)/Atlanta!$B$8</f>
        <v>122.33199647852881</v>
      </c>
      <c r="G138" s="13">
        <f>(LosAngeles!$B$25*10^3)/LosAngeles!$B$8</f>
        <v>122.68414359776975</v>
      </c>
      <c r="H138" s="13">
        <f>(LasVegas!$B$25*10^3)/LasVegas!$B$8</f>
        <v>123.31018292086472</v>
      </c>
      <c r="I138" s="13">
        <f>(SanFrancisco!$B$25*10^3)/SanFrancisco!$B$8</f>
        <v>118.1257947764844</v>
      </c>
      <c r="J138" s="13">
        <f>(Baltimore!$B$25*10^3)/Baltimore!$B$8</f>
        <v>118.96703511689329</v>
      </c>
      <c r="K138" s="13">
        <f>(Albuquerque!$B$25*10^3)/Albuquerque!$B$8</f>
        <v>118.57576053995892</v>
      </c>
      <c r="L138" s="13">
        <f>(Seattle!$B$25*10^3)/Seattle!$B$8</f>
        <v>116.01291206103883</v>
      </c>
      <c r="M138" s="13">
        <f>(Chicago!$B$25*10^3)/Chicago!$B$8</f>
        <v>116.73677002836742</v>
      </c>
      <c r="N138" s="13">
        <f>(Boulder!$B$25*10^3)/Boulder!$B$8</f>
        <v>116.13029443411915</v>
      </c>
      <c r="O138" s="13">
        <f>(Minneapolis!$B$25*10^3)/Minneapolis!$B$8</f>
        <v>115.66076494179791</v>
      </c>
      <c r="P138" s="13">
        <f>(Helena!$B$25*10^3)/Helena!$B$8</f>
        <v>113.90002934559328</v>
      </c>
      <c r="Q138" s="13">
        <f>(Duluth!$B$25*10^3)/Duluth!$B$8</f>
        <v>112.3153673090091</v>
      </c>
      <c r="R138" s="13">
        <f>(Fairbanks!$B$25*10^3)/Fairbanks!$B$8</f>
        <v>109.65470018585543</v>
      </c>
    </row>
    <row r="139" spans="1:18">
      <c r="A139" s="6"/>
      <c r="B139" s="11" t="s">
        <v>183</v>
      </c>
      <c r="C139" s="13">
        <f>(Miami!$B$26*10^3)/Miami!$B$8</f>
        <v>0</v>
      </c>
      <c r="D139" s="13">
        <f>(Houston!$B$26*10^3)/Houston!$B$8</f>
        <v>0</v>
      </c>
      <c r="E139" s="13">
        <f>(Phoenix!$B$26*10^3)/Phoenix!$B$8</f>
        <v>0</v>
      </c>
      <c r="F139" s="13">
        <f>(Atlanta!$B$26*10^3)/Atlanta!$B$8</f>
        <v>0</v>
      </c>
      <c r="G139" s="13">
        <f>(LosAngeles!$B$26*10^3)/LosAngeles!$B$8</f>
        <v>0</v>
      </c>
      <c r="H139" s="13">
        <f>(LasVegas!$B$26*10^3)/LasVegas!$B$8</f>
        <v>0</v>
      </c>
      <c r="I139" s="13">
        <f>(SanFrancisco!$B$26*10^3)/SanFrancisco!$B$8</f>
        <v>0</v>
      </c>
      <c r="J139" s="13">
        <f>(Baltimore!$B$26*10^3)/Baltimore!$B$8</f>
        <v>0</v>
      </c>
      <c r="K139" s="13">
        <f>(Albuquerque!$B$26*10^3)/Albuquerque!$B$8</f>
        <v>0</v>
      </c>
      <c r="L139" s="13">
        <f>(Seattle!$B$26*10^3)/Seattle!$B$8</f>
        <v>0</v>
      </c>
      <c r="M139" s="13">
        <f>(Chicago!$B$26*10^3)/Chicago!$B$8</f>
        <v>0</v>
      </c>
      <c r="N139" s="13">
        <f>(Boulder!$B$26*10^3)/Boulder!$B$8</f>
        <v>0</v>
      </c>
      <c r="O139" s="13">
        <f>(Minneapolis!$B$26*10^3)/Minneapolis!$B$8</f>
        <v>0</v>
      </c>
      <c r="P139" s="13">
        <f>(Helena!$B$26*10^3)/Helena!$B$8</f>
        <v>0</v>
      </c>
      <c r="Q139" s="13">
        <f>(Duluth!$B$26*10^3)/Duluth!$B$8</f>
        <v>0</v>
      </c>
      <c r="R139" s="13">
        <f>(Fairbanks!$B$26*10^3)/Fairbanks!$B$8</f>
        <v>0</v>
      </c>
    </row>
    <row r="140" spans="1:18">
      <c r="A140" s="6"/>
      <c r="B140" s="11" t="s">
        <v>85</v>
      </c>
      <c r="C140" s="13">
        <f>(Miami!$B$28*10^3)/Miami!$B$8</f>
        <v>2758.0553653526363</v>
      </c>
      <c r="D140" s="13">
        <f>(Houston!$B$28*10^3)/Houston!$B$8</f>
        <v>2526.9099090286609</v>
      </c>
      <c r="E140" s="13">
        <f>(Phoenix!$B$28*10^3)/Phoenix!$B$8</f>
        <v>2505.4093710261177</v>
      </c>
      <c r="F140" s="13">
        <f>(Atlanta!$B$28*10^3)/Atlanta!$B$8</f>
        <v>2287.2346669275166</v>
      </c>
      <c r="G140" s="13">
        <f>(LosAngeles!$B$28*10^3)/LosAngeles!$B$8</f>
        <v>2078.2744791157197</v>
      </c>
      <c r="H140" s="13">
        <f>(LasVegas!$B$28*10^3)/LasVegas!$B$8</f>
        <v>2353.6730900909715</v>
      </c>
      <c r="I140" s="13">
        <f>(SanFrancisco!$B$28*10^3)/SanFrancisco!$B$8</f>
        <v>1992.0766898170791</v>
      </c>
      <c r="J140" s="13">
        <f>(Baltimore!$B$28*10^3)/Baltimore!$B$8</f>
        <v>2207.2972708598259</v>
      </c>
      <c r="K140" s="13">
        <f>(Albuquerque!$B$28*10^3)/Albuquerque!$B$8</f>
        <v>2187.4400860804071</v>
      </c>
      <c r="L140" s="13">
        <f>(Seattle!$B$28*10^3)/Seattle!$B$8</f>
        <v>2006.2408295021032</v>
      </c>
      <c r="M140" s="13">
        <f>(Chicago!$B$28*10^3)/Chicago!$B$8</f>
        <v>2138.2764354886044</v>
      </c>
      <c r="N140" s="13">
        <f>(Boulder!$B$28*10^3)/Boulder!$B$8</f>
        <v>2117.5780103687762</v>
      </c>
      <c r="O140" s="13">
        <f>(Minneapolis!$B$28*10^3)/Minneapolis!$B$8</f>
        <v>2119.1431086765137</v>
      </c>
      <c r="P140" s="13">
        <f>(Helena!$B$28*10^3)/Helena!$B$8</f>
        <v>2054.3480387361833</v>
      </c>
      <c r="Q140" s="13">
        <f>(Duluth!$B$28*10^3)/Duluth!$B$8</f>
        <v>2014.2619583292574</v>
      </c>
      <c r="R140" s="13">
        <f>(Fairbanks!$B$28*10^3)/Fairbanks!$B$8</f>
        <v>1977.1691284358799</v>
      </c>
    </row>
    <row r="141" spans="1:18">
      <c r="A141" s="6"/>
      <c r="B141" s="9" t="s">
        <v>204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184</v>
      </c>
      <c r="C142" s="13">
        <f>(Miami!$C$13*10^3)/Miami!$B$8</f>
        <v>28.699990218135579</v>
      </c>
      <c r="D142" s="13">
        <f>(Houston!$C$13*10^3)/Houston!$B$8</f>
        <v>413.34246307346183</v>
      </c>
      <c r="E142" s="13">
        <f>(Phoenix!$C$13*10^3)/Phoenix!$B$8</f>
        <v>307.81570967426393</v>
      </c>
      <c r="F142" s="13">
        <f>(Atlanta!$C$13*10^3)/Atlanta!$B$8</f>
        <v>782.23613420717993</v>
      </c>
      <c r="G142" s="13">
        <f>(LosAngeles!$C$13*10^3)/LosAngeles!$B$8</f>
        <v>256.63699501124916</v>
      </c>
      <c r="H142" s="13">
        <f>(LasVegas!$C$13*10^3)/LasVegas!$B$8</f>
        <v>515.4651276533308</v>
      </c>
      <c r="I142" s="13">
        <f>(SanFrancisco!$C$13*10^3)/SanFrancisco!$B$8</f>
        <v>756.04030128142426</v>
      </c>
      <c r="J142" s="13">
        <f>(Baltimore!$C$13*10^3)/Baltimore!$B$8</f>
        <v>1363.6701555316445</v>
      </c>
      <c r="K142" s="13">
        <f>(Albuquerque!$C$13*10^3)/Albuquerque!$B$8</f>
        <v>922.23417783429522</v>
      </c>
      <c r="L142" s="13">
        <f>(Seattle!$C$13*10^3)/Seattle!$B$8</f>
        <v>1306.3093025530666</v>
      </c>
      <c r="M142" s="13">
        <f>(Chicago!$C$13*10^3)/Chicago!$B$8</f>
        <v>1833.2192115817274</v>
      </c>
      <c r="N142" s="13">
        <f>(Boulder!$C$13*10^3)/Boulder!$B$8</f>
        <v>1333.7767778538589</v>
      </c>
      <c r="O142" s="13">
        <f>(Minneapolis!$C$13*10^3)/Minneapolis!$B$8</f>
        <v>2313.2935537513449</v>
      </c>
      <c r="P142" s="13">
        <f>(Helena!$C$13*10^3)/Helena!$B$8</f>
        <v>1932.8964100557566</v>
      </c>
      <c r="Q142" s="13">
        <f>(Duluth!$C$13*10^3)/Duluth!$B$8</f>
        <v>2886.784701164042</v>
      </c>
      <c r="R142" s="13">
        <f>(Fairbanks!$C$13*10^3)/Fairbanks!$B$8</f>
        <v>4517.1476083341486</v>
      </c>
    </row>
    <row r="143" spans="1:18">
      <c r="A143" s="6"/>
      <c r="B143" s="11" t="s">
        <v>185</v>
      </c>
      <c r="C143" s="13">
        <f>(Miami!$C$14*10^3)/Miami!$B$8</f>
        <v>0</v>
      </c>
      <c r="D143" s="13">
        <f>(Houston!$C$14*10^3)/Houston!$B$8</f>
        <v>0</v>
      </c>
      <c r="E143" s="13">
        <f>(Phoenix!$C$14*10^3)/Phoenix!$B$8</f>
        <v>0</v>
      </c>
      <c r="F143" s="13">
        <f>(Atlanta!$C$14*10^3)/Atlanta!$B$8</f>
        <v>0</v>
      </c>
      <c r="G143" s="13">
        <f>(LosAngeles!$C$14*10^3)/LosAngeles!$B$8</f>
        <v>0</v>
      </c>
      <c r="H143" s="13">
        <f>(LasVegas!$C$14*10^3)/LasVegas!$B$8</f>
        <v>0</v>
      </c>
      <c r="I143" s="13">
        <f>(SanFrancisco!$C$14*10^3)/SanFrancisco!$B$8</f>
        <v>0</v>
      </c>
      <c r="J143" s="13">
        <f>(Baltimore!$C$14*10^3)/Baltimore!$B$8</f>
        <v>0</v>
      </c>
      <c r="K143" s="13">
        <f>(Albuquerque!$C$14*10^3)/Albuquerque!$B$8</f>
        <v>0</v>
      </c>
      <c r="L143" s="13">
        <f>(Seattle!$C$14*10^3)/Seattle!$B$8</f>
        <v>0</v>
      </c>
      <c r="M143" s="13">
        <f>(Chicago!$C$14*10^3)/Chicago!$B$8</f>
        <v>0</v>
      </c>
      <c r="N143" s="13">
        <f>(Boulder!$C$14*10^3)/Boulder!$B$8</f>
        <v>0</v>
      </c>
      <c r="O143" s="13">
        <f>(Minneapolis!$C$14*10^3)/Minneapolis!$B$8</f>
        <v>0</v>
      </c>
      <c r="P143" s="13">
        <f>(Helena!$C$14*10^3)/Helena!$B$8</f>
        <v>0</v>
      </c>
      <c r="Q143" s="13">
        <f>(Duluth!$C$14*10^3)/Duluth!$B$8</f>
        <v>0</v>
      </c>
      <c r="R143" s="13">
        <f>(Fairbanks!$C$14*10^3)/Fairbanks!$B$8</f>
        <v>0</v>
      </c>
    </row>
    <row r="144" spans="1:18">
      <c r="A144" s="6"/>
      <c r="B144" s="11" t="s">
        <v>186</v>
      </c>
      <c r="C144" s="13">
        <f>(Miami!$C$15*10^3)/Miami!$B$8</f>
        <v>0</v>
      </c>
      <c r="D144" s="13">
        <f>(Houston!$C$15*10^3)/Houston!$B$8</f>
        <v>0</v>
      </c>
      <c r="E144" s="13">
        <f>(Phoenix!$C$15*10^3)/Phoenix!$B$8</f>
        <v>0</v>
      </c>
      <c r="F144" s="13">
        <f>(Atlanta!$C$15*10^3)/Atlanta!$B$8</f>
        <v>0</v>
      </c>
      <c r="G144" s="13">
        <f>(LosAngeles!$C$15*10^3)/LosAngeles!$B$8</f>
        <v>0</v>
      </c>
      <c r="H144" s="13">
        <f>(LasVegas!$C$15*10^3)/LasVegas!$B$8</f>
        <v>0</v>
      </c>
      <c r="I144" s="13">
        <f>(SanFrancisco!$C$15*10^3)/SanFrancisco!$B$8</f>
        <v>0</v>
      </c>
      <c r="J144" s="13">
        <f>(Baltimore!$C$15*10^3)/Baltimore!$B$8</f>
        <v>0</v>
      </c>
      <c r="K144" s="13">
        <f>(Albuquerque!$C$15*10^3)/Albuquerque!$B$8</f>
        <v>0</v>
      </c>
      <c r="L144" s="13">
        <f>(Seattle!$C$15*10^3)/Seattle!$B$8</f>
        <v>0</v>
      </c>
      <c r="M144" s="13">
        <f>(Chicago!$C$15*10^3)/Chicago!$B$8</f>
        <v>0</v>
      </c>
      <c r="N144" s="13">
        <f>(Boulder!$C$15*10^3)/Boulder!$B$8</f>
        <v>0</v>
      </c>
      <c r="O144" s="13">
        <f>(Minneapolis!$C$15*10^3)/Minneapolis!$B$8</f>
        <v>0</v>
      </c>
      <c r="P144" s="13">
        <f>(Helena!$C$15*10^3)/Helena!$B$8</f>
        <v>0</v>
      </c>
      <c r="Q144" s="13">
        <f>(Duluth!$C$15*10^3)/Duluth!$B$8</f>
        <v>0</v>
      </c>
      <c r="R144" s="13">
        <f>(Fairbanks!$C$15*10^3)/Fairbanks!$B$8</f>
        <v>0</v>
      </c>
    </row>
    <row r="145" spans="1:18">
      <c r="A145" s="6"/>
      <c r="B145" s="11" t="s">
        <v>187</v>
      </c>
      <c r="C145" s="13">
        <f>(Miami!$C$16*10^3)/Miami!$B$8</f>
        <v>0</v>
      </c>
      <c r="D145" s="13">
        <f>(Houston!$C$16*10^3)/Houston!$B$8</f>
        <v>0</v>
      </c>
      <c r="E145" s="13">
        <f>(Phoenix!$C$16*10^3)/Phoenix!$B$8</f>
        <v>0</v>
      </c>
      <c r="F145" s="13">
        <f>(Atlanta!$C$16*10^3)/Atlanta!$B$8</f>
        <v>0</v>
      </c>
      <c r="G145" s="13">
        <f>(LosAngeles!$C$16*10^3)/LosAngeles!$B$8</f>
        <v>0</v>
      </c>
      <c r="H145" s="13">
        <f>(LasVegas!$C$16*10^3)/LasVegas!$B$8</f>
        <v>0</v>
      </c>
      <c r="I145" s="13">
        <f>(SanFrancisco!$C$16*10^3)/SanFrancisco!$B$8</f>
        <v>0</v>
      </c>
      <c r="J145" s="13">
        <f>(Baltimore!$C$16*10^3)/Baltimore!$B$8</f>
        <v>0</v>
      </c>
      <c r="K145" s="13">
        <f>(Albuquerque!$C$16*10^3)/Albuquerque!$B$8</f>
        <v>0</v>
      </c>
      <c r="L145" s="13">
        <f>(Seattle!$C$16*10^3)/Seattle!$B$8</f>
        <v>0</v>
      </c>
      <c r="M145" s="13">
        <f>(Chicago!$C$16*10^3)/Chicago!$B$8</f>
        <v>0</v>
      </c>
      <c r="N145" s="13">
        <f>(Boulder!$C$16*10^3)/Boulder!$B$8</f>
        <v>0</v>
      </c>
      <c r="O145" s="13">
        <f>(Minneapolis!$C$16*10^3)/Minneapolis!$B$8</f>
        <v>0</v>
      </c>
      <c r="P145" s="13">
        <f>(Helena!$C$16*10^3)/Helena!$B$8</f>
        <v>0</v>
      </c>
      <c r="Q145" s="13">
        <f>(Duluth!$C$16*10^3)/Duluth!$B$8</f>
        <v>0</v>
      </c>
      <c r="R145" s="13">
        <f>(Fairbanks!$C$16*10^3)/Fairbanks!$B$8</f>
        <v>0</v>
      </c>
    </row>
    <row r="146" spans="1:18">
      <c r="A146" s="6"/>
      <c r="B146" s="11" t="s">
        <v>188</v>
      </c>
      <c r="C146" s="13">
        <f>(Miami!$C$17*10^3)/Miami!$B$8</f>
        <v>1566.8981707913529</v>
      </c>
      <c r="D146" s="13">
        <f>(Houston!$C$17*10^3)/Houston!$B$8</f>
        <v>1566.8981707913529</v>
      </c>
      <c r="E146" s="13">
        <f>(Phoenix!$C$17*10^3)/Phoenix!$B$8</f>
        <v>1566.8981707913529</v>
      </c>
      <c r="F146" s="13">
        <f>(Atlanta!$C$17*10^3)/Atlanta!$B$8</f>
        <v>1566.8981707913529</v>
      </c>
      <c r="G146" s="13">
        <f>(LosAngeles!$C$17*10^3)/LosAngeles!$B$8</f>
        <v>1566.8981707913529</v>
      </c>
      <c r="H146" s="13">
        <f>(LasVegas!$C$17*10^3)/LasVegas!$B$8</f>
        <v>1566.8981707913529</v>
      </c>
      <c r="I146" s="13">
        <f>(SanFrancisco!$C$17*10^3)/SanFrancisco!$B$8</f>
        <v>1566.8981707913529</v>
      </c>
      <c r="J146" s="13">
        <f>(Baltimore!$C$17*10^3)/Baltimore!$B$8</f>
        <v>1566.8981707913529</v>
      </c>
      <c r="K146" s="13">
        <f>(Albuquerque!$C$17*10^3)/Albuquerque!$B$8</f>
        <v>1566.8981707913529</v>
      </c>
      <c r="L146" s="13">
        <f>(Seattle!$C$17*10^3)/Seattle!$B$8</f>
        <v>1566.8981707913529</v>
      </c>
      <c r="M146" s="13">
        <f>(Chicago!$C$17*10^3)/Chicago!$B$8</f>
        <v>1566.8981707913529</v>
      </c>
      <c r="N146" s="13">
        <f>(Boulder!$C$17*10^3)/Boulder!$B$8</f>
        <v>1566.8981707913529</v>
      </c>
      <c r="O146" s="13">
        <f>(Minneapolis!$C$17*10^3)/Minneapolis!$B$8</f>
        <v>1566.8981707913529</v>
      </c>
      <c r="P146" s="13">
        <f>(Helena!$C$17*10^3)/Helena!$B$8</f>
        <v>1566.8981707913529</v>
      </c>
      <c r="Q146" s="13">
        <f>(Duluth!$C$17*10^3)/Duluth!$B$8</f>
        <v>1566.8981707913529</v>
      </c>
      <c r="R146" s="13">
        <f>(Fairbanks!$C$17*10^3)/Fairbanks!$B$8</f>
        <v>1566.8981707913529</v>
      </c>
    </row>
    <row r="147" spans="1:18">
      <c r="A147" s="6"/>
      <c r="B147" s="11" t="s">
        <v>189</v>
      </c>
      <c r="C147" s="13">
        <f>(Miami!$C$18*10^3)/Miami!$B$8</f>
        <v>0</v>
      </c>
      <c r="D147" s="13">
        <f>(Houston!$C$18*10^3)/Houston!$B$8</f>
        <v>0</v>
      </c>
      <c r="E147" s="13">
        <f>(Phoenix!$C$18*10^3)/Phoenix!$B$8</f>
        <v>0</v>
      </c>
      <c r="F147" s="13">
        <f>(Atlanta!$C$18*10^3)/Atlanta!$B$8</f>
        <v>0</v>
      </c>
      <c r="G147" s="13">
        <f>(LosAngeles!$C$18*10^3)/LosAngeles!$B$8</f>
        <v>0</v>
      </c>
      <c r="H147" s="13">
        <f>(LasVegas!$C$18*10^3)/LasVegas!$B$8</f>
        <v>0</v>
      </c>
      <c r="I147" s="13">
        <f>(SanFrancisco!$C$18*10^3)/SanFrancisco!$B$8</f>
        <v>0</v>
      </c>
      <c r="J147" s="13">
        <f>(Baltimore!$C$18*10^3)/Baltimore!$B$8</f>
        <v>0</v>
      </c>
      <c r="K147" s="13">
        <f>(Albuquerque!$C$18*10^3)/Albuquerque!$B$8</f>
        <v>0</v>
      </c>
      <c r="L147" s="13">
        <f>(Seattle!$C$18*10^3)/Seattle!$B$8</f>
        <v>0</v>
      </c>
      <c r="M147" s="13">
        <f>(Chicago!$C$18*10^3)/Chicago!$B$8</f>
        <v>0</v>
      </c>
      <c r="N147" s="13">
        <f>(Boulder!$C$18*10^3)/Boulder!$B$8</f>
        <v>0</v>
      </c>
      <c r="O147" s="13">
        <f>(Minneapolis!$C$18*10^3)/Minneapolis!$B$8</f>
        <v>0</v>
      </c>
      <c r="P147" s="13">
        <f>(Helena!$C$18*10^3)/Helena!$B$8</f>
        <v>0</v>
      </c>
      <c r="Q147" s="13">
        <f>(Duluth!$C$18*10^3)/Duluth!$B$8</f>
        <v>0</v>
      </c>
      <c r="R147" s="13">
        <f>(Fairbanks!$C$18*10^3)/Fairbanks!$B$8</f>
        <v>0</v>
      </c>
    </row>
    <row r="148" spans="1:18">
      <c r="A148" s="6"/>
      <c r="B148" s="11" t="s">
        <v>190</v>
      </c>
      <c r="C148" s="13">
        <f>(Miami!$C$19*10^3)/Miami!$B$8</f>
        <v>0</v>
      </c>
      <c r="D148" s="13">
        <f>(Houston!$C$19*10^3)/Houston!$B$8</f>
        <v>0</v>
      </c>
      <c r="E148" s="13">
        <f>(Phoenix!$C$19*10^3)/Phoenix!$B$8</f>
        <v>0</v>
      </c>
      <c r="F148" s="13">
        <f>(Atlanta!$C$19*10^3)/Atlanta!$B$8</f>
        <v>0</v>
      </c>
      <c r="G148" s="13">
        <f>(LosAngeles!$C$19*10^3)/LosAngeles!$B$8</f>
        <v>0</v>
      </c>
      <c r="H148" s="13">
        <f>(LasVegas!$C$19*10^3)/LasVegas!$B$8</f>
        <v>0</v>
      </c>
      <c r="I148" s="13">
        <f>(SanFrancisco!$C$19*10^3)/SanFrancisco!$B$8</f>
        <v>0</v>
      </c>
      <c r="J148" s="13">
        <f>(Baltimore!$C$19*10^3)/Baltimore!$B$8</f>
        <v>0</v>
      </c>
      <c r="K148" s="13">
        <f>(Albuquerque!$C$19*10^3)/Albuquerque!$B$8</f>
        <v>0</v>
      </c>
      <c r="L148" s="13">
        <f>(Seattle!$C$19*10^3)/Seattle!$B$8</f>
        <v>0</v>
      </c>
      <c r="M148" s="13">
        <f>(Chicago!$C$19*10^3)/Chicago!$B$8</f>
        <v>0</v>
      </c>
      <c r="N148" s="13">
        <f>(Boulder!$C$19*10^3)/Boulder!$B$8</f>
        <v>0</v>
      </c>
      <c r="O148" s="13">
        <f>(Minneapolis!$C$19*10^3)/Minneapolis!$B$8</f>
        <v>0</v>
      </c>
      <c r="P148" s="13">
        <f>(Helena!$C$19*10^3)/Helena!$B$8</f>
        <v>0</v>
      </c>
      <c r="Q148" s="13">
        <f>(Duluth!$C$19*10^3)/Duluth!$B$8</f>
        <v>0</v>
      </c>
      <c r="R148" s="13">
        <f>(Fairbanks!$C$19*10^3)/Fairbanks!$B$8</f>
        <v>0</v>
      </c>
    </row>
    <row r="149" spans="1:18">
      <c r="A149" s="6"/>
      <c r="B149" s="11" t="s">
        <v>191</v>
      </c>
      <c r="C149" s="13">
        <f>(Miami!$C$20*10^3)/Miami!$B$8</f>
        <v>0</v>
      </c>
      <c r="D149" s="13">
        <f>(Houston!$C$20*10^3)/Houston!$B$8</f>
        <v>0</v>
      </c>
      <c r="E149" s="13">
        <f>(Phoenix!$C$20*10^3)/Phoenix!$B$8</f>
        <v>0</v>
      </c>
      <c r="F149" s="13">
        <f>(Atlanta!$C$20*10^3)/Atlanta!$B$8</f>
        <v>0</v>
      </c>
      <c r="G149" s="13">
        <f>(LosAngeles!$C$20*10^3)/LosAngeles!$B$8</f>
        <v>0</v>
      </c>
      <c r="H149" s="13">
        <f>(LasVegas!$C$20*10^3)/LasVegas!$B$8</f>
        <v>0</v>
      </c>
      <c r="I149" s="13">
        <f>(SanFrancisco!$C$20*10^3)/SanFrancisco!$B$8</f>
        <v>0</v>
      </c>
      <c r="J149" s="13">
        <f>(Baltimore!$C$20*10^3)/Baltimore!$B$8</f>
        <v>0</v>
      </c>
      <c r="K149" s="13">
        <f>(Albuquerque!$C$20*10^3)/Albuquerque!$B$8</f>
        <v>0</v>
      </c>
      <c r="L149" s="13">
        <f>(Seattle!$C$20*10^3)/Seattle!$B$8</f>
        <v>0</v>
      </c>
      <c r="M149" s="13">
        <f>(Chicago!$C$20*10^3)/Chicago!$B$8</f>
        <v>0</v>
      </c>
      <c r="N149" s="13">
        <f>(Boulder!$C$20*10^3)/Boulder!$B$8</f>
        <v>0</v>
      </c>
      <c r="O149" s="13">
        <f>(Minneapolis!$C$20*10^3)/Minneapolis!$B$8</f>
        <v>0</v>
      </c>
      <c r="P149" s="13">
        <f>(Helena!$C$20*10^3)/Helena!$B$8</f>
        <v>0</v>
      </c>
      <c r="Q149" s="13">
        <f>(Duluth!$C$20*10^3)/Duluth!$B$8</f>
        <v>0</v>
      </c>
      <c r="R149" s="13">
        <f>(Fairbanks!$C$20*10^3)/Fairbanks!$B$8</f>
        <v>0</v>
      </c>
    </row>
    <row r="150" spans="1:18">
      <c r="A150" s="6"/>
      <c r="B150" s="11" t="s">
        <v>192</v>
      </c>
      <c r="C150" s="13">
        <f>(Miami!$C$21*10^3)/Miami!$B$8</f>
        <v>0</v>
      </c>
      <c r="D150" s="13">
        <f>(Houston!$C$21*10^3)/Houston!$B$8</f>
        <v>0</v>
      </c>
      <c r="E150" s="13">
        <f>(Phoenix!$C$21*10^3)/Phoenix!$B$8</f>
        <v>0</v>
      </c>
      <c r="F150" s="13">
        <f>(Atlanta!$C$21*10^3)/Atlanta!$B$8</f>
        <v>0</v>
      </c>
      <c r="G150" s="13">
        <f>(LosAngeles!$C$21*10^3)/LosAngeles!$B$8</f>
        <v>0</v>
      </c>
      <c r="H150" s="13">
        <f>(LasVegas!$C$21*10^3)/LasVegas!$B$8</f>
        <v>0</v>
      </c>
      <c r="I150" s="13">
        <f>(SanFrancisco!$C$21*10^3)/SanFrancisco!$B$8</f>
        <v>0</v>
      </c>
      <c r="J150" s="13">
        <f>(Baltimore!$C$21*10^3)/Baltimore!$B$8</f>
        <v>0</v>
      </c>
      <c r="K150" s="13">
        <f>(Albuquerque!$C$21*10^3)/Albuquerque!$B$8</f>
        <v>0</v>
      </c>
      <c r="L150" s="13">
        <f>(Seattle!$C$21*10^3)/Seattle!$B$8</f>
        <v>0</v>
      </c>
      <c r="M150" s="13">
        <f>(Chicago!$C$21*10^3)/Chicago!$B$8</f>
        <v>0</v>
      </c>
      <c r="N150" s="13">
        <f>(Boulder!$C$21*10^3)/Boulder!$B$8</f>
        <v>0</v>
      </c>
      <c r="O150" s="13">
        <f>(Minneapolis!$C$21*10^3)/Minneapolis!$B$8</f>
        <v>0</v>
      </c>
      <c r="P150" s="13">
        <f>(Helena!$C$21*10^3)/Helena!$B$8</f>
        <v>0</v>
      </c>
      <c r="Q150" s="13">
        <f>(Duluth!$C$21*10^3)/Duluth!$B$8</f>
        <v>0</v>
      </c>
      <c r="R150" s="13">
        <f>(Fairbanks!$C$21*10^3)/Fairbanks!$B$8</f>
        <v>0</v>
      </c>
    </row>
    <row r="151" spans="1:18">
      <c r="A151" s="6"/>
      <c r="B151" s="11" t="s">
        <v>193</v>
      </c>
      <c r="C151" s="13">
        <f>(Miami!$C$22*10^3)/Miami!$B$8</f>
        <v>0</v>
      </c>
      <c r="D151" s="13">
        <f>(Houston!$C$22*10^3)/Houston!$B$8</f>
        <v>0</v>
      </c>
      <c r="E151" s="13">
        <f>(Phoenix!$C$22*10^3)/Phoenix!$B$8</f>
        <v>0</v>
      </c>
      <c r="F151" s="13">
        <f>(Atlanta!$C$22*10^3)/Atlanta!$B$8</f>
        <v>0</v>
      </c>
      <c r="G151" s="13">
        <f>(LosAngeles!$C$22*10^3)/LosAngeles!$B$8</f>
        <v>0</v>
      </c>
      <c r="H151" s="13">
        <f>(LasVegas!$C$22*10^3)/LasVegas!$B$8</f>
        <v>0</v>
      </c>
      <c r="I151" s="13">
        <f>(SanFrancisco!$C$22*10^3)/SanFrancisco!$B$8</f>
        <v>0</v>
      </c>
      <c r="J151" s="13">
        <f>(Baltimore!$C$22*10^3)/Baltimore!$B$8</f>
        <v>0</v>
      </c>
      <c r="K151" s="13">
        <f>(Albuquerque!$C$22*10^3)/Albuquerque!$B$8</f>
        <v>0</v>
      </c>
      <c r="L151" s="13">
        <f>(Seattle!$C$22*10^3)/Seattle!$B$8</f>
        <v>0</v>
      </c>
      <c r="M151" s="13">
        <f>(Chicago!$C$22*10^3)/Chicago!$B$8</f>
        <v>0</v>
      </c>
      <c r="N151" s="13">
        <f>(Boulder!$C$22*10^3)/Boulder!$B$8</f>
        <v>0</v>
      </c>
      <c r="O151" s="13">
        <f>(Minneapolis!$C$22*10^3)/Minneapolis!$B$8</f>
        <v>0</v>
      </c>
      <c r="P151" s="13">
        <f>(Helena!$C$22*10^3)/Helena!$B$8</f>
        <v>0</v>
      </c>
      <c r="Q151" s="13">
        <f>(Duluth!$C$22*10^3)/Duluth!$B$8</f>
        <v>0</v>
      </c>
      <c r="R151" s="13">
        <f>(Fairbanks!$C$22*10^3)/Fairbanks!$B$8</f>
        <v>0</v>
      </c>
    </row>
    <row r="152" spans="1:18">
      <c r="A152" s="6"/>
      <c r="B152" s="11" t="s">
        <v>194</v>
      </c>
      <c r="C152" s="13">
        <f>(Miami!$C$23*10^3)/Miami!$B$8</f>
        <v>0</v>
      </c>
      <c r="D152" s="13">
        <f>(Houston!$C$23*10^3)/Houston!$B$8</f>
        <v>0</v>
      </c>
      <c r="E152" s="13">
        <f>(Phoenix!$C$23*10^3)/Phoenix!$B$8</f>
        <v>0</v>
      </c>
      <c r="F152" s="13">
        <f>(Atlanta!$C$23*10^3)/Atlanta!$B$8</f>
        <v>0</v>
      </c>
      <c r="G152" s="13">
        <f>(LosAngeles!$C$23*10^3)/LosAngeles!$B$8</f>
        <v>0</v>
      </c>
      <c r="H152" s="13">
        <f>(LasVegas!$C$23*10^3)/LasVegas!$B$8</f>
        <v>0</v>
      </c>
      <c r="I152" s="13">
        <f>(SanFrancisco!$C$23*10^3)/SanFrancisco!$B$8</f>
        <v>0</v>
      </c>
      <c r="J152" s="13">
        <f>(Baltimore!$C$23*10^3)/Baltimore!$B$8</f>
        <v>0</v>
      </c>
      <c r="K152" s="13">
        <f>(Albuquerque!$C$23*10^3)/Albuquerque!$B$8</f>
        <v>0</v>
      </c>
      <c r="L152" s="13">
        <f>(Seattle!$C$23*10^3)/Seattle!$B$8</f>
        <v>0</v>
      </c>
      <c r="M152" s="13">
        <f>(Chicago!$C$23*10^3)/Chicago!$B$8</f>
        <v>0</v>
      </c>
      <c r="N152" s="13">
        <f>(Boulder!$C$23*10^3)/Boulder!$B$8</f>
        <v>0</v>
      </c>
      <c r="O152" s="13">
        <f>(Minneapolis!$C$23*10^3)/Minneapolis!$B$8</f>
        <v>0</v>
      </c>
      <c r="P152" s="13">
        <f>(Helena!$C$23*10^3)/Helena!$B$8</f>
        <v>0</v>
      </c>
      <c r="Q152" s="13">
        <f>(Duluth!$C$23*10^3)/Duluth!$B$8</f>
        <v>0</v>
      </c>
      <c r="R152" s="13">
        <f>(Fairbanks!$C$23*10^3)/Fairbanks!$B$8</f>
        <v>0</v>
      </c>
    </row>
    <row r="153" spans="1:18">
      <c r="A153" s="6"/>
      <c r="B153" s="11" t="s">
        <v>195</v>
      </c>
      <c r="C153" s="13">
        <f>(Miami!$C$24*10^3)/Miami!$B$8</f>
        <v>237.46454074146533</v>
      </c>
      <c r="D153" s="13">
        <f>(Houston!$C$24*10^3)/Houston!$B$8</f>
        <v>298.26860999706548</v>
      </c>
      <c r="E153" s="13">
        <f>(Phoenix!$C$24*10^3)/Phoenix!$B$8</f>
        <v>263.30822654798004</v>
      </c>
      <c r="F153" s="13">
        <f>(Atlanta!$C$24*10^3)/Atlanta!$B$8</f>
        <v>356.86197789298643</v>
      </c>
      <c r="G153" s="13">
        <f>(LosAngeles!$C$24*10^3)/LosAngeles!$B$8</f>
        <v>345.49545143304317</v>
      </c>
      <c r="H153" s="13">
        <f>(LasVegas!$C$24*10^3)/LasVegas!$B$8</f>
        <v>305.40937102611758</v>
      </c>
      <c r="I153" s="13">
        <f>(SanFrancisco!$C$24*10^3)/SanFrancisco!$B$8</f>
        <v>395.61772473833514</v>
      </c>
      <c r="J153" s="13">
        <f>(Baltimore!$C$24*10^3)/Baltimore!$B$8</f>
        <v>402.89543186931434</v>
      </c>
      <c r="K153" s="13">
        <f>(Albuquerque!$C$24*10^3)/Albuquerque!$B$8</f>
        <v>394.170008803678</v>
      </c>
      <c r="L153" s="13">
        <f>(Seattle!$C$24*10^3)/Seattle!$B$8</f>
        <v>426.8805634353908</v>
      </c>
      <c r="M153" s="13">
        <f>(Chicago!$C$24*10^3)/Chicago!$B$8</f>
        <v>443.33365939548082</v>
      </c>
      <c r="N153" s="13">
        <f>(Boulder!$C$24*10^3)/Boulder!$B$8</f>
        <v>441.22077668003521</v>
      </c>
      <c r="O153" s="13">
        <f>(Minneapolis!$C$24*10^3)/Minneapolis!$B$8</f>
        <v>478.25491538687277</v>
      </c>
      <c r="P153" s="13">
        <f>(Helena!$C$24*10^3)/Helena!$B$8</f>
        <v>484.59356353320948</v>
      </c>
      <c r="Q153" s="13">
        <f>(Duluth!$C$24*10^3)/Duluth!$B$8</f>
        <v>535.87009684045779</v>
      </c>
      <c r="R153" s="13">
        <f>(Fairbanks!$C$24*10^3)/Fairbanks!$B$8</f>
        <v>605.59522645016148</v>
      </c>
    </row>
    <row r="154" spans="1:18">
      <c r="A154" s="6"/>
      <c r="B154" s="11" t="s">
        <v>196</v>
      </c>
      <c r="C154" s="13">
        <f>(Miami!$C$25*10^3)/Miami!$B$8</f>
        <v>0</v>
      </c>
      <c r="D154" s="13">
        <f>(Houston!$C$25*10^3)/Houston!$B$8</f>
        <v>0</v>
      </c>
      <c r="E154" s="13">
        <f>(Phoenix!$C$25*10^3)/Phoenix!$B$8</f>
        <v>0</v>
      </c>
      <c r="F154" s="13">
        <f>(Atlanta!$C$25*10^3)/Atlanta!$B$8</f>
        <v>0</v>
      </c>
      <c r="G154" s="13">
        <f>(LosAngeles!$C$25*10^3)/LosAngeles!$B$8</f>
        <v>0</v>
      </c>
      <c r="H154" s="13">
        <f>(LasVegas!$C$25*10^3)/LasVegas!$B$8</f>
        <v>0</v>
      </c>
      <c r="I154" s="13">
        <f>(SanFrancisco!$C$25*10^3)/SanFrancisco!$B$8</f>
        <v>0</v>
      </c>
      <c r="J154" s="13">
        <f>(Baltimore!$C$25*10^3)/Baltimore!$B$8</f>
        <v>0</v>
      </c>
      <c r="K154" s="13">
        <f>(Albuquerque!$C$25*10^3)/Albuquerque!$B$8</f>
        <v>0</v>
      </c>
      <c r="L154" s="13">
        <f>(Seattle!$C$25*10^3)/Seattle!$B$8</f>
        <v>0</v>
      </c>
      <c r="M154" s="13">
        <f>(Chicago!$C$25*10^3)/Chicago!$B$8</f>
        <v>0</v>
      </c>
      <c r="N154" s="13">
        <f>(Boulder!$C$25*10^3)/Boulder!$B$8</f>
        <v>0</v>
      </c>
      <c r="O154" s="13">
        <f>(Minneapolis!$C$25*10^3)/Minneapolis!$B$8</f>
        <v>0</v>
      </c>
      <c r="P154" s="13">
        <f>(Helena!$C$25*10^3)/Helena!$B$8</f>
        <v>0</v>
      </c>
      <c r="Q154" s="13">
        <f>(Duluth!$C$25*10^3)/Duluth!$B$8</f>
        <v>0</v>
      </c>
      <c r="R154" s="13">
        <f>(Fairbanks!$C$25*10^3)/Fairbanks!$B$8</f>
        <v>0</v>
      </c>
    </row>
    <row r="155" spans="1:18">
      <c r="A155" s="6"/>
      <c r="B155" s="11" t="s">
        <v>197</v>
      </c>
      <c r="C155" s="13">
        <f>(Miami!$C$26*10^3)/Miami!$B$8</f>
        <v>0</v>
      </c>
      <c r="D155" s="13">
        <f>(Houston!$C$26*10^3)/Houston!$B$8</f>
        <v>0</v>
      </c>
      <c r="E155" s="13">
        <f>(Phoenix!$C$26*10^3)/Phoenix!$B$8</f>
        <v>0</v>
      </c>
      <c r="F155" s="13">
        <f>(Atlanta!$C$26*10^3)/Atlanta!$B$8</f>
        <v>0</v>
      </c>
      <c r="G155" s="13">
        <f>(LosAngeles!$C$26*10^3)/LosAngeles!$B$8</f>
        <v>0</v>
      </c>
      <c r="H155" s="13">
        <f>(LasVegas!$C$26*10^3)/LasVegas!$B$8</f>
        <v>0</v>
      </c>
      <c r="I155" s="13">
        <f>(SanFrancisco!$C$26*10^3)/SanFrancisco!$B$8</f>
        <v>0</v>
      </c>
      <c r="J155" s="13">
        <f>(Baltimore!$C$26*10^3)/Baltimore!$B$8</f>
        <v>0</v>
      </c>
      <c r="K155" s="13">
        <f>(Albuquerque!$C$26*10^3)/Albuquerque!$B$8</f>
        <v>0</v>
      </c>
      <c r="L155" s="13">
        <f>(Seattle!$C$26*10^3)/Seattle!$B$8</f>
        <v>0</v>
      </c>
      <c r="M155" s="13">
        <f>(Chicago!$C$26*10^3)/Chicago!$B$8</f>
        <v>0</v>
      </c>
      <c r="N155" s="13">
        <f>(Boulder!$C$26*10^3)/Boulder!$B$8</f>
        <v>0</v>
      </c>
      <c r="O155" s="13">
        <f>(Minneapolis!$C$26*10^3)/Minneapolis!$B$8</f>
        <v>0</v>
      </c>
      <c r="P155" s="13">
        <f>(Helena!$C$26*10^3)/Helena!$B$8</f>
        <v>0</v>
      </c>
      <c r="Q155" s="13">
        <f>(Duluth!$C$26*10^3)/Duluth!$B$8</f>
        <v>0</v>
      </c>
      <c r="R155" s="13">
        <f>(Fairbanks!$C$26*10^3)/Fairbanks!$B$8</f>
        <v>0</v>
      </c>
    </row>
    <row r="156" spans="1:18">
      <c r="A156" s="6"/>
      <c r="B156" s="11" t="s">
        <v>85</v>
      </c>
      <c r="C156" s="13">
        <f>(Miami!$C$28*10^3)/Miami!$B$8</f>
        <v>1833.0822654798005</v>
      </c>
      <c r="D156" s="13">
        <f>(Houston!$C$28*10^3)/Houston!$B$8</f>
        <v>2278.5092438618803</v>
      </c>
      <c r="E156" s="13">
        <f>(Phoenix!$C$28*10^3)/Phoenix!$B$8</f>
        <v>2138.0221070135967</v>
      </c>
      <c r="F156" s="13">
        <f>(Atlanta!$C$28*10^3)/Atlanta!$B$8</f>
        <v>2705.9962828915191</v>
      </c>
      <c r="G156" s="13">
        <f>(LosAngeles!$C$28*10^3)/LosAngeles!$B$8</f>
        <v>2169.0110535067984</v>
      </c>
      <c r="H156" s="13">
        <f>(LasVegas!$C$28*10^3)/LasVegas!$B$8</f>
        <v>2387.7726694708012</v>
      </c>
      <c r="I156" s="13">
        <f>(SanFrancisco!$C$28*10^3)/SanFrancisco!$B$8</f>
        <v>2718.5561968111124</v>
      </c>
      <c r="J156" s="13">
        <f>(Baltimore!$C$28*10^3)/Baltimore!$B$8</f>
        <v>3333.4833219211582</v>
      </c>
      <c r="K156" s="13">
        <f>(Albuquerque!$C$28*10^3)/Albuquerque!$B$8</f>
        <v>2883.3023574293261</v>
      </c>
      <c r="L156" s="13">
        <f>(Seattle!$C$28*10^3)/Seattle!$B$8</f>
        <v>3300.0880367798104</v>
      </c>
      <c r="M156" s="13">
        <f>(Chicago!$C$28*10^3)/Chicago!$B$8</f>
        <v>3843.4510417685615</v>
      </c>
      <c r="N156" s="13">
        <f>(Boulder!$C$28*10^3)/Boulder!$B$8</f>
        <v>3341.895725325247</v>
      </c>
      <c r="O156" s="13">
        <f>(Minneapolis!$C$28*10^3)/Minneapolis!$B$8</f>
        <v>4358.4466399295707</v>
      </c>
      <c r="P156" s="13">
        <f>(Helena!$C$28*10^3)/Helena!$B$8</f>
        <v>3984.4077081091659</v>
      </c>
      <c r="Q156" s="13">
        <f>(Duluth!$C$28*10^3)/Duluth!$B$8</f>
        <v>4989.5529687958524</v>
      </c>
      <c r="R156" s="13">
        <f>(Fairbanks!$C$28*10^3)/Fairbanks!$B$8</f>
        <v>6689.6214418468162</v>
      </c>
    </row>
    <row r="157" spans="1:18">
      <c r="A157" s="6"/>
      <c r="B157" s="9" t="s">
        <v>205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65</v>
      </c>
      <c r="C158" s="13">
        <f>(Miami!$E$13*10^3)/Miami!$B$8</f>
        <v>0</v>
      </c>
      <c r="D158" s="13">
        <f>(Houston!$E$13*10^3)/Houston!$B$8</f>
        <v>0</v>
      </c>
      <c r="E158" s="13">
        <f>(Phoenix!$E$13*10^3)/Phoenix!$B$8</f>
        <v>0</v>
      </c>
      <c r="F158" s="13">
        <f>(Atlanta!$E$13*10^3)/Atlanta!$B$8</f>
        <v>0</v>
      </c>
      <c r="G158" s="13">
        <f>(LosAngeles!$E$13*10^3)/LosAngeles!$B$8</f>
        <v>0</v>
      </c>
      <c r="H158" s="13">
        <f>(LasVegas!$E$13*10^3)/LasVegas!$B$8</f>
        <v>0</v>
      </c>
      <c r="I158" s="13">
        <f>(SanFrancisco!$E$13*10^3)/SanFrancisco!$B$8</f>
        <v>0</v>
      </c>
      <c r="J158" s="13">
        <f>(Baltimore!$E$13*10^3)/Baltimore!$B$8</f>
        <v>0</v>
      </c>
      <c r="K158" s="13">
        <f>(Albuquerque!$E$13*10^3)/Albuquerque!$B$8</f>
        <v>0</v>
      </c>
      <c r="L158" s="13">
        <f>(Seattle!$E$13*10^3)/Seattle!$B$8</f>
        <v>0</v>
      </c>
      <c r="M158" s="13">
        <f>(Chicago!$E$13*10^3)/Chicago!$B$8</f>
        <v>0</v>
      </c>
      <c r="N158" s="13">
        <f>(Boulder!$E$13*10^3)/Boulder!$B$8</f>
        <v>0</v>
      </c>
      <c r="O158" s="13">
        <f>(Minneapolis!$E$13*10^3)/Minneapolis!$B$8</f>
        <v>0</v>
      </c>
      <c r="P158" s="13">
        <f>(Helena!$E$13*10^3)/Helena!$B$8</f>
        <v>0</v>
      </c>
      <c r="Q158" s="13">
        <f>(Duluth!$E$13*10^3)/Duluth!$B$8</f>
        <v>0</v>
      </c>
      <c r="R158" s="13">
        <f>(Fairbanks!$E$13*10^3)/Fairbanks!$B$8</f>
        <v>0</v>
      </c>
    </row>
    <row r="159" spans="1:18">
      <c r="A159" s="6"/>
      <c r="B159" s="11" t="s">
        <v>66</v>
      </c>
      <c r="C159" s="13">
        <f>(Miami!$E$14*10^3)/Miami!$B$8</f>
        <v>0</v>
      </c>
      <c r="D159" s="13">
        <f>(Houston!$E$14*10^3)/Houston!$B$8</f>
        <v>0</v>
      </c>
      <c r="E159" s="13">
        <f>(Phoenix!$E$14*10^3)/Phoenix!$B$8</f>
        <v>0</v>
      </c>
      <c r="F159" s="13">
        <f>(Atlanta!$E$14*10^3)/Atlanta!$B$8</f>
        <v>0</v>
      </c>
      <c r="G159" s="13">
        <f>(LosAngeles!$E$14*10^3)/LosAngeles!$B$8</f>
        <v>0</v>
      </c>
      <c r="H159" s="13">
        <f>(LasVegas!$E$14*10^3)/LasVegas!$B$8</f>
        <v>0</v>
      </c>
      <c r="I159" s="13">
        <f>(SanFrancisco!$E$14*10^3)/SanFrancisco!$B$8</f>
        <v>0</v>
      </c>
      <c r="J159" s="13">
        <f>(Baltimore!$E$14*10^3)/Baltimore!$B$8</f>
        <v>0</v>
      </c>
      <c r="K159" s="13">
        <f>(Albuquerque!$E$14*10^3)/Albuquerque!$B$8</f>
        <v>0</v>
      </c>
      <c r="L159" s="13">
        <f>(Seattle!$E$14*10^3)/Seattle!$B$8</f>
        <v>0</v>
      </c>
      <c r="M159" s="13">
        <f>(Chicago!$E$14*10^3)/Chicago!$B$8</f>
        <v>0</v>
      </c>
      <c r="N159" s="13">
        <f>(Boulder!$E$14*10^3)/Boulder!$B$8</f>
        <v>0</v>
      </c>
      <c r="O159" s="13">
        <f>(Minneapolis!$E$14*10^3)/Minneapolis!$B$8</f>
        <v>0</v>
      </c>
      <c r="P159" s="13">
        <f>(Helena!$E$14*10^3)/Helena!$B$8</f>
        <v>0</v>
      </c>
      <c r="Q159" s="13">
        <f>(Duluth!$E$14*10^3)/Duluth!$B$8</f>
        <v>0</v>
      </c>
      <c r="R159" s="13">
        <f>(Fairbanks!$E$14*10^3)/Fairbanks!$B$8</f>
        <v>0</v>
      </c>
    </row>
    <row r="160" spans="1:18">
      <c r="A160" s="6"/>
      <c r="B160" s="11" t="s">
        <v>74</v>
      </c>
      <c r="C160" s="13">
        <f>(Miami!$E$15*10^3)/Miami!$B$8</f>
        <v>0</v>
      </c>
      <c r="D160" s="13">
        <f>(Houston!$E$15*10^3)/Houston!$B$8</f>
        <v>0</v>
      </c>
      <c r="E160" s="13">
        <f>(Phoenix!$E$15*10^3)/Phoenix!$B$8</f>
        <v>0</v>
      </c>
      <c r="F160" s="13">
        <f>(Atlanta!$E$15*10^3)/Atlanta!$B$8</f>
        <v>0</v>
      </c>
      <c r="G160" s="13">
        <f>(LosAngeles!$E$15*10^3)/LosAngeles!$B$8</f>
        <v>0</v>
      </c>
      <c r="H160" s="13">
        <f>(LasVegas!$E$15*10^3)/LasVegas!$B$8</f>
        <v>0</v>
      </c>
      <c r="I160" s="13">
        <f>(SanFrancisco!$E$15*10^3)/SanFrancisco!$B$8</f>
        <v>0</v>
      </c>
      <c r="J160" s="13">
        <f>(Baltimore!$E$15*10^3)/Baltimore!$B$8</f>
        <v>0</v>
      </c>
      <c r="K160" s="13">
        <f>(Albuquerque!$E$15*10^3)/Albuquerque!$B$8</f>
        <v>0</v>
      </c>
      <c r="L160" s="13">
        <f>(Seattle!$E$15*10^3)/Seattle!$B$8</f>
        <v>0</v>
      </c>
      <c r="M160" s="13">
        <f>(Chicago!$E$15*10^3)/Chicago!$B$8</f>
        <v>0</v>
      </c>
      <c r="N160" s="13">
        <f>(Boulder!$E$15*10^3)/Boulder!$B$8</f>
        <v>0</v>
      </c>
      <c r="O160" s="13">
        <f>(Minneapolis!$E$15*10^3)/Minneapolis!$B$8</f>
        <v>0</v>
      </c>
      <c r="P160" s="13">
        <f>(Helena!$E$15*10^3)/Helena!$B$8</f>
        <v>0</v>
      </c>
      <c r="Q160" s="13">
        <f>(Duluth!$E$15*10^3)/Duluth!$B$8</f>
        <v>0</v>
      </c>
      <c r="R160" s="13">
        <f>(Fairbanks!$E$15*10^3)/Fairbanks!$B$8</f>
        <v>0</v>
      </c>
    </row>
    <row r="161" spans="1:18">
      <c r="A161" s="6"/>
      <c r="B161" s="11" t="s">
        <v>75</v>
      </c>
      <c r="C161" s="13">
        <f>(Miami!$E$16*10^3)/Miami!$B$8</f>
        <v>0</v>
      </c>
      <c r="D161" s="13">
        <f>(Houston!$E$16*10^3)/Houston!$B$8</f>
        <v>0</v>
      </c>
      <c r="E161" s="13">
        <f>(Phoenix!$E$16*10^3)/Phoenix!$B$8</f>
        <v>0</v>
      </c>
      <c r="F161" s="13">
        <f>(Atlanta!$E$16*10^3)/Atlanta!$B$8</f>
        <v>0</v>
      </c>
      <c r="G161" s="13">
        <f>(LosAngeles!$E$16*10^3)/LosAngeles!$B$8</f>
        <v>0</v>
      </c>
      <c r="H161" s="13">
        <f>(LasVegas!$E$16*10^3)/LasVegas!$B$8</f>
        <v>0</v>
      </c>
      <c r="I161" s="13">
        <f>(SanFrancisco!$E$16*10^3)/SanFrancisco!$B$8</f>
        <v>0</v>
      </c>
      <c r="J161" s="13">
        <f>(Baltimore!$E$16*10^3)/Baltimore!$B$8</f>
        <v>0</v>
      </c>
      <c r="K161" s="13">
        <f>(Albuquerque!$E$16*10^3)/Albuquerque!$B$8</f>
        <v>0</v>
      </c>
      <c r="L161" s="13">
        <f>(Seattle!$E$16*10^3)/Seattle!$B$8</f>
        <v>0</v>
      </c>
      <c r="M161" s="13">
        <f>(Chicago!$E$16*10^3)/Chicago!$B$8</f>
        <v>0</v>
      </c>
      <c r="N161" s="13">
        <f>(Boulder!$E$16*10^3)/Boulder!$B$8</f>
        <v>0</v>
      </c>
      <c r="O161" s="13">
        <f>(Minneapolis!$E$16*10^3)/Minneapolis!$B$8</f>
        <v>0</v>
      </c>
      <c r="P161" s="13">
        <f>(Helena!$E$16*10^3)/Helena!$B$8</f>
        <v>0</v>
      </c>
      <c r="Q161" s="13">
        <f>(Duluth!$E$16*10^3)/Duluth!$B$8</f>
        <v>0</v>
      </c>
      <c r="R161" s="13">
        <f>(Fairbanks!$E$16*10^3)/Fairbanks!$B$8</f>
        <v>0</v>
      </c>
    </row>
    <row r="162" spans="1:18">
      <c r="A162" s="6"/>
      <c r="B162" s="11" t="s">
        <v>76</v>
      </c>
      <c r="C162" s="13">
        <f>(Miami!$E$17*10^3)/Miami!$B$8</f>
        <v>0</v>
      </c>
      <c r="D162" s="13">
        <f>(Houston!$E$17*10^3)/Houston!$B$8</f>
        <v>0</v>
      </c>
      <c r="E162" s="13">
        <f>(Phoenix!$E$17*10^3)/Phoenix!$B$8</f>
        <v>0</v>
      </c>
      <c r="F162" s="13">
        <f>(Atlanta!$E$17*10^3)/Atlanta!$B$8</f>
        <v>0</v>
      </c>
      <c r="G162" s="13">
        <f>(LosAngeles!$E$17*10^3)/LosAngeles!$B$8</f>
        <v>0</v>
      </c>
      <c r="H162" s="13">
        <f>(LasVegas!$E$17*10^3)/LasVegas!$B$8</f>
        <v>0</v>
      </c>
      <c r="I162" s="13">
        <f>(SanFrancisco!$E$17*10^3)/SanFrancisco!$B$8</f>
        <v>0</v>
      </c>
      <c r="J162" s="13">
        <f>(Baltimore!$E$17*10^3)/Baltimore!$B$8</f>
        <v>0</v>
      </c>
      <c r="K162" s="13">
        <f>(Albuquerque!$E$17*10^3)/Albuquerque!$B$8</f>
        <v>0</v>
      </c>
      <c r="L162" s="13">
        <f>(Seattle!$E$17*10^3)/Seattle!$B$8</f>
        <v>0</v>
      </c>
      <c r="M162" s="13">
        <f>(Chicago!$E$17*10^3)/Chicago!$B$8</f>
        <v>0</v>
      </c>
      <c r="N162" s="13">
        <f>(Boulder!$E$17*10^3)/Boulder!$B$8</f>
        <v>0</v>
      </c>
      <c r="O162" s="13">
        <f>(Minneapolis!$E$17*10^3)/Minneapolis!$B$8</f>
        <v>0</v>
      </c>
      <c r="P162" s="13">
        <f>(Helena!$E$17*10^3)/Helena!$B$8</f>
        <v>0</v>
      </c>
      <c r="Q162" s="13">
        <f>(Duluth!$E$17*10^3)/Duluth!$B$8</f>
        <v>0</v>
      </c>
      <c r="R162" s="13">
        <f>(Fairbanks!$E$17*10^3)/Fairbanks!$B$8</f>
        <v>0</v>
      </c>
    </row>
    <row r="163" spans="1:18">
      <c r="A163" s="6"/>
      <c r="B163" s="11" t="s">
        <v>77</v>
      </c>
      <c r="C163" s="13">
        <f>(Miami!$E$18*10^3)/Miami!$B$8</f>
        <v>0</v>
      </c>
      <c r="D163" s="13">
        <f>(Houston!$E$18*10^3)/Houston!$B$8</f>
        <v>0</v>
      </c>
      <c r="E163" s="13">
        <f>(Phoenix!$E$18*10^3)/Phoenix!$B$8</f>
        <v>0</v>
      </c>
      <c r="F163" s="13">
        <f>(Atlanta!$E$18*10^3)/Atlanta!$B$8</f>
        <v>0</v>
      </c>
      <c r="G163" s="13">
        <f>(LosAngeles!$E$18*10^3)/LosAngeles!$B$8</f>
        <v>0</v>
      </c>
      <c r="H163" s="13">
        <f>(LasVegas!$E$18*10^3)/LasVegas!$B$8</f>
        <v>0</v>
      </c>
      <c r="I163" s="13">
        <f>(SanFrancisco!$E$18*10^3)/SanFrancisco!$B$8</f>
        <v>0</v>
      </c>
      <c r="J163" s="13">
        <f>(Baltimore!$E$18*10^3)/Baltimore!$B$8</f>
        <v>0</v>
      </c>
      <c r="K163" s="13">
        <f>(Albuquerque!$E$18*10^3)/Albuquerque!$B$8</f>
        <v>0</v>
      </c>
      <c r="L163" s="13">
        <f>(Seattle!$E$18*10^3)/Seattle!$B$8</f>
        <v>0</v>
      </c>
      <c r="M163" s="13">
        <f>(Chicago!$E$18*10^3)/Chicago!$B$8</f>
        <v>0</v>
      </c>
      <c r="N163" s="13">
        <f>(Boulder!$E$18*10^3)/Boulder!$B$8</f>
        <v>0</v>
      </c>
      <c r="O163" s="13">
        <f>(Minneapolis!$E$18*10^3)/Minneapolis!$B$8</f>
        <v>0</v>
      </c>
      <c r="P163" s="13">
        <f>(Helena!$E$18*10^3)/Helena!$B$8</f>
        <v>0</v>
      </c>
      <c r="Q163" s="13">
        <f>(Duluth!$E$18*10^3)/Duluth!$B$8</f>
        <v>0</v>
      </c>
      <c r="R163" s="13">
        <f>(Fairbanks!$E$18*10^3)/Fairbanks!$B$8</f>
        <v>0</v>
      </c>
    </row>
    <row r="164" spans="1:18">
      <c r="A164" s="6"/>
      <c r="B164" s="11" t="s">
        <v>78</v>
      </c>
      <c r="C164" s="13">
        <f>(Miami!$E$19*10^3)/Miami!$B$8</f>
        <v>0</v>
      </c>
      <c r="D164" s="13">
        <f>(Houston!$E$19*10^3)/Houston!$B$8</f>
        <v>0</v>
      </c>
      <c r="E164" s="13">
        <f>(Phoenix!$E$19*10^3)/Phoenix!$B$8</f>
        <v>0</v>
      </c>
      <c r="F164" s="13">
        <f>(Atlanta!$E$19*10^3)/Atlanta!$B$8</f>
        <v>0</v>
      </c>
      <c r="G164" s="13">
        <f>(LosAngeles!$E$19*10^3)/LosAngeles!$B$8</f>
        <v>0</v>
      </c>
      <c r="H164" s="13">
        <f>(LasVegas!$E$19*10^3)/LasVegas!$B$8</f>
        <v>0</v>
      </c>
      <c r="I164" s="13">
        <f>(SanFrancisco!$E$19*10^3)/SanFrancisco!$B$8</f>
        <v>0</v>
      </c>
      <c r="J164" s="13">
        <f>(Baltimore!$E$19*10^3)/Baltimore!$B$8</f>
        <v>0</v>
      </c>
      <c r="K164" s="13">
        <f>(Albuquerque!$E$19*10^3)/Albuquerque!$B$8</f>
        <v>0</v>
      </c>
      <c r="L164" s="13">
        <f>(Seattle!$E$19*10^3)/Seattle!$B$8</f>
        <v>0</v>
      </c>
      <c r="M164" s="13">
        <f>(Chicago!$E$19*10^3)/Chicago!$B$8</f>
        <v>0</v>
      </c>
      <c r="N164" s="13">
        <f>(Boulder!$E$19*10^3)/Boulder!$B$8</f>
        <v>0</v>
      </c>
      <c r="O164" s="13">
        <f>(Minneapolis!$E$19*10^3)/Minneapolis!$B$8</f>
        <v>0</v>
      </c>
      <c r="P164" s="13">
        <f>(Helena!$E$19*10^3)/Helena!$B$8</f>
        <v>0</v>
      </c>
      <c r="Q164" s="13">
        <f>(Duluth!$E$19*10^3)/Duluth!$B$8</f>
        <v>0</v>
      </c>
      <c r="R164" s="13">
        <f>(Fairbanks!$E$19*10^3)/Fairbanks!$B$8</f>
        <v>0</v>
      </c>
    </row>
    <row r="165" spans="1:18">
      <c r="A165" s="6"/>
      <c r="B165" s="11" t="s">
        <v>79</v>
      </c>
      <c r="C165" s="13">
        <f>(Miami!$E$20*10^3)/Miami!$B$8</f>
        <v>0</v>
      </c>
      <c r="D165" s="13">
        <f>(Houston!$E$20*10^3)/Houston!$B$8</f>
        <v>0</v>
      </c>
      <c r="E165" s="13">
        <f>(Phoenix!$E$20*10^3)/Phoenix!$B$8</f>
        <v>0</v>
      </c>
      <c r="F165" s="13">
        <f>(Atlanta!$E$20*10^3)/Atlanta!$B$8</f>
        <v>0</v>
      </c>
      <c r="G165" s="13">
        <f>(LosAngeles!$E$20*10^3)/LosAngeles!$B$8</f>
        <v>0</v>
      </c>
      <c r="H165" s="13">
        <f>(LasVegas!$E$20*10^3)/LasVegas!$B$8</f>
        <v>0</v>
      </c>
      <c r="I165" s="13">
        <f>(SanFrancisco!$E$20*10^3)/SanFrancisco!$B$8</f>
        <v>0</v>
      </c>
      <c r="J165" s="13">
        <f>(Baltimore!$E$20*10^3)/Baltimore!$B$8</f>
        <v>0</v>
      </c>
      <c r="K165" s="13">
        <f>(Albuquerque!$E$20*10^3)/Albuquerque!$B$8</f>
        <v>0</v>
      </c>
      <c r="L165" s="13">
        <f>(Seattle!$E$20*10^3)/Seattle!$B$8</f>
        <v>0</v>
      </c>
      <c r="M165" s="13">
        <f>(Chicago!$E$20*10^3)/Chicago!$B$8</f>
        <v>0</v>
      </c>
      <c r="N165" s="13">
        <f>(Boulder!$E$20*10^3)/Boulder!$B$8</f>
        <v>0</v>
      </c>
      <c r="O165" s="13">
        <f>(Minneapolis!$E$20*10^3)/Minneapolis!$B$8</f>
        <v>0</v>
      </c>
      <c r="P165" s="13">
        <f>(Helena!$E$20*10^3)/Helena!$B$8</f>
        <v>0</v>
      </c>
      <c r="Q165" s="13">
        <f>(Duluth!$E$20*10^3)/Duluth!$B$8</f>
        <v>0</v>
      </c>
      <c r="R165" s="13">
        <f>(Fairbanks!$E$20*10^3)/Fairbanks!$B$8</f>
        <v>0</v>
      </c>
    </row>
    <row r="166" spans="1:18">
      <c r="A166" s="6"/>
      <c r="B166" s="11" t="s">
        <v>80</v>
      </c>
      <c r="C166" s="13">
        <f>(Miami!$E$21*10^3)/Miami!$B$8</f>
        <v>0</v>
      </c>
      <c r="D166" s="13">
        <f>(Houston!$E$21*10^3)/Houston!$B$8</f>
        <v>0</v>
      </c>
      <c r="E166" s="13">
        <f>(Phoenix!$E$21*10^3)/Phoenix!$B$8</f>
        <v>0</v>
      </c>
      <c r="F166" s="13">
        <f>(Atlanta!$E$21*10^3)/Atlanta!$B$8</f>
        <v>0</v>
      </c>
      <c r="G166" s="13">
        <f>(LosAngeles!$E$21*10^3)/LosAngeles!$B$8</f>
        <v>0</v>
      </c>
      <c r="H166" s="13">
        <f>(LasVegas!$E$21*10^3)/LasVegas!$B$8</f>
        <v>0</v>
      </c>
      <c r="I166" s="13">
        <f>(SanFrancisco!$E$21*10^3)/SanFrancisco!$B$8</f>
        <v>0</v>
      </c>
      <c r="J166" s="13">
        <f>(Baltimore!$E$21*10^3)/Baltimore!$B$8</f>
        <v>0</v>
      </c>
      <c r="K166" s="13">
        <f>(Albuquerque!$E$21*10^3)/Albuquerque!$B$8</f>
        <v>0</v>
      </c>
      <c r="L166" s="13">
        <f>(Seattle!$E$21*10^3)/Seattle!$B$8</f>
        <v>0</v>
      </c>
      <c r="M166" s="13">
        <f>(Chicago!$E$21*10^3)/Chicago!$B$8</f>
        <v>0</v>
      </c>
      <c r="N166" s="13">
        <f>(Boulder!$E$21*10^3)/Boulder!$B$8</f>
        <v>0</v>
      </c>
      <c r="O166" s="13">
        <f>(Minneapolis!$E$21*10^3)/Minneapolis!$B$8</f>
        <v>0</v>
      </c>
      <c r="P166" s="13">
        <f>(Helena!$E$21*10^3)/Helena!$B$8</f>
        <v>0</v>
      </c>
      <c r="Q166" s="13">
        <f>(Duluth!$E$21*10^3)/Duluth!$B$8</f>
        <v>0</v>
      </c>
      <c r="R166" s="13">
        <f>(Fairbanks!$E$21*10^3)/Fairbanks!$B$8</f>
        <v>0</v>
      </c>
    </row>
    <row r="167" spans="1:18">
      <c r="A167" s="6"/>
      <c r="B167" s="11" t="s">
        <v>81</v>
      </c>
      <c r="C167" s="13">
        <f>(Miami!$E$22*10^3)/Miami!$B$8</f>
        <v>0</v>
      </c>
      <c r="D167" s="13">
        <f>(Houston!$E$22*10^3)/Houston!$B$8</f>
        <v>0</v>
      </c>
      <c r="E167" s="13">
        <f>(Phoenix!$E$22*10^3)/Phoenix!$B$8</f>
        <v>0</v>
      </c>
      <c r="F167" s="13">
        <f>(Atlanta!$E$22*10^3)/Atlanta!$B$8</f>
        <v>0</v>
      </c>
      <c r="G167" s="13">
        <f>(LosAngeles!$E$22*10^3)/LosAngeles!$B$8</f>
        <v>0</v>
      </c>
      <c r="H167" s="13">
        <f>(LasVegas!$E$22*10^3)/LasVegas!$B$8</f>
        <v>0</v>
      </c>
      <c r="I167" s="13">
        <f>(SanFrancisco!$E$22*10^3)/SanFrancisco!$B$8</f>
        <v>0</v>
      </c>
      <c r="J167" s="13">
        <f>(Baltimore!$E$22*10^3)/Baltimore!$B$8</f>
        <v>0</v>
      </c>
      <c r="K167" s="13">
        <f>(Albuquerque!$E$22*10^3)/Albuquerque!$B$8</f>
        <v>0</v>
      </c>
      <c r="L167" s="13">
        <f>(Seattle!$E$22*10^3)/Seattle!$B$8</f>
        <v>0</v>
      </c>
      <c r="M167" s="13">
        <f>(Chicago!$E$22*10^3)/Chicago!$B$8</f>
        <v>0</v>
      </c>
      <c r="N167" s="13">
        <f>(Boulder!$E$22*10^3)/Boulder!$B$8</f>
        <v>0</v>
      </c>
      <c r="O167" s="13">
        <f>(Minneapolis!$E$22*10^3)/Minneapolis!$B$8</f>
        <v>0</v>
      </c>
      <c r="P167" s="13">
        <f>(Helena!$E$22*10^3)/Helena!$B$8</f>
        <v>0</v>
      </c>
      <c r="Q167" s="13">
        <f>(Duluth!$E$22*10^3)/Duluth!$B$8</f>
        <v>0</v>
      </c>
      <c r="R167" s="13">
        <f>(Fairbanks!$E$22*10^3)/Fairbanks!$B$8</f>
        <v>0</v>
      </c>
    </row>
    <row r="168" spans="1:18">
      <c r="A168" s="6"/>
      <c r="B168" s="11" t="s">
        <v>60</v>
      </c>
      <c r="C168" s="13">
        <f>(Miami!$E$23*10^3)/Miami!$B$8</f>
        <v>0</v>
      </c>
      <c r="D168" s="13">
        <f>(Houston!$E$23*10^3)/Houston!$B$8</f>
        <v>0</v>
      </c>
      <c r="E168" s="13">
        <f>(Phoenix!$E$23*10^3)/Phoenix!$B$8</f>
        <v>0</v>
      </c>
      <c r="F168" s="13">
        <f>(Atlanta!$E$23*10^3)/Atlanta!$B$8</f>
        <v>0</v>
      </c>
      <c r="G168" s="13">
        <f>(LosAngeles!$E$23*10^3)/LosAngeles!$B$8</f>
        <v>0</v>
      </c>
      <c r="H168" s="13">
        <f>(LasVegas!$E$23*10^3)/LasVegas!$B$8</f>
        <v>0</v>
      </c>
      <c r="I168" s="13">
        <f>(SanFrancisco!$E$23*10^3)/SanFrancisco!$B$8</f>
        <v>0</v>
      </c>
      <c r="J168" s="13">
        <f>(Baltimore!$E$23*10^3)/Baltimore!$B$8</f>
        <v>0</v>
      </c>
      <c r="K168" s="13">
        <f>(Albuquerque!$E$23*10^3)/Albuquerque!$B$8</f>
        <v>0</v>
      </c>
      <c r="L168" s="13">
        <f>(Seattle!$E$23*10^3)/Seattle!$B$8</f>
        <v>0</v>
      </c>
      <c r="M168" s="13">
        <f>(Chicago!$E$23*10^3)/Chicago!$B$8</f>
        <v>0</v>
      </c>
      <c r="N168" s="13">
        <f>(Boulder!$E$23*10^3)/Boulder!$B$8</f>
        <v>0</v>
      </c>
      <c r="O168" s="13">
        <f>(Minneapolis!$E$23*10^3)/Minneapolis!$B$8</f>
        <v>0</v>
      </c>
      <c r="P168" s="13">
        <f>(Helena!$E$23*10^3)/Helena!$B$8</f>
        <v>0</v>
      </c>
      <c r="Q168" s="13">
        <f>(Duluth!$E$23*10^3)/Duluth!$B$8</f>
        <v>0</v>
      </c>
      <c r="R168" s="13">
        <f>(Fairbanks!$E$23*10^3)/Fairbanks!$B$8</f>
        <v>0</v>
      </c>
    </row>
    <row r="169" spans="1:18">
      <c r="A169" s="6"/>
      <c r="B169" s="11" t="s">
        <v>82</v>
      </c>
      <c r="C169" s="13">
        <f>(Miami!$E$24*10^3)/Miami!$B$8</f>
        <v>0</v>
      </c>
      <c r="D169" s="13">
        <f>(Houston!$E$24*10^3)/Houston!$B$8</f>
        <v>0</v>
      </c>
      <c r="E169" s="13">
        <f>(Phoenix!$E$24*10^3)/Phoenix!$B$8</f>
        <v>0</v>
      </c>
      <c r="F169" s="13">
        <f>(Atlanta!$E$24*10^3)/Atlanta!$B$8</f>
        <v>0</v>
      </c>
      <c r="G169" s="13">
        <f>(LosAngeles!$E$24*10^3)/LosAngeles!$B$8</f>
        <v>0</v>
      </c>
      <c r="H169" s="13">
        <f>(LasVegas!$E$24*10^3)/LasVegas!$B$8</f>
        <v>0</v>
      </c>
      <c r="I169" s="13">
        <f>(SanFrancisco!$E$24*10^3)/SanFrancisco!$B$8</f>
        <v>0</v>
      </c>
      <c r="J169" s="13">
        <f>(Baltimore!$E$24*10^3)/Baltimore!$B$8</f>
        <v>0</v>
      </c>
      <c r="K169" s="13">
        <f>(Albuquerque!$E$24*10^3)/Albuquerque!$B$8</f>
        <v>0</v>
      </c>
      <c r="L169" s="13">
        <f>(Seattle!$E$24*10^3)/Seattle!$B$8</f>
        <v>0</v>
      </c>
      <c r="M169" s="13">
        <f>(Chicago!$E$24*10^3)/Chicago!$B$8</f>
        <v>0</v>
      </c>
      <c r="N169" s="13">
        <f>(Boulder!$E$24*10^3)/Boulder!$B$8</f>
        <v>0</v>
      </c>
      <c r="O169" s="13">
        <f>(Minneapolis!$E$24*10^3)/Minneapolis!$B$8</f>
        <v>0</v>
      </c>
      <c r="P169" s="13">
        <f>(Helena!$E$24*10^3)/Helena!$B$8</f>
        <v>0</v>
      </c>
      <c r="Q169" s="13">
        <f>(Duluth!$E$24*10^3)/Duluth!$B$8</f>
        <v>0</v>
      </c>
      <c r="R169" s="13">
        <f>(Fairbanks!$E$24*10^3)/Fairbanks!$B$8</f>
        <v>0</v>
      </c>
    </row>
    <row r="170" spans="1:18">
      <c r="A170" s="6"/>
      <c r="B170" s="11" t="s">
        <v>83</v>
      </c>
      <c r="C170" s="13">
        <f>(Miami!$E$25*10^3)/Miami!$B$8</f>
        <v>0</v>
      </c>
      <c r="D170" s="13">
        <f>(Houston!$E$25*10^3)/Houston!$B$8</f>
        <v>0</v>
      </c>
      <c r="E170" s="13">
        <f>(Phoenix!$E$25*10^3)/Phoenix!$B$8</f>
        <v>0</v>
      </c>
      <c r="F170" s="13">
        <f>(Atlanta!$E$25*10^3)/Atlanta!$B$8</f>
        <v>0</v>
      </c>
      <c r="G170" s="13">
        <f>(LosAngeles!$E$25*10^3)/LosAngeles!$B$8</f>
        <v>0</v>
      </c>
      <c r="H170" s="13">
        <f>(LasVegas!$E$25*10^3)/LasVegas!$B$8</f>
        <v>0</v>
      </c>
      <c r="I170" s="13">
        <f>(SanFrancisco!$E$25*10^3)/SanFrancisco!$B$8</f>
        <v>0</v>
      </c>
      <c r="J170" s="13">
        <f>(Baltimore!$E$25*10^3)/Baltimore!$B$8</f>
        <v>0</v>
      </c>
      <c r="K170" s="13">
        <f>(Albuquerque!$E$25*10^3)/Albuquerque!$B$8</f>
        <v>0</v>
      </c>
      <c r="L170" s="13">
        <f>(Seattle!$E$25*10^3)/Seattle!$B$8</f>
        <v>0</v>
      </c>
      <c r="M170" s="13">
        <f>(Chicago!$E$25*10^3)/Chicago!$B$8</f>
        <v>0</v>
      </c>
      <c r="N170" s="13">
        <f>(Boulder!$E$25*10^3)/Boulder!$B$8</f>
        <v>0</v>
      </c>
      <c r="O170" s="13">
        <f>(Minneapolis!$E$25*10^3)/Minneapolis!$B$8</f>
        <v>0</v>
      </c>
      <c r="P170" s="13">
        <f>(Helena!$E$25*10^3)/Helena!$B$8</f>
        <v>0</v>
      </c>
      <c r="Q170" s="13">
        <f>(Duluth!$E$25*10^3)/Duluth!$B$8</f>
        <v>0</v>
      </c>
      <c r="R170" s="13">
        <f>(Fairbanks!$E$25*10^3)/Fairbanks!$B$8</f>
        <v>0</v>
      </c>
    </row>
    <row r="171" spans="1:18">
      <c r="A171" s="6"/>
      <c r="B171" s="11" t="s">
        <v>84</v>
      </c>
      <c r="C171" s="13">
        <f>(Miami!$E$26*10^3)/Miami!$B$8</f>
        <v>0</v>
      </c>
      <c r="D171" s="13">
        <f>(Houston!$E$26*10^3)/Houston!$B$8</f>
        <v>0</v>
      </c>
      <c r="E171" s="13">
        <f>(Phoenix!$E$26*10^3)/Phoenix!$B$8</f>
        <v>0</v>
      </c>
      <c r="F171" s="13">
        <f>(Atlanta!$E$26*10^3)/Atlanta!$B$8</f>
        <v>0</v>
      </c>
      <c r="G171" s="13">
        <f>(LosAngeles!$E$26*10^3)/LosAngeles!$B$8</f>
        <v>0</v>
      </c>
      <c r="H171" s="13">
        <f>(LasVegas!$E$26*10^3)/LasVegas!$B$8</f>
        <v>0</v>
      </c>
      <c r="I171" s="13">
        <f>(SanFrancisco!$E$26*10^3)/SanFrancisco!$B$8</f>
        <v>0</v>
      </c>
      <c r="J171" s="13">
        <f>(Baltimore!$E$26*10^3)/Baltimore!$B$8</f>
        <v>0</v>
      </c>
      <c r="K171" s="13">
        <f>(Albuquerque!$E$26*10^3)/Albuquerque!$B$8</f>
        <v>0</v>
      </c>
      <c r="L171" s="13">
        <f>(Seattle!$E$26*10^3)/Seattle!$B$8</f>
        <v>0</v>
      </c>
      <c r="M171" s="13">
        <f>(Chicago!$E$26*10^3)/Chicago!$B$8</f>
        <v>0</v>
      </c>
      <c r="N171" s="13">
        <f>(Boulder!$E$26*10^3)/Boulder!$B$8</f>
        <v>0</v>
      </c>
      <c r="O171" s="13">
        <f>(Minneapolis!$E$26*10^3)/Minneapolis!$B$8</f>
        <v>0</v>
      </c>
      <c r="P171" s="13">
        <f>(Helena!$E$26*10^3)/Helena!$B$8</f>
        <v>0</v>
      </c>
      <c r="Q171" s="13">
        <f>(Duluth!$E$26*10^3)/Duluth!$B$8</f>
        <v>0</v>
      </c>
      <c r="R171" s="13">
        <f>(Fairbanks!$E$26*10^3)/Fairbanks!$B$8</f>
        <v>0</v>
      </c>
    </row>
    <row r="172" spans="1:18">
      <c r="A172" s="6"/>
      <c r="B172" s="11" t="s">
        <v>85</v>
      </c>
      <c r="C172" s="13">
        <f>(Miami!$E$28*10^3)/Miami!$B$8</f>
        <v>0</v>
      </c>
      <c r="D172" s="13">
        <f>(Houston!$E$28*10^3)/Houston!$B$8</f>
        <v>0</v>
      </c>
      <c r="E172" s="13">
        <f>(Phoenix!$E$28*10^3)/Phoenix!$B$8</f>
        <v>0</v>
      </c>
      <c r="F172" s="13">
        <f>(Atlanta!$E$28*10^3)/Atlanta!$B$8</f>
        <v>0</v>
      </c>
      <c r="G172" s="13">
        <f>(LosAngeles!$E$28*10^3)/LosAngeles!$B$8</f>
        <v>0</v>
      </c>
      <c r="H172" s="13">
        <f>(LasVegas!$E$28*10^3)/LasVegas!$B$8</f>
        <v>0</v>
      </c>
      <c r="I172" s="13">
        <f>(SanFrancisco!$E$28*10^3)/SanFrancisco!$B$8</f>
        <v>0</v>
      </c>
      <c r="J172" s="13">
        <f>(Baltimore!$E$28*10^3)/Baltimore!$B$8</f>
        <v>0</v>
      </c>
      <c r="K172" s="13">
        <f>(Albuquerque!$E$28*10^3)/Albuquerque!$B$8</f>
        <v>0</v>
      </c>
      <c r="L172" s="13">
        <f>(Seattle!$E$28*10^3)/Seattle!$B$8</f>
        <v>0</v>
      </c>
      <c r="M172" s="13">
        <f>(Chicago!$E$28*10^3)/Chicago!$B$8</f>
        <v>0</v>
      </c>
      <c r="N172" s="13">
        <f>(Boulder!$E$28*10^3)/Boulder!$B$8</f>
        <v>0</v>
      </c>
      <c r="O172" s="13">
        <f>(Minneapolis!$E$28*10^3)/Minneapolis!$B$8</f>
        <v>0</v>
      </c>
      <c r="P172" s="13">
        <f>(Helena!$E$28*10^3)/Helena!$B$8</f>
        <v>0</v>
      </c>
      <c r="Q172" s="13">
        <f>(Duluth!$E$28*10^3)/Duluth!$B$8</f>
        <v>0</v>
      </c>
      <c r="R172" s="13">
        <f>(Fairbanks!$E$28*10^3)/Fairbanks!$B$8</f>
        <v>0</v>
      </c>
    </row>
    <row r="173" spans="1:18">
      <c r="A173" s="6"/>
      <c r="B173" s="9" t="s">
        <v>206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65</v>
      </c>
      <c r="C174" s="13">
        <f>(Miami!$F$13*10^3)/Miami!$B$8</f>
        <v>0</v>
      </c>
      <c r="D174" s="13">
        <f>(Houston!$F$13*10^3)/Houston!$B$8</f>
        <v>0</v>
      </c>
      <c r="E174" s="13">
        <f>(Phoenix!$F$13*10^3)/Phoenix!$B$8</f>
        <v>0</v>
      </c>
      <c r="F174" s="13">
        <f>(Atlanta!$F$13*10^3)/Atlanta!$B$8</f>
        <v>0</v>
      </c>
      <c r="G174" s="13">
        <f>(LosAngeles!$F$13*10^3)/LosAngeles!$B$8</f>
        <v>0</v>
      </c>
      <c r="H174" s="13">
        <f>(LasVegas!$F$13*10^3)/LasVegas!$B$8</f>
        <v>0</v>
      </c>
      <c r="I174" s="13">
        <f>(SanFrancisco!$F$13*10^3)/SanFrancisco!$B$8</f>
        <v>0</v>
      </c>
      <c r="J174" s="13">
        <f>(Baltimore!$F$13*10^3)/Baltimore!$B$8</f>
        <v>0</v>
      </c>
      <c r="K174" s="13">
        <f>(Albuquerque!$F$13*10^3)/Albuquerque!$B$8</f>
        <v>0</v>
      </c>
      <c r="L174" s="13">
        <f>(Seattle!$F$13*10^3)/Seattle!$B$8</f>
        <v>0</v>
      </c>
      <c r="M174" s="13">
        <f>(Chicago!$F$13*10^3)/Chicago!$B$8</f>
        <v>0</v>
      </c>
      <c r="N174" s="13">
        <f>(Boulder!$F$13*10^3)/Boulder!$B$8</f>
        <v>0</v>
      </c>
      <c r="O174" s="13">
        <f>(Minneapolis!$F$13*10^3)/Minneapolis!$B$8</f>
        <v>0</v>
      </c>
      <c r="P174" s="13">
        <f>(Helena!$F$13*10^3)/Helena!$B$8</f>
        <v>0</v>
      </c>
      <c r="Q174" s="13">
        <f>(Duluth!$F$13*10^3)/Duluth!$B$8</f>
        <v>0</v>
      </c>
      <c r="R174" s="13">
        <f>(Fairbanks!$F$13*10^3)/Fairbanks!$B$8</f>
        <v>0</v>
      </c>
    </row>
    <row r="175" spans="1:18">
      <c r="A175" s="6"/>
      <c r="B175" s="11" t="s">
        <v>66</v>
      </c>
      <c r="C175" s="13">
        <f>(Miami!$F$14*10^3)/Miami!$B$8</f>
        <v>0</v>
      </c>
      <c r="D175" s="13">
        <f>(Houston!$F$14*10^3)/Houston!$B$8</f>
        <v>0</v>
      </c>
      <c r="E175" s="13">
        <f>(Phoenix!$F$14*10^3)/Phoenix!$B$8</f>
        <v>0</v>
      </c>
      <c r="F175" s="13">
        <f>(Atlanta!$F$14*10^3)/Atlanta!$B$8</f>
        <v>0</v>
      </c>
      <c r="G175" s="13">
        <f>(LosAngeles!$F$14*10^3)/LosAngeles!$B$8</f>
        <v>0</v>
      </c>
      <c r="H175" s="13">
        <f>(LasVegas!$F$14*10^3)/LasVegas!$B$8</f>
        <v>0</v>
      </c>
      <c r="I175" s="13">
        <f>(SanFrancisco!$F$14*10^3)/SanFrancisco!$B$8</f>
        <v>0</v>
      </c>
      <c r="J175" s="13">
        <f>(Baltimore!$F$14*10^3)/Baltimore!$B$8</f>
        <v>0</v>
      </c>
      <c r="K175" s="13">
        <f>(Albuquerque!$F$14*10^3)/Albuquerque!$B$8</f>
        <v>0</v>
      </c>
      <c r="L175" s="13">
        <f>(Seattle!$F$14*10^3)/Seattle!$B$8</f>
        <v>0</v>
      </c>
      <c r="M175" s="13">
        <f>(Chicago!$F$14*10^3)/Chicago!$B$8</f>
        <v>0</v>
      </c>
      <c r="N175" s="13">
        <f>(Boulder!$F$14*10^3)/Boulder!$B$8</f>
        <v>0</v>
      </c>
      <c r="O175" s="13">
        <f>(Minneapolis!$F$14*10^3)/Minneapolis!$B$8</f>
        <v>0</v>
      </c>
      <c r="P175" s="13">
        <f>(Helena!$F$14*10^3)/Helena!$B$8</f>
        <v>0</v>
      </c>
      <c r="Q175" s="13">
        <f>(Duluth!$F$14*10^3)/Duluth!$B$8</f>
        <v>0</v>
      </c>
      <c r="R175" s="13">
        <f>(Fairbanks!$F$14*10^3)/Fairbanks!$B$8</f>
        <v>0</v>
      </c>
    </row>
    <row r="176" spans="1:18">
      <c r="A176" s="6"/>
      <c r="B176" s="11" t="s">
        <v>74</v>
      </c>
      <c r="C176" s="13">
        <f>(Miami!$F$15*10^3)/Miami!$B$8</f>
        <v>0</v>
      </c>
      <c r="D176" s="13">
        <f>(Houston!$F$15*10^3)/Houston!$B$8</f>
        <v>0</v>
      </c>
      <c r="E176" s="13">
        <f>(Phoenix!$F$15*10^3)/Phoenix!$B$8</f>
        <v>0</v>
      </c>
      <c r="F176" s="13">
        <f>(Atlanta!$F$15*10^3)/Atlanta!$B$8</f>
        <v>0</v>
      </c>
      <c r="G176" s="13">
        <f>(LosAngeles!$F$15*10^3)/LosAngeles!$B$8</f>
        <v>0</v>
      </c>
      <c r="H176" s="13">
        <f>(LasVegas!$F$15*10^3)/LasVegas!$B$8</f>
        <v>0</v>
      </c>
      <c r="I176" s="13">
        <f>(SanFrancisco!$F$15*10^3)/SanFrancisco!$B$8</f>
        <v>0</v>
      </c>
      <c r="J176" s="13">
        <f>(Baltimore!$F$15*10^3)/Baltimore!$B$8</f>
        <v>0</v>
      </c>
      <c r="K176" s="13">
        <f>(Albuquerque!$F$15*10^3)/Albuquerque!$B$8</f>
        <v>0</v>
      </c>
      <c r="L176" s="13">
        <f>(Seattle!$F$15*10^3)/Seattle!$B$8</f>
        <v>0</v>
      </c>
      <c r="M176" s="13">
        <f>(Chicago!$F$15*10^3)/Chicago!$B$8</f>
        <v>0</v>
      </c>
      <c r="N176" s="13">
        <f>(Boulder!$F$15*10^3)/Boulder!$B$8</f>
        <v>0</v>
      </c>
      <c r="O176" s="13">
        <f>(Minneapolis!$F$15*10^3)/Minneapolis!$B$8</f>
        <v>0</v>
      </c>
      <c r="P176" s="13">
        <f>(Helena!$F$15*10^3)/Helena!$B$8</f>
        <v>0</v>
      </c>
      <c r="Q176" s="13">
        <f>(Duluth!$F$15*10^3)/Duluth!$B$8</f>
        <v>0</v>
      </c>
      <c r="R176" s="13">
        <f>(Fairbanks!$F$15*10^3)/Fairbanks!$B$8</f>
        <v>0</v>
      </c>
    </row>
    <row r="177" spans="1:18">
      <c r="A177" s="6"/>
      <c r="B177" s="11" t="s">
        <v>75</v>
      </c>
      <c r="C177" s="13">
        <f>(Miami!$F$16*10^3)/Miami!$B$8</f>
        <v>0</v>
      </c>
      <c r="D177" s="13">
        <f>(Houston!$F$16*10^3)/Houston!$B$8</f>
        <v>0</v>
      </c>
      <c r="E177" s="13">
        <f>(Phoenix!$F$16*10^3)/Phoenix!$B$8</f>
        <v>0</v>
      </c>
      <c r="F177" s="13">
        <f>(Atlanta!$F$16*10^3)/Atlanta!$B$8</f>
        <v>0</v>
      </c>
      <c r="G177" s="13">
        <f>(LosAngeles!$F$16*10^3)/LosAngeles!$B$8</f>
        <v>0</v>
      </c>
      <c r="H177" s="13">
        <f>(LasVegas!$F$16*10^3)/LasVegas!$B$8</f>
        <v>0</v>
      </c>
      <c r="I177" s="13">
        <f>(SanFrancisco!$F$16*10^3)/SanFrancisco!$B$8</f>
        <v>0</v>
      </c>
      <c r="J177" s="13">
        <f>(Baltimore!$F$16*10^3)/Baltimore!$B$8</f>
        <v>0</v>
      </c>
      <c r="K177" s="13">
        <f>(Albuquerque!$F$16*10^3)/Albuquerque!$B$8</f>
        <v>0</v>
      </c>
      <c r="L177" s="13">
        <f>(Seattle!$F$16*10^3)/Seattle!$B$8</f>
        <v>0</v>
      </c>
      <c r="M177" s="13">
        <f>(Chicago!$F$16*10^3)/Chicago!$B$8</f>
        <v>0</v>
      </c>
      <c r="N177" s="13">
        <f>(Boulder!$F$16*10^3)/Boulder!$B$8</f>
        <v>0</v>
      </c>
      <c r="O177" s="13">
        <f>(Minneapolis!$F$16*10^3)/Minneapolis!$B$8</f>
        <v>0</v>
      </c>
      <c r="P177" s="13">
        <f>(Helena!$F$16*10^3)/Helena!$B$8</f>
        <v>0</v>
      </c>
      <c r="Q177" s="13">
        <f>(Duluth!$F$16*10^3)/Duluth!$B$8</f>
        <v>0</v>
      </c>
      <c r="R177" s="13">
        <f>(Fairbanks!$F$16*10^3)/Fairbanks!$B$8</f>
        <v>0</v>
      </c>
    </row>
    <row r="178" spans="1:18">
      <c r="A178" s="6"/>
      <c r="B178" s="11" t="s">
        <v>76</v>
      </c>
      <c r="C178" s="13">
        <f>(Miami!$F$17*10^3)/Miami!$B$8</f>
        <v>0</v>
      </c>
      <c r="D178" s="13">
        <f>(Houston!$F$17*10^3)/Houston!$B$8</f>
        <v>0</v>
      </c>
      <c r="E178" s="13">
        <f>(Phoenix!$F$17*10^3)/Phoenix!$B$8</f>
        <v>0</v>
      </c>
      <c r="F178" s="13">
        <f>(Atlanta!$F$17*10^3)/Atlanta!$B$8</f>
        <v>0</v>
      </c>
      <c r="G178" s="13">
        <f>(LosAngeles!$F$17*10^3)/LosAngeles!$B$8</f>
        <v>0</v>
      </c>
      <c r="H178" s="13">
        <f>(LasVegas!$F$17*10^3)/LasVegas!$B$8</f>
        <v>0</v>
      </c>
      <c r="I178" s="13">
        <f>(SanFrancisco!$F$17*10^3)/SanFrancisco!$B$8</f>
        <v>0</v>
      </c>
      <c r="J178" s="13">
        <f>(Baltimore!$F$17*10^3)/Baltimore!$B$8</f>
        <v>0</v>
      </c>
      <c r="K178" s="13">
        <f>(Albuquerque!$F$17*10^3)/Albuquerque!$B$8</f>
        <v>0</v>
      </c>
      <c r="L178" s="13">
        <f>(Seattle!$F$17*10^3)/Seattle!$B$8</f>
        <v>0</v>
      </c>
      <c r="M178" s="13">
        <f>(Chicago!$F$17*10^3)/Chicago!$B$8</f>
        <v>0</v>
      </c>
      <c r="N178" s="13">
        <f>(Boulder!$F$17*10^3)/Boulder!$B$8</f>
        <v>0</v>
      </c>
      <c r="O178" s="13">
        <f>(Minneapolis!$F$17*10^3)/Minneapolis!$B$8</f>
        <v>0</v>
      </c>
      <c r="P178" s="13">
        <f>(Helena!$F$17*10^3)/Helena!$B$8</f>
        <v>0</v>
      </c>
      <c r="Q178" s="13">
        <f>(Duluth!$F$17*10^3)/Duluth!$B$8</f>
        <v>0</v>
      </c>
      <c r="R178" s="13">
        <f>(Fairbanks!$F$17*10^3)/Fairbanks!$B$8</f>
        <v>0</v>
      </c>
    </row>
    <row r="179" spans="1:18">
      <c r="A179" s="6"/>
      <c r="B179" s="11" t="s">
        <v>77</v>
      </c>
      <c r="C179" s="13">
        <f>(Miami!$F$18*10^3)/Miami!$B$8</f>
        <v>0</v>
      </c>
      <c r="D179" s="13">
        <f>(Houston!$F$18*10^3)/Houston!$B$8</f>
        <v>0</v>
      </c>
      <c r="E179" s="13">
        <f>(Phoenix!$F$18*10^3)/Phoenix!$B$8</f>
        <v>0</v>
      </c>
      <c r="F179" s="13">
        <f>(Atlanta!$F$18*10^3)/Atlanta!$B$8</f>
        <v>0</v>
      </c>
      <c r="G179" s="13">
        <f>(LosAngeles!$F$18*10^3)/LosAngeles!$B$8</f>
        <v>0</v>
      </c>
      <c r="H179" s="13">
        <f>(LasVegas!$F$18*10^3)/LasVegas!$B$8</f>
        <v>0</v>
      </c>
      <c r="I179" s="13">
        <f>(SanFrancisco!$F$18*10^3)/SanFrancisco!$B$8</f>
        <v>0</v>
      </c>
      <c r="J179" s="13">
        <f>(Baltimore!$F$18*10^3)/Baltimore!$B$8</f>
        <v>0</v>
      </c>
      <c r="K179" s="13">
        <f>(Albuquerque!$F$18*10^3)/Albuquerque!$B$8</f>
        <v>0</v>
      </c>
      <c r="L179" s="13">
        <f>(Seattle!$F$18*10^3)/Seattle!$B$8</f>
        <v>0</v>
      </c>
      <c r="M179" s="13">
        <f>(Chicago!$F$18*10^3)/Chicago!$B$8</f>
        <v>0</v>
      </c>
      <c r="N179" s="13">
        <f>(Boulder!$F$18*10^3)/Boulder!$B$8</f>
        <v>0</v>
      </c>
      <c r="O179" s="13">
        <f>(Minneapolis!$F$18*10^3)/Minneapolis!$B$8</f>
        <v>0</v>
      </c>
      <c r="P179" s="13">
        <f>(Helena!$F$18*10^3)/Helena!$B$8</f>
        <v>0</v>
      </c>
      <c r="Q179" s="13">
        <f>(Duluth!$F$18*10^3)/Duluth!$B$8</f>
        <v>0</v>
      </c>
      <c r="R179" s="13">
        <f>(Fairbanks!$F$18*10^3)/Fairbanks!$B$8</f>
        <v>0</v>
      </c>
    </row>
    <row r="180" spans="1:18">
      <c r="A180" s="6"/>
      <c r="B180" s="11" t="s">
        <v>78</v>
      </c>
      <c r="C180" s="13">
        <f>(Miami!$F$19*10^3)/Miami!$B$8</f>
        <v>0</v>
      </c>
      <c r="D180" s="13">
        <f>(Houston!$F$19*10^3)/Houston!$B$8</f>
        <v>0</v>
      </c>
      <c r="E180" s="13">
        <f>(Phoenix!$F$19*10^3)/Phoenix!$B$8</f>
        <v>0</v>
      </c>
      <c r="F180" s="13">
        <f>(Atlanta!$F$19*10^3)/Atlanta!$B$8</f>
        <v>0</v>
      </c>
      <c r="G180" s="13">
        <f>(LosAngeles!$F$19*10^3)/LosAngeles!$B$8</f>
        <v>0</v>
      </c>
      <c r="H180" s="13">
        <f>(LasVegas!$F$19*10^3)/LasVegas!$B$8</f>
        <v>0</v>
      </c>
      <c r="I180" s="13">
        <f>(SanFrancisco!$F$19*10^3)/SanFrancisco!$B$8</f>
        <v>0</v>
      </c>
      <c r="J180" s="13">
        <f>(Baltimore!$F$19*10^3)/Baltimore!$B$8</f>
        <v>0</v>
      </c>
      <c r="K180" s="13">
        <f>(Albuquerque!$F$19*10^3)/Albuquerque!$B$8</f>
        <v>0</v>
      </c>
      <c r="L180" s="13">
        <f>(Seattle!$F$19*10^3)/Seattle!$B$8</f>
        <v>0</v>
      </c>
      <c r="M180" s="13">
        <f>(Chicago!$F$19*10^3)/Chicago!$B$8</f>
        <v>0</v>
      </c>
      <c r="N180" s="13">
        <f>(Boulder!$F$19*10^3)/Boulder!$B$8</f>
        <v>0</v>
      </c>
      <c r="O180" s="13">
        <f>(Minneapolis!$F$19*10^3)/Minneapolis!$B$8</f>
        <v>0</v>
      </c>
      <c r="P180" s="13">
        <f>(Helena!$F$19*10^3)/Helena!$B$8</f>
        <v>0</v>
      </c>
      <c r="Q180" s="13">
        <f>(Duluth!$F$19*10^3)/Duluth!$B$8</f>
        <v>0</v>
      </c>
      <c r="R180" s="13">
        <f>(Fairbanks!$F$19*10^3)/Fairbanks!$B$8</f>
        <v>0</v>
      </c>
    </row>
    <row r="181" spans="1:18">
      <c r="A181" s="6"/>
      <c r="B181" s="11" t="s">
        <v>79</v>
      </c>
      <c r="C181" s="13">
        <f>(Miami!$F$20*10^3)/Miami!$B$8</f>
        <v>0</v>
      </c>
      <c r="D181" s="13">
        <f>(Houston!$F$20*10^3)/Houston!$B$8</f>
        <v>0</v>
      </c>
      <c r="E181" s="13">
        <f>(Phoenix!$F$20*10^3)/Phoenix!$B$8</f>
        <v>0</v>
      </c>
      <c r="F181" s="13">
        <f>(Atlanta!$F$20*10^3)/Atlanta!$B$8</f>
        <v>0</v>
      </c>
      <c r="G181" s="13">
        <f>(LosAngeles!$F$20*10^3)/LosAngeles!$B$8</f>
        <v>0</v>
      </c>
      <c r="H181" s="13">
        <f>(LasVegas!$F$20*10^3)/LasVegas!$B$8</f>
        <v>0</v>
      </c>
      <c r="I181" s="13">
        <f>(SanFrancisco!$F$20*10^3)/SanFrancisco!$B$8</f>
        <v>0</v>
      </c>
      <c r="J181" s="13">
        <f>(Baltimore!$F$20*10^3)/Baltimore!$B$8</f>
        <v>0</v>
      </c>
      <c r="K181" s="13">
        <f>(Albuquerque!$F$20*10^3)/Albuquerque!$B$8</f>
        <v>0</v>
      </c>
      <c r="L181" s="13">
        <f>(Seattle!$F$20*10^3)/Seattle!$B$8</f>
        <v>0</v>
      </c>
      <c r="M181" s="13">
        <f>(Chicago!$F$20*10^3)/Chicago!$B$8</f>
        <v>0</v>
      </c>
      <c r="N181" s="13">
        <f>(Boulder!$F$20*10^3)/Boulder!$B$8</f>
        <v>0</v>
      </c>
      <c r="O181" s="13">
        <f>(Minneapolis!$F$20*10^3)/Minneapolis!$B$8</f>
        <v>0</v>
      </c>
      <c r="P181" s="13">
        <f>(Helena!$F$20*10^3)/Helena!$B$8</f>
        <v>0</v>
      </c>
      <c r="Q181" s="13">
        <f>(Duluth!$F$20*10^3)/Duluth!$B$8</f>
        <v>0</v>
      </c>
      <c r="R181" s="13">
        <f>(Fairbanks!$F$20*10^3)/Fairbanks!$B$8</f>
        <v>0</v>
      </c>
    </row>
    <row r="182" spans="1:18">
      <c r="A182" s="6"/>
      <c r="B182" s="11" t="s">
        <v>80</v>
      </c>
      <c r="C182" s="13">
        <f>(Miami!$F$21*10^3)/Miami!$B$8</f>
        <v>0</v>
      </c>
      <c r="D182" s="13">
        <f>(Houston!$F$21*10^3)/Houston!$B$8</f>
        <v>0</v>
      </c>
      <c r="E182" s="13">
        <f>(Phoenix!$F$21*10^3)/Phoenix!$B$8</f>
        <v>0</v>
      </c>
      <c r="F182" s="13">
        <f>(Atlanta!$F$21*10^3)/Atlanta!$B$8</f>
        <v>0</v>
      </c>
      <c r="G182" s="13">
        <f>(LosAngeles!$F$21*10^3)/LosAngeles!$B$8</f>
        <v>0</v>
      </c>
      <c r="H182" s="13">
        <f>(LasVegas!$F$21*10^3)/LasVegas!$B$8</f>
        <v>0</v>
      </c>
      <c r="I182" s="13">
        <f>(SanFrancisco!$F$21*10^3)/SanFrancisco!$B$8</f>
        <v>0</v>
      </c>
      <c r="J182" s="13">
        <f>(Baltimore!$F$21*10^3)/Baltimore!$B$8</f>
        <v>0</v>
      </c>
      <c r="K182" s="13">
        <f>(Albuquerque!$F$21*10^3)/Albuquerque!$B$8</f>
        <v>0</v>
      </c>
      <c r="L182" s="13">
        <f>(Seattle!$F$21*10^3)/Seattle!$B$8</f>
        <v>0</v>
      </c>
      <c r="M182" s="13">
        <f>(Chicago!$F$21*10^3)/Chicago!$B$8</f>
        <v>0</v>
      </c>
      <c r="N182" s="13">
        <f>(Boulder!$F$21*10^3)/Boulder!$B$8</f>
        <v>0</v>
      </c>
      <c r="O182" s="13">
        <f>(Minneapolis!$F$21*10^3)/Minneapolis!$B$8</f>
        <v>0</v>
      </c>
      <c r="P182" s="13">
        <f>(Helena!$F$21*10^3)/Helena!$B$8</f>
        <v>0</v>
      </c>
      <c r="Q182" s="13">
        <f>(Duluth!$F$21*10^3)/Duluth!$B$8</f>
        <v>0</v>
      </c>
      <c r="R182" s="13">
        <f>(Fairbanks!$F$21*10^3)/Fairbanks!$B$8</f>
        <v>0</v>
      </c>
    </row>
    <row r="183" spans="1:18">
      <c r="A183" s="6"/>
      <c r="B183" s="11" t="s">
        <v>81</v>
      </c>
      <c r="C183" s="13">
        <f>(Miami!$F$22*10^3)/Miami!$B$8</f>
        <v>0</v>
      </c>
      <c r="D183" s="13">
        <f>(Houston!$F$22*10^3)/Houston!$B$8</f>
        <v>0</v>
      </c>
      <c r="E183" s="13">
        <f>(Phoenix!$F$22*10^3)/Phoenix!$B$8</f>
        <v>0</v>
      </c>
      <c r="F183" s="13">
        <f>(Atlanta!$F$22*10^3)/Atlanta!$B$8</f>
        <v>0</v>
      </c>
      <c r="G183" s="13">
        <f>(LosAngeles!$F$22*10^3)/LosAngeles!$B$8</f>
        <v>0</v>
      </c>
      <c r="H183" s="13">
        <f>(LasVegas!$F$22*10^3)/LasVegas!$B$8</f>
        <v>0</v>
      </c>
      <c r="I183" s="13">
        <f>(SanFrancisco!$F$22*10^3)/SanFrancisco!$B$8</f>
        <v>0</v>
      </c>
      <c r="J183" s="13">
        <f>(Baltimore!$F$22*10^3)/Baltimore!$B$8</f>
        <v>0</v>
      </c>
      <c r="K183" s="13">
        <f>(Albuquerque!$F$22*10^3)/Albuquerque!$B$8</f>
        <v>0</v>
      </c>
      <c r="L183" s="13">
        <f>(Seattle!$F$22*10^3)/Seattle!$B$8</f>
        <v>0</v>
      </c>
      <c r="M183" s="13">
        <f>(Chicago!$F$22*10^3)/Chicago!$B$8</f>
        <v>0</v>
      </c>
      <c r="N183" s="13">
        <f>(Boulder!$F$22*10^3)/Boulder!$B$8</f>
        <v>0</v>
      </c>
      <c r="O183" s="13">
        <f>(Minneapolis!$F$22*10^3)/Minneapolis!$B$8</f>
        <v>0</v>
      </c>
      <c r="P183" s="13">
        <f>(Helena!$F$22*10^3)/Helena!$B$8</f>
        <v>0</v>
      </c>
      <c r="Q183" s="13">
        <f>(Duluth!$F$22*10^3)/Duluth!$B$8</f>
        <v>0</v>
      </c>
      <c r="R183" s="13">
        <f>(Fairbanks!$F$22*10^3)/Fairbanks!$B$8</f>
        <v>0</v>
      </c>
    </row>
    <row r="184" spans="1:18">
      <c r="A184" s="6"/>
      <c r="B184" s="11" t="s">
        <v>60</v>
      </c>
      <c r="C184" s="13">
        <f>(Miami!$F$23*10^3)/Miami!$B$8</f>
        <v>0</v>
      </c>
      <c r="D184" s="13">
        <f>(Houston!$F$23*10^3)/Houston!$B$8</f>
        <v>0</v>
      </c>
      <c r="E184" s="13">
        <f>(Phoenix!$F$23*10^3)/Phoenix!$B$8</f>
        <v>0</v>
      </c>
      <c r="F184" s="13">
        <f>(Atlanta!$F$23*10^3)/Atlanta!$B$8</f>
        <v>0</v>
      </c>
      <c r="G184" s="13">
        <f>(LosAngeles!$F$23*10^3)/LosAngeles!$B$8</f>
        <v>0</v>
      </c>
      <c r="H184" s="13">
        <f>(LasVegas!$F$23*10^3)/LasVegas!$B$8</f>
        <v>0</v>
      </c>
      <c r="I184" s="13">
        <f>(SanFrancisco!$F$23*10^3)/SanFrancisco!$B$8</f>
        <v>0</v>
      </c>
      <c r="J184" s="13">
        <f>(Baltimore!$F$23*10^3)/Baltimore!$B$8</f>
        <v>0</v>
      </c>
      <c r="K184" s="13">
        <f>(Albuquerque!$F$23*10^3)/Albuquerque!$B$8</f>
        <v>0</v>
      </c>
      <c r="L184" s="13">
        <f>(Seattle!$F$23*10^3)/Seattle!$B$8</f>
        <v>0</v>
      </c>
      <c r="M184" s="13">
        <f>(Chicago!$F$23*10^3)/Chicago!$B$8</f>
        <v>0</v>
      </c>
      <c r="N184" s="13">
        <f>(Boulder!$F$23*10^3)/Boulder!$B$8</f>
        <v>0</v>
      </c>
      <c r="O184" s="13">
        <f>(Minneapolis!$F$23*10^3)/Minneapolis!$B$8</f>
        <v>0</v>
      </c>
      <c r="P184" s="13">
        <f>(Helena!$F$23*10^3)/Helena!$B$8</f>
        <v>0</v>
      </c>
      <c r="Q184" s="13">
        <f>(Duluth!$F$23*10^3)/Duluth!$B$8</f>
        <v>0</v>
      </c>
      <c r="R184" s="13">
        <f>(Fairbanks!$F$23*10^3)/Fairbanks!$B$8</f>
        <v>0</v>
      </c>
    </row>
    <row r="185" spans="1:18">
      <c r="A185" s="6"/>
      <c r="B185" s="11" t="s">
        <v>82</v>
      </c>
      <c r="C185" s="13">
        <f>(Miami!$F$24*10^3)/Miami!$B$8</f>
        <v>0</v>
      </c>
      <c r="D185" s="13">
        <f>(Houston!$F$24*10^3)/Houston!$B$8</f>
        <v>0</v>
      </c>
      <c r="E185" s="13">
        <f>(Phoenix!$F$24*10^3)/Phoenix!$B$8</f>
        <v>0</v>
      </c>
      <c r="F185" s="13">
        <f>(Atlanta!$F$24*10^3)/Atlanta!$B$8</f>
        <v>0</v>
      </c>
      <c r="G185" s="13">
        <f>(LosAngeles!$F$24*10^3)/LosAngeles!$B$8</f>
        <v>0</v>
      </c>
      <c r="H185" s="13">
        <f>(LasVegas!$F$24*10^3)/LasVegas!$B$8</f>
        <v>0</v>
      </c>
      <c r="I185" s="13">
        <f>(SanFrancisco!$F$24*10^3)/SanFrancisco!$B$8</f>
        <v>0</v>
      </c>
      <c r="J185" s="13">
        <f>(Baltimore!$F$24*10^3)/Baltimore!$B$8</f>
        <v>0</v>
      </c>
      <c r="K185" s="13">
        <f>(Albuquerque!$F$24*10^3)/Albuquerque!$B$8</f>
        <v>0</v>
      </c>
      <c r="L185" s="13">
        <f>(Seattle!$F$24*10^3)/Seattle!$B$8</f>
        <v>0</v>
      </c>
      <c r="M185" s="13">
        <f>(Chicago!$F$24*10^3)/Chicago!$B$8</f>
        <v>0</v>
      </c>
      <c r="N185" s="13">
        <f>(Boulder!$F$24*10^3)/Boulder!$B$8</f>
        <v>0</v>
      </c>
      <c r="O185" s="13">
        <f>(Minneapolis!$F$24*10^3)/Minneapolis!$B$8</f>
        <v>0</v>
      </c>
      <c r="P185" s="13">
        <f>(Helena!$F$24*10^3)/Helena!$B$8</f>
        <v>0</v>
      </c>
      <c r="Q185" s="13">
        <f>(Duluth!$F$24*10^3)/Duluth!$B$8</f>
        <v>0</v>
      </c>
      <c r="R185" s="13">
        <f>(Fairbanks!$F$24*10^3)/Fairbanks!$B$8</f>
        <v>0</v>
      </c>
    </row>
    <row r="186" spans="1:18">
      <c r="A186" s="6"/>
      <c r="B186" s="11" t="s">
        <v>83</v>
      </c>
      <c r="C186" s="13">
        <f>(Miami!$F$25*10^3)/Miami!$B$8</f>
        <v>0</v>
      </c>
      <c r="D186" s="13">
        <f>(Houston!$F$25*10^3)/Houston!$B$8</f>
        <v>0</v>
      </c>
      <c r="E186" s="13">
        <f>(Phoenix!$F$25*10^3)/Phoenix!$B$8</f>
        <v>0</v>
      </c>
      <c r="F186" s="13">
        <f>(Atlanta!$F$25*10^3)/Atlanta!$B$8</f>
        <v>0</v>
      </c>
      <c r="G186" s="13">
        <f>(LosAngeles!$F$25*10^3)/LosAngeles!$B$8</f>
        <v>0</v>
      </c>
      <c r="H186" s="13">
        <f>(LasVegas!$F$25*10^3)/LasVegas!$B$8</f>
        <v>0</v>
      </c>
      <c r="I186" s="13">
        <f>(SanFrancisco!$F$25*10^3)/SanFrancisco!$B$8</f>
        <v>0</v>
      </c>
      <c r="J186" s="13">
        <f>(Baltimore!$F$25*10^3)/Baltimore!$B$8</f>
        <v>0</v>
      </c>
      <c r="K186" s="13">
        <f>(Albuquerque!$F$25*10^3)/Albuquerque!$B$8</f>
        <v>0</v>
      </c>
      <c r="L186" s="13">
        <f>(Seattle!$F$25*10^3)/Seattle!$B$8</f>
        <v>0</v>
      </c>
      <c r="M186" s="13">
        <f>(Chicago!$F$25*10^3)/Chicago!$B$8</f>
        <v>0</v>
      </c>
      <c r="N186" s="13">
        <f>(Boulder!$F$25*10^3)/Boulder!$B$8</f>
        <v>0</v>
      </c>
      <c r="O186" s="13">
        <f>(Minneapolis!$F$25*10^3)/Minneapolis!$B$8</f>
        <v>0</v>
      </c>
      <c r="P186" s="13">
        <f>(Helena!$F$25*10^3)/Helena!$B$8</f>
        <v>0</v>
      </c>
      <c r="Q186" s="13">
        <f>(Duluth!$F$25*10^3)/Duluth!$B$8</f>
        <v>0</v>
      </c>
      <c r="R186" s="13">
        <f>(Fairbanks!$F$25*10^3)/Fairbanks!$B$8</f>
        <v>0</v>
      </c>
    </row>
    <row r="187" spans="1:18">
      <c r="A187" s="6"/>
      <c r="B187" s="11" t="s">
        <v>84</v>
      </c>
      <c r="C187" s="13">
        <f>(Miami!$F$26*10^3)/Miami!$B$8</f>
        <v>0</v>
      </c>
      <c r="D187" s="13">
        <f>(Houston!$F$26*10^3)/Houston!$B$8</f>
        <v>0</v>
      </c>
      <c r="E187" s="13">
        <f>(Phoenix!$F$26*10^3)/Phoenix!$B$8</f>
        <v>0</v>
      </c>
      <c r="F187" s="13">
        <f>(Atlanta!$F$26*10^3)/Atlanta!$B$8</f>
        <v>0</v>
      </c>
      <c r="G187" s="13">
        <f>(LosAngeles!$F$26*10^3)/LosAngeles!$B$8</f>
        <v>0</v>
      </c>
      <c r="H187" s="13">
        <f>(LasVegas!$F$26*10^3)/LasVegas!$B$8</f>
        <v>0</v>
      </c>
      <c r="I187" s="13">
        <f>(SanFrancisco!$F$26*10^3)/SanFrancisco!$B$8</f>
        <v>0</v>
      </c>
      <c r="J187" s="13">
        <f>(Baltimore!$F$26*10^3)/Baltimore!$B$8</f>
        <v>0</v>
      </c>
      <c r="K187" s="13">
        <f>(Albuquerque!$F$26*10^3)/Albuquerque!$B$8</f>
        <v>0</v>
      </c>
      <c r="L187" s="13">
        <f>(Seattle!$F$26*10^3)/Seattle!$B$8</f>
        <v>0</v>
      </c>
      <c r="M187" s="13">
        <f>(Chicago!$F$26*10^3)/Chicago!$B$8</f>
        <v>0</v>
      </c>
      <c r="N187" s="13">
        <f>(Boulder!$F$26*10^3)/Boulder!$B$8</f>
        <v>0</v>
      </c>
      <c r="O187" s="13">
        <f>(Minneapolis!$F$26*10^3)/Minneapolis!$B$8</f>
        <v>0</v>
      </c>
      <c r="P187" s="13">
        <f>(Helena!$F$26*10^3)/Helena!$B$8</f>
        <v>0</v>
      </c>
      <c r="Q187" s="13">
        <f>(Duluth!$F$26*10^3)/Duluth!$B$8</f>
        <v>0</v>
      </c>
      <c r="R187" s="13">
        <f>(Fairbanks!$F$26*10^3)/Fairbanks!$B$8</f>
        <v>0</v>
      </c>
    </row>
    <row r="188" spans="1:18">
      <c r="A188" s="6"/>
      <c r="B188" s="11" t="s">
        <v>85</v>
      </c>
      <c r="C188" s="13">
        <f>(Miami!$F$28*10^3)/Miami!$B$8</f>
        <v>0</v>
      </c>
      <c r="D188" s="13">
        <f>(Houston!$F$28*10^3)/Houston!$B$8</f>
        <v>0</v>
      </c>
      <c r="E188" s="13">
        <f>(Phoenix!$F$28*10^3)/Phoenix!$B$8</f>
        <v>0</v>
      </c>
      <c r="F188" s="13">
        <f>(Atlanta!$F$28*10^3)/Atlanta!$B$8</f>
        <v>0</v>
      </c>
      <c r="G188" s="13">
        <f>(LosAngeles!$F$28*10^3)/LosAngeles!$B$8</f>
        <v>0</v>
      </c>
      <c r="H188" s="13">
        <f>(LasVegas!$F$28*10^3)/LasVegas!$B$8</f>
        <v>0</v>
      </c>
      <c r="I188" s="13">
        <f>(SanFrancisco!$F$28*10^3)/SanFrancisco!$B$8</f>
        <v>0</v>
      </c>
      <c r="J188" s="13">
        <f>(Baltimore!$F$28*10^3)/Baltimore!$B$8</f>
        <v>0</v>
      </c>
      <c r="K188" s="13">
        <f>(Albuquerque!$F$28*10^3)/Albuquerque!$B$8</f>
        <v>0</v>
      </c>
      <c r="L188" s="13">
        <f>(Seattle!$F$28*10^3)/Seattle!$B$8</f>
        <v>0</v>
      </c>
      <c r="M188" s="13">
        <f>(Chicago!$F$28*10^3)/Chicago!$B$8</f>
        <v>0</v>
      </c>
      <c r="N188" s="13">
        <f>(Boulder!$F$28*10^3)/Boulder!$B$8</f>
        <v>0</v>
      </c>
      <c r="O188" s="13">
        <f>(Minneapolis!$F$28*10^3)/Minneapolis!$B$8</f>
        <v>0</v>
      </c>
      <c r="P188" s="13">
        <f>(Helena!$F$28*10^3)/Helena!$B$8</f>
        <v>0</v>
      </c>
      <c r="Q188" s="13">
        <f>(Duluth!$F$28*10^3)/Duluth!$B$8</f>
        <v>0</v>
      </c>
      <c r="R188" s="13">
        <f>(Fairbanks!$F$28*10^3)/Fairbanks!$B$8</f>
        <v>0</v>
      </c>
    </row>
    <row r="189" spans="1:18">
      <c r="A189" s="6"/>
      <c r="B189" s="9" t="s">
        <v>207</v>
      </c>
      <c r="C189" s="13">
        <f>(Miami!$B$2*10^3)/Miami!$B$8</f>
        <v>4591.11806710359</v>
      </c>
      <c r="D189" s="13">
        <f>(Houston!$B$2*10^3)/Houston!$B$8</f>
        <v>4805.4191528905412</v>
      </c>
      <c r="E189" s="13">
        <f>(Phoenix!$B$2*10^3)/Phoenix!$B$8</f>
        <v>4643.4314780397144</v>
      </c>
      <c r="F189" s="13">
        <f>(Atlanta!$B$2*10^3)/Atlanta!$B$8</f>
        <v>4993.2309498190361</v>
      </c>
      <c r="G189" s="13">
        <f>(LosAngeles!$B$2*10^3)/LosAngeles!$B$8</f>
        <v>4247.2855326225181</v>
      </c>
      <c r="H189" s="13">
        <f>(LasVegas!$B$2*10^3)/LasVegas!$B$8</f>
        <v>4741.4457595617723</v>
      </c>
      <c r="I189" s="13">
        <f>(SanFrancisco!$B$2*10^3)/SanFrancisco!$B$8</f>
        <v>4710.6133228993449</v>
      </c>
      <c r="J189" s="13">
        <f>(Baltimore!$B$2*10^3)/Baltimore!$B$8</f>
        <v>5540.7610290521379</v>
      </c>
      <c r="K189" s="13">
        <f>(Albuquerque!$B$2*10^3)/Albuquerque!$B$8</f>
        <v>5070.7620072385798</v>
      </c>
      <c r="L189" s="13">
        <f>(Seattle!$B$2*10^3)/Seattle!$B$8</f>
        <v>5306.3288662819132</v>
      </c>
      <c r="M189" s="13">
        <f>(Chicago!$B$2*10^3)/Chicago!$B$8</f>
        <v>5981.7274772571654</v>
      </c>
      <c r="N189" s="13">
        <f>(Boulder!$B$2*10^3)/Boulder!$B$8</f>
        <v>5459.4737356940232</v>
      </c>
      <c r="O189" s="13">
        <f>(Minneapolis!$B$2*10^3)/Minneapolis!$B$8</f>
        <v>6477.5897486060849</v>
      </c>
      <c r="P189" s="13">
        <f>(Helena!$B$2*10^3)/Helena!$B$8</f>
        <v>6038.7557468453488</v>
      </c>
      <c r="Q189" s="13">
        <f>(Duluth!$B$2*10^3)/Duluth!$B$8</f>
        <v>7003.8149271251104</v>
      </c>
      <c r="R189" s="13">
        <f>(Fairbanks!$B$2*10^3)/Fairbanks!$B$8</f>
        <v>8666.7905702826956</v>
      </c>
    </row>
    <row r="190" spans="1:18">
      <c r="A190" s="80" t="s">
        <v>307</v>
      </c>
      <c r="B190" s="81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>
      <c r="A191" s="70"/>
      <c r="B191" s="80" t="s">
        <v>306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70"/>
      <c r="B192" s="72" t="s">
        <v>304</v>
      </c>
      <c r="C192" s="78">
        <f>10^(-3)*Miami!$C102</f>
        <v>66.059425000000005</v>
      </c>
      <c r="D192" s="78">
        <f>10^(-3)*Houston!$C102</f>
        <v>62.527211000000001</v>
      </c>
      <c r="E192" s="78">
        <f>10^(-3)*Phoenix!$C102</f>
        <v>50.698604000000003</v>
      </c>
      <c r="F192" s="78">
        <f>10^(-3)*Atlanta!$C102</f>
        <v>44.429911000000004</v>
      </c>
      <c r="G192" s="78">
        <f>10^(-3)*LosAngeles!$C102</f>
        <v>54.437682000000002</v>
      </c>
      <c r="H192" s="78">
        <f>10^(-3)*LasVegas!$C102</f>
        <v>44.877563000000002</v>
      </c>
      <c r="I192" s="78">
        <f>10^(-3)*SanFrancisco!$C102</f>
        <v>43.119404000000003</v>
      </c>
      <c r="J192" s="78">
        <f>10^(-3)*Baltimore!$C102</f>
        <v>43.552214999999997</v>
      </c>
      <c r="K192" s="78">
        <f>10^(-3)*Albuquerque!$C102</f>
        <v>44.014854</v>
      </c>
      <c r="L192" s="78">
        <f>10^(-3)*Seattle!$C102</f>
        <v>43.184061</v>
      </c>
      <c r="M192" s="78">
        <f>10^(-3)*Chicago!$C102</f>
        <v>43.427368000000001</v>
      </c>
      <c r="N192" s="78">
        <f>10^(-3)*Boulder!$C102</f>
        <v>44.238601000000003</v>
      </c>
      <c r="O192" s="78">
        <f>10^(-3)*Minneapolis!$C102</f>
        <v>43.406638000000001</v>
      </c>
      <c r="P192" s="78">
        <f>10^(-3)*Helena!$C102</f>
        <v>43.631891000000003</v>
      </c>
      <c r="Q192" s="78">
        <f>10^(-3)*Duluth!$C102</f>
        <v>43.207602000000001</v>
      </c>
      <c r="R192" s="78">
        <f>10^(-3)*Fairbanks!$C102</f>
        <v>43.851640000000003</v>
      </c>
    </row>
    <row r="193" spans="1:18">
      <c r="A193" s="70"/>
      <c r="B193" s="72" t="s">
        <v>303</v>
      </c>
      <c r="C193" s="78">
        <f>10^(-3)*Miami!$C103</f>
        <v>67.024760999999998</v>
      </c>
      <c r="D193" s="78">
        <f>10^(-3)*Houston!$C103</f>
        <v>58.339360999999997</v>
      </c>
      <c r="E193" s="78">
        <f>10^(-3)*Phoenix!$C103</f>
        <v>53.847133999999997</v>
      </c>
      <c r="F193" s="78">
        <f>10^(-3)*Atlanta!$C103</f>
        <v>46.321338000000004</v>
      </c>
      <c r="G193" s="78">
        <f>10^(-3)*LosAngeles!$C103</f>
        <v>55.015567000000004</v>
      </c>
      <c r="H193" s="78">
        <f>10^(-3)*LasVegas!$C103</f>
        <v>47.119348000000002</v>
      </c>
      <c r="I193" s="78">
        <f>10^(-3)*SanFrancisco!$C103</f>
        <v>47.347951999999999</v>
      </c>
      <c r="J193" s="78">
        <f>10^(-3)*Baltimore!$C103</f>
        <v>43.504053999999996</v>
      </c>
      <c r="K193" s="78">
        <f>10^(-3)*Albuquerque!$C103</f>
        <v>45.733192000000003</v>
      </c>
      <c r="L193" s="78">
        <f>10^(-3)*Seattle!$C103</f>
        <v>43.172826999999998</v>
      </c>
      <c r="M193" s="78">
        <f>10^(-3)*Chicago!$C103</f>
        <v>43.430017999999997</v>
      </c>
      <c r="N193" s="78">
        <f>10^(-3)*Boulder!$C103</f>
        <v>43.894112</v>
      </c>
      <c r="O193" s="78">
        <f>10^(-3)*Minneapolis!$C103</f>
        <v>43.408940000000001</v>
      </c>
      <c r="P193" s="78">
        <f>10^(-3)*Helena!$C103</f>
        <v>43.648474999999998</v>
      </c>
      <c r="Q193" s="78">
        <f>10^(-3)*Duluth!$C103</f>
        <v>43.213955000000006</v>
      </c>
      <c r="R193" s="78">
        <f>10^(-3)*Fairbanks!$C103</f>
        <v>43.009399999999999</v>
      </c>
    </row>
    <row r="194" spans="1:18">
      <c r="A194" s="70"/>
      <c r="B194" s="69" t="s">
        <v>302</v>
      </c>
      <c r="C194" s="78">
        <f>10^(-3)*Miami!$C104</f>
        <v>67.324160999999989</v>
      </c>
      <c r="D194" s="78">
        <f>10^(-3)*Houston!$C104</f>
        <v>63.785820000000001</v>
      </c>
      <c r="E194" s="78">
        <f>10^(-3)*Phoenix!$C104</f>
        <v>62.288241000000006</v>
      </c>
      <c r="F194" s="78">
        <f>10^(-3)*Atlanta!$C104</f>
        <v>52.769002</v>
      </c>
      <c r="G194" s="78">
        <f>10^(-3)*LosAngeles!$C104</f>
        <v>52.412880000000001</v>
      </c>
      <c r="H194" s="78">
        <f>10^(-3)*LasVegas!$C104</f>
        <v>50.874082999999999</v>
      </c>
      <c r="I194" s="78">
        <f>10^(-3)*SanFrancisco!$C104</f>
        <v>43.127353999999997</v>
      </c>
      <c r="J194" s="78">
        <f>10^(-3)*Baltimore!$C104</f>
        <v>52.540134000000002</v>
      </c>
      <c r="K194" s="78">
        <f>10^(-3)*Albuquerque!$C104</f>
        <v>46.977539</v>
      </c>
      <c r="L194" s="78">
        <f>10^(-3)*Seattle!$C104</f>
        <v>44.851849999999999</v>
      </c>
      <c r="M194" s="78">
        <f>10^(-3)*Chicago!$C104</f>
        <v>46.753698</v>
      </c>
      <c r="N194" s="78">
        <f>10^(-3)*Boulder!$C104</f>
        <v>51.031120999999999</v>
      </c>
      <c r="O194" s="78">
        <f>10^(-3)*Minneapolis!$C104</f>
        <v>43.437556999999998</v>
      </c>
      <c r="P194" s="78">
        <f>10^(-3)*Helena!$C104</f>
        <v>47.099947999999998</v>
      </c>
      <c r="Q194" s="78">
        <f>10^(-3)*Duluth!$C104</f>
        <v>43.222076000000001</v>
      </c>
      <c r="R194" s="78">
        <f>10^(-3)*Fairbanks!$C104</f>
        <v>43.028777000000005</v>
      </c>
    </row>
    <row r="195" spans="1:18">
      <c r="A195" s="70"/>
      <c r="B195" s="69" t="s">
        <v>301</v>
      </c>
      <c r="C195" s="78">
        <f>10^(-3)*Miami!$C105</f>
        <v>68.758160000000004</v>
      </c>
      <c r="D195" s="78">
        <f>10^(-3)*Houston!$C105</f>
        <v>67.537396000000001</v>
      </c>
      <c r="E195" s="78">
        <f>10^(-3)*Phoenix!$C105</f>
        <v>64.742644999999996</v>
      </c>
      <c r="F195" s="78">
        <f>10^(-3)*Atlanta!$C105</f>
        <v>60.571237000000004</v>
      </c>
      <c r="G195" s="78">
        <f>10^(-3)*LosAngeles!$C105</f>
        <v>55.514412</v>
      </c>
      <c r="H195" s="78">
        <f>10^(-3)*LasVegas!$C105</f>
        <v>62.768726999999998</v>
      </c>
      <c r="I195" s="78">
        <f>10^(-3)*SanFrancisco!$C105</f>
        <v>48.347364999999996</v>
      </c>
      <c r="J195" s="78">
        <f>10^(-3)*Baltimore!$C105</f>
        <v>53.727010999999997</v>
      </c>
      <c r="K195" s="78">
        <f>10^(-3)*Albuquerque!$C105</f>
        <v>54.671042999999997</v>
      </c>
      <c r="L195" s="78">
        <f>10^(-3)*Seattle!$C105</f>
        <v>46.877420000000001</v>
      </c>
      <c r="M195" s="78">
        <f>10^(-3)*Chicago!$C105</f>
        <v>47.027523000000002</v>
      </c>
      <c r="N195" s="78">
        <f>10^(-3)*Boulder!$C105</f>
        <v>50.986598000000001</v>
      </c>
      <c r="O195" s="78">
        <f>10^(-3)*Minneapolis!$C105</f>
        <v>52.226891000000002</v>
      </c>
      <c r="P195" s="78">
        <f>10^(-3)*Helena!$C105</f>
        <v>46.099266999999998</v>
      </c>
      <c r="Q195" s="78">
        <f>10^(-3)*Duluth!$C105</f>
        <v>43.241654000000004</v>
      </c>
      <c r="R195" s="78">
        <f>10^(-3)*Fairbanks!$C105</f>
        <v>43.038207</v>
      </c>
    </row>
    <row r="196" spans="1:18">
      <c r="A196" s="70"/>
      <c r="B196" s="69" t="s">
        <v>284</v>
      </c>
      <c r="C196" s="78">
        <f>10^(-3)*Miami!$C106</f>
        <v>70.362737999999993</v>
      </c>
      <c r="D196" s="78">
        <f>10^(-3)*Houston!$C106</f>
        <v>71.271195000000006</v>
      </c>
      <c r="E196" s="78">
        <f>10^(-3)*Phoenix!$C106</f>
        <v>73.769573000000008</v>
      </c>
      <c r="F196" s="78">
        <f>10^(-3)*Atlanta!$C106</f>
        <v>68.366445000000013</v>
      </c>
      <c r="G196" s="78">
        <f>10^(-3)*LosAngeles!$C106</f>
        <v>57.182133999999998</v>
      </c>
      <c r="H196" s="78">
        <f>10^(-3)*LasVegas!$C106</f>
        <v>67.546490000000006</v>
      </c>
      <c r="I196" s="78">
        <f>10^(-3)*SanFrancisco!$C106</f>
        <v>50.262800000000006</v>
      </c>
      <c r="J196" s="78">
        <f>10^(-3)*Baltimore!$C106</f>
        <v>63.388466999999999</v>
      </c>
      <c r="K196" s="78">
        <f>10^(-3)*Albuquerque!$C106</f>
        <v>59.902878000000001</v>
      </c>
      <c r="L196" s="78">
        <f>10^(-3)*Seattle!$C106</f>
        <v>51.622794000000006</v>
      </c>
      <c r="M196" s="78">
        <f>10^(-3)*Chicago!$C106</f>
        <v>62.570245000000007</v>
      </c>
      <c r="N196" s="78">
        <f>10^(-3)*Boulder!$C106</f>
        <v>56.601379999999999</v>
      </c>
      <c r="O196" s="78">
        <f>10^(-3)*Minneapolis!$C106</f>
        <v>68.361698000000004</v>
      </c>
      <c r="P196" s="78">
        <f>10^(-3)*Helena!$C106</f>
        <v>52.015791</v>
      </c>
      <c r="Q196" s="78">
        <f>10^(-3)*Duluth!$C106</f>
        <v>49.835304999999998</v>
      </c>
      <c r="R196" s="78">
        <f>10^(-3)*Fairbanks!$C106</f>
        <v>45.845300000000002</v>
      </c>
    </row>
    <row r="197" spans="1:18">
      <c r="A197" s="70"/>
      <c r="B197" s="69" t="s">
        <v>300</v>
      </c>
      <c r="C197" s="78">
        <f>10^(-3)*Miami!$C107</f>
        <v>71.355201000000008</v>
      </c>
      <c r="D197" s="78">
        <f>10^(-3)*Houston!$C107</f>
        <v>71.600317000000004</v>
      </c>
      <c r="E197" s="78">
        <f>10^(-3)*Phoenix!$C107</f>
        <v>78.410100999999997</v>
      </c>
      <c r="F197" s="78">
        <f>10^(-3)*Atlanta!$C107</f>
        <v>69.08031299999999</v>
      </c>
      <c r="G197" s="78">
        <f>10^(-3)*LosAngeles!$C107</f>
        <v>54.956500999999996</v>
      </c>
      <c r="H197" s="78">
        <f>10^(-3)*LasVegas!$C107</f>
        <v>76.024878999999999</v>
      </c>
      <c r="I197" s="78">
        <f>10^(-3)*SanFrancisco!$C107</f>
        <v>52.559262000000004</v>
      </c>
      <c r="J197" s="78">
        <f>10^(-3)*Baltimore!$C107</f>
        <v>70.606069000000005</v>
      </c>
      <c r="K197" s="78">
        <f>10^(-3)*Albuquerque!$C107</f>
        <v>63.270819000000003</v>
      </c>
      <c r="L197" s="78">
        <f>10^(-3)*Seattle!$C107</f>
        <v>54.765527999999996</v>
      </c>
      <c r="M197" s="78">
        <f>10^(-3)*Chicago!$C107</f>
        <v>69.066493000000008</v>
      </c>
      <c r="N197" s="78">
        <f>10^(-3)*Boulder!$C107</f>
        <v>62.490234999999998</v>
      </c>
      <c r="O197" s="78">
        <f>10^(-3)*Minneapolis!$C107</f>
        <v>69.048941999999997</v>
      </c>
      <c r="P197" s="78">
        <f>10^(-3)*Helena!$C107</f>
        <v>60.510804</v>
      </c>
      <c r="Q197" s="78">
        <f>10^(-3)*Duluth!$C107</f>
        <v>60.229354000000001</v>
      </c>
      <c r="R197" s="78">
        <f>10^(-3)*Fairbanks!$C107</f>
        <v>53.617982000000005</v>
      </c>
    </row>
    <row r="198" spans="1:18">
      <c r="A198" s="70"/>
      <c r="B198" s="69" t="s">
        <v>299</v>
      </c>
      <c r="C198" s="78">
        <f>10^(-3)*Miami!$C108</f>
        <v>71.223488000000003</v>
      </c>
      <c r="D198" s="78">
        <f>10^(-3)*Houston!$C108</f>
        <v>72.431767000000008</v>
      </c>
      <c r="E198" s="78">
        <f>10^(-3)*Phoenix!$C108</f>
        <v>77.809044999999998</v>
      </c>
      <c r="F198" s="78">
        <f>10^(-3)*Atlanta!$C108</f>
        <v>72.269390999999999</v>
      </c>
      <c r="G198" s="78">
        <f>10^(-3)*LosAngeles!$C108</f>
        <v>58.743752000000001</v>
      </c>
      <c r="H198" s="78">
        <f>10^(-3)*LasVegas!$C108</f>
        <v>74.877831</v>
      </c>
      <c r="I198" s="78">
        <f>10^(-3)*SanFrancisco!$C108</f>
        <v>58.128980000000006</v>
      </c>
      <c r="J198" s="78">
        <f>10^(-3)*Baltimore!$C108</f>
        <v>71.494964999999993</v>
      </c>
      <c r="K198" s="78">
        <f>10^(-3)*Albuquerque!$C108</f>
        <v>65.464264</v>
      </c>
      <c r="L198" s="78">
        <f>10^(-3)*Seattle!$C108</f>
        <v>57.216794</v>
      </c>
      <c r="M198" s="78">
        <f>10^(-3)*Chicago!$C108</f>
        <v>70.790976999999998</v>
      </c>
      <c r="N198" s="78">
        <f>10^(-3)*Boulder!$C108</f>
        <v>63.351202000000001</v>
      </c>
      <c r="O198" s="78">
        <f>10^(-3)*Minneapolis!$C108</f>
        <v>69.117761000000002</v>
      </c>
      <c r="P198" s="78">
        <f>10^(-3)*Helena!$C108</f>
        <v>61.093477</v>
      </c>
      <c r="Q198" s="78">
        <f>10^(-3)*Duluth!$C108</f>
        <v>64.705574999999996</v>
      </c>
      <c r="R198" s="78">
        <f>10^(-3)*Fairbanks!$C108</f>
        <v>55.091735999999997</v>
      </c>
    </row>
    <row r="199" spans="1:18">
      <c r="A199" s="70"/>
      <c r="B199" s="69" t="s">
        <v>298</v>
      </c>
      <c r="C199" s="78">
        <f>10^(-3)*Miami!$C109</f>
        <v>71.005596999999995</v>
      </c>
      <c r="D199" s="78">
        <f>10^(-3)*Houston!$C109</f>
        <v>72.328744000000015</v>
      </c>
      <c r="E199" s="78">
        <f>10^(-3)*Phoenix!$C109</f>
        <v>78.160527000000002</v>
      </c>
      <c r="F199" s="78">
        <f>10^(-3)*Atlanta!$C109</f>
        <v>70.333872</v>
      </c>
      <c r="G199" s="78">
        <f>10^(-3)*LosAngeles!$C109</f>
        <v>62.792282</v>
      </c>
      <c r="H199" s="78">
        <f>10^(-3)*LasVegas!$C109</f>
        <v>74.479635000000002</v>
      </c>
      <c r="I199" s="78">
        <f>10^(-3)*SanFrancisco!$C109</f>
        <v>55.741574999999997</v>
      </c>
      <c r="J199" s="78">
        <f>10^(-3)*Baltimore!$C109</f>
        <v>70.979848000000004</v>
      </c>
      <c r="K199" s="78">
        <f>10^(-3)*Albuquerque!$C109</f>
        <v>65.229436000000007</v>
      </c>
      <c r="L199" s="78">
        <f>10^(-3)*Seattle!$C109</f>
        <v>56.698211000000008</v>
      </c>
      <c r="M199" s="78">
        <f>10^(-3)*Chicago!$C109</f>
        <v>69.113232000000011</v>
      </c>
      <c r="N199" s="78">
        <f>10^(-3)*Boulder!$C109</f>
        <v>64.358286000000007</v>
      </c>
      <c r="O199" s="78">
        <f>10^(-3)*Minneapolis!$C109</f>
        <v>68.821337</v>
      </c>
      <c r="P199" s="78">
        <f>10^(-3)*Helena!$C109</f>
        <v>60.063079000000002</v>
      </c>
      <c r="Q199" s="78">
        <f>10^(-3)*Duluth!$C109</f>
        <v>62.372811999999996</v>
      </c>
      <c r="R199" s="78">
        <f>10^(-3)*Fairbanks!$C109</f>
        <v>52.443160000000006</v>
      </c>
    </row>
    <row r="200" spans="1:18">
      <c r="A200" s="70"/>
      <c r="B200" s="69" t="s">
        <v>297</v>
      </c>
      <c r="C200" s="78">
        <f>10^(-3)*Miami!$C110</f>
        <v>71.024423999999996</v>
      </c>
      <c r="D200" s="78">
        <f>10^(-3)*Houston!$C110</f>
        <v>71.430255000000002</v>
      </c>
      <c r="E200" s="78">
        <f>10^(-3)*Phoenix!$C110</f>
        <v>74.66392900000001</v>
      </c>
      <c r="F200" s="78">
        <f>10^(-3)*Atlanta!$C110</f>
        <v>67.276237999999992</v>
      </c>
      <c r="G200" s="78">
        <f>10^(-3)*LosAngeles!$C110</f>
        <v>63.92821</v>
      </c>
      <c r="H200" s="78">
        <f>10^(-3)*LasVegas!$C110</f>
        <v>71.388894000000008</v>
      </c>
      <c r="I200" s="78">
        <f>10^(-3)*SanFrancisco!$C110</f>
        <v>58.782315000000004</v>
      </c>
      <c r="J200" s="78">
        <f>10^(-3)*Baltimore!$C110</f>
        <v>65.249194000000003</v>
      </c>
      <c r="K200" s="78">
        <f>10^(-3)*Albuquerque!$C110</f>
        <v>59.600299</v>
      </c>
      <c r="L200" s="78">
        <f>10^(-3)*Seattle!$C110</f>
        <v>62.792826000000005</v>
      </c>
      <c r="M200" s="78">
        <f>10^(-3)*Chicago!$C110</f>
        <v>64.015343000000001</v>
      </c>
      <c r="N200" s="78">
        <f>10^(-3)*Boulder!$C110</f>
        <v>58.927754</v>
      </c>
      <c r="O200" s="78">
        <f>10^(-3)*Minneapolis!$C110</f>
        <v>59.669758000000002</v>
      </c>
      <c r="P200" s="78">
        <f>10^(-3)*Helena!$C110</f>
        <v>57.198423000000005</v>
      </c>
      <c r="Q200" s="78">
        <f>10^(-3)*Duluth!$C110</f>
        <v>53.483885000000001</v>
      </c>
      <c r="R200" s="78">
        <f>10^(-3)*Fairbanks!$C110</f>
        <v>43.065072000000001</v>
      </c>
    </row>
    <row r="201" spans="1:18">
      <c r="A201" s="70"/>
      <c r="B201" s="69" t="s">
        <v>296</v>
      </c>
      <c r="C201" s="78">
        <f>10^(-3)*Miami!$C111</f>
        <v>70.749549000000002</v>
      </c>
      <c r="D201" s="78">
        <f>10^(-3)*Houston!$C111</f>
        <v>69.325450000000004</v>
      </c>
      <c r="E201" s="78">
        <f>10^(-3)*Phoenix!$C111</f>
        <v>64.446308000000002</v>
      </c>
      <c r="F201" s="78">
        <f>10^(-3)*Atlanta!$C111</f>
        <v>61.468403000000002</v>
      </c>
      <c r="G201" s="78">
        <f>10^(-3)*LosAngeles!$C111</f>
        <v>58.361277000000001</v>
      </c>
      <c r="H201" s="78">
        <f>10^(-3)*LasVegas!$C111</f>
        <v>62.177480000000003</v>
      </c>
      <c r="I201" s="78">
        <f>10^(-3)*SanFrancisco!$C111</f>
        <v>50.058048999999997</v>
      </c>
      <c r="J201" s="78">
        <f>10^(-3)*Baltimore!$C111</f>
        <v>60.945382000000002</v>
      </c>
      <c r="K201" s="78">
        <f>10^(-3)*Albuquerque!$C111</f>
        <v>54.554366000000002</v>
      </c>
      <c r="L201" s="78">
        <f>10^(-3)*Seattle!$C111</f>
        <v>47.181313000000003</v>
      </c>
      <c r="M201" s="78">
        <f>10^(-3)*Chicago!$C111</f>
        <v>55.618625999999999</v>
      </c>
      <c r="N201" s="78">
        <f>10^(-3)*Boulder!$C111</f>
        <v>53.981232000000006</v>
      </c>
      <c r="O201" s="78">
        <f>10^(-3)*Minneapolis!$C111</f>
        <v>55.338296999999997</v>
      </c>
      <c r="P201" s="78">
        <f>10^(-3)*Helena!$C111</f>
        <v>49.504211000000005</v>
      </c>
      <c r="Q201" s="78">
        <f>10^(-3)*Duluth!$C111</f>
        <v>50.177295000000001</v>
      </c>
      <c r="R201" s="78">
        <f>10^(-3)*Fairbanks!$C111</f>
        <v>43.047637999999999</v>
      </c>
    </row>
    <row r="202" spans="1:18">
      <c r="A202" s="70"/>
      <c r="B202" s="69" t="s">
        <v>295</v>
      </c>
      <c r="C202" s="78">
        <f>10^(-3)*Miami!$C112</f>
        <v>68.701039000000009</v>
      </c>
      <c r="D202" s="78">
        <f>10^(-3)*Houston!$C112</f>
        <v>65.325358000000008</v>
      </c>
      <c r="E202" s="78">
        <f>10^(-3)*Phoenix!$C112</f>
        <v>59.388908999999998</v>
      </c>
      <c r="F202" s="78">
        <f>10^(-3)*Atlanta!$C112</f>
        <v>50.677877000000002</v>
      </c>
      <c r="G202" s="78">
        <f>10^(-3)*LosAngeles!$C112</f>
        <v>55.277982000000002</v>
      </c>
      <c r="H202" s="78">
        <f>10^(-3)*LasVegas!$C112</f>
        <v>49.160626999999998</v>
      </c>
      <c r="I202" s="78">
        <f>10^(-3)*SanFrancisco!$C112</f>
        <v>43.139313999999999</v>
      </c>
      <c r="J202" s="78">
        <f>10^(-3)*Baltimore!$C112</f>
        <v>55.748944999999999</v>
      </c>
      <c r="K202" s="78">
        <f>10^(-3)*Albuquerque!$C112</f>
        <v>45.044718000000003</v>
      </c>
      <c r="L202" s="78">
        <f>10^(-3)*Seattle!$C112</f>
        <v>43.202013000000001</v>
      </c>
      <c r="M202" s="78">
        <f>10^(-3)*Chicago!$C112</f>
        <v>55.530279</v>
      </c>
      <c r="N202" s="78">
        <f>10^(-3)*Boulder!$C112</f>
        <v>47.202379000000001</v>
      </c>
      <c r="O202" s="78">
        <f>10^(-3)*Minneapolis!$C112</f>
        <v>43.437735000000004</v>
      </c>
      <c r="P202" s="78">
        <f>10^(-3)*Helena!$C112</f>
        <v>43.651297</v>
      </c>
      <c r="Q202" s="78">
        <f>10^(-3)*Duluth!$C112</f>
        <v>43.259485999999995</v>
      </c>
      <c r="R202" s="78">
        <f>10^(-3)*Fairbanks!$C112</f>
        <v>43.020485999999998</v>
      </c>
    </row>
    <row r="203" spans="1:18">
      <c r="A203" s="70"/>
      <c r="B203" s="69" t="s">
        <v>294</v>
      </c>
      <c r="C203" s="78">
        <f>10^(-3)*Miami!$C113</f>
        <v>63.975745000000003</v>
      </c>
      <c r="D203" s="78">
        <f>10^(-3)*Houston!$C113</f>
        <v>64.732844</v>
      </c>
      <c r="E203" s="78">
        <f>10^(-3)*Phoenix!$C113</f>
        <v>50.633898000000002</v>
      </c>
      <c r="F203" s="78">
        <f>10^(-3)*Atlanta!$C113</f>
        <v>46.344633000000002</v>
      </c>
      <c r="G203" s="78">
        <f>10^(-3)*LosAngeles!$C113</f>
        <v>55.137867</v>
      </c>
      <c r="H203" s="78">
        <f>10^(-3)*LasVegas!$C113</f>
        <v>48.333586000000004</v>
      </c>
      <c r="I203" s="78">
        <f>10^(-3)*SanFrancisco!$C113</f>
        <v>43.128540999999998</v>
      </c>
      <c r="J203" s="78">
        <f>10^(-3)*Baltimore!$C113</f>
        <v>43.543207000000002</v>
      </c>
      <c r="K203" s="78">
        <f>10^(-3)*Albuquerque!$C113</f>
        <v>44.010796999999997</v>
      </c>
      <c r="L203" s="78">
        <f>10^(-3)*Seattle!$C113</f>
        <v>43.179919000000005</v>
      </c>
      <c r="M203" s="78">
        <f>10^(-3)*Chicago!$C113</f>
        <v>43.434815999999998</v>
      </c>
      <c r="N203" s="78">
        <f>10^(-3)*Boulder!$C113</f>
        <v>43.894656000000005</v>
      </c>
      <c r="O203" s="78">
        <f>10^(-3)*Minneapolis!$C113</f>
        <v>43.414624000000003</v>
      </c>
      <c r="P203" s="78">
        <f>10^(-3)*Helena!$C113</f>
        <v>43.634549</v>
      </c>
      <c r="Q203" s="78">
        <f>10^(-3)*Duluth!$C113</f>
        <v>43.208364000000003</v>
      </c>
      <c r="R203" s="78">
        <f>10^(-3)*Fairbanks!$C113</f>
        <v>43.914960000000001</v>
      </c>
    </row>
    <row r="204" spans="1:18">
      <c r="A204" s="70"/>
      <c r="B204" s="69" t="s">
        <v>305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>
      <c r="A205" s="70"/>
      <c r="B205" s="72" t="s">
        <v>304</v>
      </c>
      <c r="C205" s="78" t="str">
        <f>Miami!$D102</f>
        <v>06-JAN-12:15</v>
      </c>
      <c r="D205" s="78" t="str">
        <f>Houston!$D102</f>
        <v>03-JAN-12:15</v>
      </c>
      <c r="E205" s="78" t="str">
        <f>Phoenix!$D102</f>
        <v>27-JAN-12:00</v>
      </c>
      <c r="F205" s="78" t="str">
        <f>Atlanta!$D102</f>
        <v>23-JAN-18:30</v>
      </c>
      <c r="G205" s="78" t="str">
        <f>LosAngeles!$D102</f>
        <v>26-JAN-12:00</v>
      </c>
      <c r="H205" s="78" t="str">
        <f>LasVegas!$D102</f>
        <v>18-JAN-12:00</v>
      </c>
      <c r="I205" s="78" t="str">
        <f>SanFrancisco!$D102</f>
        <v>05-JAN-11:15</v>
      </c>
      <c r="J205" s="78" t="str">
        <f>Baltimore!$D102</f>
        <v>09-JAN-11:15</v>
      </c>
      <c r="K205" s="78" t="str">
        <f>Albuquerque!$D102</f>
        <v>21-JAN-11:15</v>
      </c>
      <c r="L205" s="78" t="str">
        <f>Seattle!$D102</f>
        <v>14-JAN-11:15</v>
      </c>
      <c r="M205" s="78" t="str">
        <f>Chicago!$D102</f>
        <v>17-JAN-11:15</v>
      </c>
      <c r="N205" s="78" t="str">
        <f>Boulder!$D102</f>
        <v>27-JAN-11:15</v>
      </c>
      <c r="O205" s="78" t="str">
        <f>Minneapolis!$D102</f>
        <v>16-JAN-11:15</v>
      </c>
      <c r="P205" s="78" t="str">
        <f>Helena!$D102</f>
        <v>23-JAN-11:15</v>
      </c>
      <c r="Q205" s="78" t="str">
        <f>Duluth!$D102</f>
        <v>16-JAN-11:15</v>
      </c>
      <c r="R205" s="78" t="str">
        <f>Fairbanks!$D102</f>
        <v>01-JAN-11:15</v>
      </c>
    </row>
    <row r="206" spans="1:18">
      <c r="A206" s="70"/>
      <c r="B206" s="72" t="s">
        <v>303</v>
      </c>
      <c r="C206" s="78" t="str">
        <f>Miami!$D103</f>
        <v>23-FEB-12:15</v>
      </c>
      <c r="D206" s="78" t="str">
        <f>Houston!$D103</f>
        <v>24-FEB-12:00</v>
      </c>
      <c r="E206" s="78" t="str">
        <f>Phoenix!$D103</f>
        <v>28-FEB-17:15</v>
      </c>
      <c r="F206" s="78" t="str">
        <f>Atlanta!$D103</f>
        <v>18-FEB-16:15</v>
      </c>
      <c r="G206" s="78" t="str">
        <f>LosAngeles!$D103</f>
        <v>12-FEB-12:00</v>
      </c>
      <c r="H206" s="78" t="str">
        <f>LasVegas!$D103</f>
        <v>08-FEB-12:00</v>
      </c>
      <c r="I206" s="78" t="str">
        <f>SanFrancisco!$D103</f>
        <v>14-FEB-12:00</v>
      </c>
      <c r="J206" s="78" t="str">
        <f>Baltimore!$D103</f>
        <v>13-FEB-11:15</v>
      </c>
      <c r="K206" s="78" t="str">
        <f>Albuquerque!$D103</f>
        <v>14-FEB-16:15</v>
      </c>
      <c r="L206" s="78" t="str">
        <f>Seattle!$D103</f>
        <v>20-FEB-11:15</v>
      </c>
      <c r="M206" s="78" t="str">
        <f>Chicago!$D103</f>
        <v>28-FEB-11:15</v>
      </c>
      <c r="N206" s="78" t="str">
        <f>Boulder!$D103</f>
        <v>11-FEB-11:15</v>
      </c>
      <c r="O206" s="78" t="str">
        <f>Minneapolis!$D103</f>
        <v>18-FEB-11:15</v>
      </c>
      <c r="P206" s="78" t="str">
        <f>Helena!$D103</f>
        <v>02-FEB-11:15</v>
      </c>
      <c r="Q206" s="78" t="str">
        <f>Duluth!$D103</f>
        <v>21-FEB-11:15</v>
      </c>
      <c r="R206" s="78" t="str">
        <f>Fairbanks!$D103</f>
        <v>27-FEB-11:15</v>
      </c>
    </row>
    <row r="207" spans="1:18">
      <c r="A207" s="70"/>
      <c r="B207" s="69" t="s">
        <v>302</v>
      </c>
      <c r="C207" s="78" t="str">
        <f>Miami!$D104</f>
        <v>13-MAR-11:00</v>
      </c>
      <c r="D207" s="78" t="str">
        <f>Houston!$D104</f>
        <v>25-MAR-17:30</v>
      </c>
      <c r="E207" s="78" t="str">
        <f>Phoenix!$D104</f>
        <v>17-MAR-17:15</v>
      </c>
      <c r="F207" s="78" t="str">
        <f>Atlanta!$D104</f>
        <v>28-MAR-17:30</v>
      </c>
      <c r="G207" s="78" t="str">
        <f>LosAngeles!$D104</f>
        <v>04-MAR-11:00</v>
      </c>
      <c r="H207" s="78" t="str">
        <f>LasVegas!$D104</f>
        <v>31-MAR-16:15</v>
      </c>
      <c r="I207" s="78" t="str">
        <f>SanFrancisco!$D104</f>
        <v>01-MAR-11:15</v>
      </c>
      <c r="J207" s="78" t="str">
        <f>Baltimore!$D104</f>
        <v>09-MAR-18:00</v>
      </c>
      <c r="K207" s="78" t="str">
        <f>Albuquerque!$D104</f>
        <v>25-MAR-15:00</v>
      </c>
      <c r="L207" s="78" t="str">
        <f>Seattle!$D104</f>
        <v>29-MAR-17:15</v>
      </c>
      <c r="M207" s="78" t="str">
        <f>Chicago!$D104</f>
        <v>31-MAR-17:15</v>
      </c>
      <c r="N207" s="78" t="str">
        <f>Boulder!$D104</f>
        <v>26-MAR-17:15</v>
      </c>
      <c r="O207" s="78" t="str">
        <f>Minneapolis!$D104</f>
        <v>29-MAR-10:15</v>
      </c>
      <c r="P207" s="78" t="str">
        <f>Helena!$D104</f>
        <v>30-MAR-17:15</v>
      </c>
      <c r="Q207" s="78" t="str">
        <f>Duluth!$D104</f>
        <v>30-MAR-10:15</v>
      </c>
      <c r="R207" s="78" t="str">
        <f>Fairbanks!$D104</f>
        <v>31-MAR-10:15</v>
      </c>
    </row>
    <row r="208" spans="1:18">
      <c r="A208" s="70"/>
      <c r="B208" s="69" t="s">
        <v>301</v>
      </c>
      <c r="C208" s="78" t="str">
        <f>Miami!$D105</f>
        <v>04-APR-17:30</v>
      </c>
      <c r="D208" s="78" t="str">
        <f>Houston!$D105</f>
        <v>29-APR-11:00</v>
      </c>
      <c r="E208" s="78" t="str">
        <f>Phoenix!$D105</f>
        <v>01-APR-17:15</v>
      </c>
      <c r="F208" s="78" t="str">
        <f>Atlanta!$D105</f>
        <v>14-APR-17:15</v>
      </c>
      <c r="G208" s="78" t="str">
        <f>LosAngeles!$D105</f>
        <v>11-APR-17:15</v>
      </c>
      <c r="H208" s="78" t="str">
        <f>LasVegas!$D105</f>
        <v>21-APR-17:15</v>
      </c>
      <c r="I208" s="78" t="str">
        <f>SanFrancisco!$D105</f>
        <v>29-APR-11:00</v>
      </c>
      <c r="J208" s="78" t="str">
        <f>Baltimore!$D105</f>
        <v>04-APR-17:15</v>
      </c>
      <c r="K208" s="78" t="str">
        <f>Albuquerque!$D105</f>
        <v>21-APR-17:15</v>
      </c>
      <c r="L208" s="78" t="str">
        <f>Seattle!$D105</f>
        <v>29-APR-17:15</v>
      </c>
      <c r="M208" s="78" t="str">
        <f>Chicago!$D105</f>
        <v>07-APR-11:00</v>
      </c>
      <c r="N208" s="78" t="str">
        <f>Boulder!$D105</f>
        <v>24-APR-11:00</v>
      </c>
      <c r="O208" s="78" t="str">
        <f>Minneapolis!$D105</f>
        <v>01-APR-17:15</v>
      </c>
      <c r="P208" s="78" t="str">
        <f>Helena!$D105</f>
        <v>06-APR-17:15</v>
      </c>
      <c r="Q208" s="78" t="str">
        <f>Duluth!$D105</f>
        <v>14-APR-10:15</v>
      </c>
      <c r="R208" s="78" t="str">
        <f>Fairbanks!$D105</f>
        <v>14-APR-10:15</v>
      </c>
    </row>
    <row r="209" spans="1:18">
      <c r="A209" s="70"/>
      <c r="B209" s="69" t="s">
        <v>284</v>
      </c>
      <c r="C209" s="78" t="str">
        <f>Miami!$D106</f>
        <v>24-MAY-10:00</v>
      </c>
      <c r="D209" s="78" t="str">
        <f>Houston!$D106</f>
        <v>26-MAY-17:45</v>
      </c>
      <c r="E209" s="78" t="str">
        <f>Phoenix!$D106</f>
        <v>28-MAY-16:00</v>
      </c>
      <c r="F209" s="78" t="str">
        <f>Atlanta!$D106</f>
        <v>31-MAY-17:00</v>
      </c>
      <c r="G209" s="78" t="str">
        <f>LosAngeles!$D106</f>
        <v>29-MAY-11:00</v>
      </c>
      <c r="H209" s="78" t="str">
        <f>LasVegas!$D106</f>
        <v>31-MAY-17:15</v>
      </c>
      <c r="I209" s="78" t="str">
        <f>SanFrancisco!$D106</f>
        <v>09-MAY-11:00</v>
      </c>
      <c r="J209" s="78" t="str">
        <f>Baltimore!$D106</f>
        <v>15-MAY-17:15</v>
      </c>
      <c r="K209" s="78" t="str">
        <f>Albuquerque!$D106</f>
        <v>31-MAY-17:15</v>
      </c>
      <c r="L209" s="78" t="str">
        <f>Seattle!$D106</f>
        <v>05-MAY-17:00</v>
      </c>
      <c r="M209" s="78" t="str">
        <f>Chicago!$D106</f>
        <v>30-MAY-17:15</v>
      </c>
      <c r="N209" s="78" t="str">
        <f>Boulder!$D106</f>
        <v>23-MAY-17:15</v>
      </c>
      <c r="O209" s="78" t="str">
        <f>Minneapolis!$D106</f>
        <v>27-MAY-15:15</v>
      </c>
      <c r="P209" s="78" t="str">
        <f>Helena!$D106</f>
        <v>16-MAY-17:15</v>
      </c>
      <c r="Q209" s="78" t="str">
        <f>Duluth!$D106</f>
        <v>31-MAY-17:15</v>
      </c>
      <c r="R209" s="78" t="str">
        <f>Fairbanks!$D106</f>
        <v>30-MAY-17:15</v>
      </c>
    </row>
    <row r="210" spans="1:18">
      <c r="A210" s="70"/>
      <c r="B210" s="69" t="s">
        <v>300</v>
      </c>
      <c r="C210" s="78" t="str">
        <f>Miami!$D107</f>
        <v>28-JUN-10:15</v>
      </c>
      <c r="D210" s="78" t="str">
        <f>Houston!$D107</f>
        <v>13-JUN-16:30</v>
      </c>
      <c r="E210" s="78" t="str">
        <f>Phoenix!$D107</f>
        <v>28-JUN-16:00</v>
      </c>
      <c r="F210" s="78" t="str">
        <f>Atlanta!$D107</f>
        <v>08-JUN-17:30</v>
      </c>
      <c r="G210" s="78" t="str">
        <f>LosAngeles!$D107</f>
        <v>28-JUN-11:00</v>
      </c>
      <c r="H210" s="78" t="str">
        <f>LasVegas!$D107</f>
        <v>27-JUN-16:15</v>
      </c>
      <c r="I210" s="78" t="str">
        <f>SanFrancisco!$D107</f>
        <v>16-JUN-11:15</v>
      </c>
      <c r="J210" s="78" t="str">
        <f>Baltimore!$D107</f>
        <v>30-JUN-16:00</v>
      </c>
      <c r="K210" s="78" t="str">
        <f>Albuquerque!$D107</f>
        <v>20-JUN-17:15</v>
      </c>
      <c r="L210" s="78" t="str">
        <f>Seattle!$D107</f>
        <v>18-JUN-15:30</v>
      </c>
      <c r="M210" s="78" t="str">
        <f>Chicago!$D107</f>
        <v>08-JUN-10:00</v>
      </c>
      <c r="N210" s="78" t="str">
        <f>Boulder!$D107</f>
        <v>28-JUN-11:00</v>
      </c>
      <c r="O210" s="78" t="str">
        <f>Minneapolis!$D107</f>
        <v>29-JUN-17:15</v>
      </c>
      <c r="P210" s="78" t="str">
        <f>Helena!$D107</f>
        <v>30-JUN-16:15</v>
      </c>
      <c r="Q210" s="78" t="str">
        <f>Duluth!$D107</f>
        <v>14-JUN-17:15</v>
      </c>
      <c r="R210" s="78" t="str">
        <f>Fairbanks!$D107</f>
        <v>20-JUN-17:00</v>
      </c>
    </row>
    <row r="211" spans="1:18">
      <c r="A211" s="70"/>
      <c r="B211" s="69" t="s">
        <v>299</v>
      </c>
      <c r="C211" s="78" t="str">
        <f>Miami!$D108</f>
        <v>13-JUL-10:15</v>
      </c>
      <c r="D211" s="78" t="str">
        <f>Houston!$D108</f>
        <v>30-JUL-10:00</v>
      </c>
      <c r="E211" s="78" t="str">
        <f>Phoenix!$D108</f>
        <v>19-JUL-16:00</v>
      </c>
      <c r="F211" s="78" t="str">
        <f>Atlanta!$D108</f>
        <v>03-JUL-16:30</v>
      </c>
      <c r="G211" s="78" t="str">
        <f>LosAngeles!$D108</f>
        <v>29-JUL-10:15</v>
      </c>
      <c r="H211" s="78" t="str">
        <f>LasVegas!$D108</f>
        <v>25-JUL-16:30</v>
      </c>
      <c r="I211" s="78" t="str">
        <f>SanFrancisco!$D108</f>
        <v>02-JUL-15:30</v>
      </c>
      <c r="J211" s="78" t="str">
        <f>Baltimore!$D108</f>
        <v>25-JUL-10:00</v>
      </c>
      <c r="K211" s="78" t="str">
        <f>Albuquerque!$D108</f>
        <v>31-JUL-17:15</v>
      </c>
      <c r="L211" s="78" t="str">
        <f>Seattle!$D108</f>
        <v>24-JUL-17:00</v>
      </c>
      <c r="M211" s="78" t="str">
        <f>Chicago!$D108</f>
        <v>14-JUL-10:00</v>
      </c>
      <c r="N211" s="78" t="str">
        <f>Boulder!$D108</f>
        <v>17-JUL-11:00</v>
      </c>
      <c r="O211" s="78" t="str">
        <f>Minneapolis!$D108</f>
        <v>15-JUL-15:15</v>
      </c>
      <c r="P211" s="78" t="str">
        <f>Helena!$D108</f>
        <v>21-JUL-17:15</v>
      </c>
      <c r="Q211" s="78" t="str">
        <f>Duluth!$D108</f>
        <v>08-JUL-10:00</v>
      </c>
      <c r="R211" s="78" t="str">
        <f>Fairbanks!$D108</f>
        <v>29-JUL-17:45</v>
      </c>
    </row>
    <row r="212" spans="1:18">
      <c r="A212" s="70"/>
      <c r="B212" s="69" t="s">
        <v>298</v>
      </c>
      <c r="C212" s="78" t="str">
        <f>Miami!$D109</f>
        <v>21-AUG-15:45</v>
      </c>
      <c r="D212" s="78" t="str">
        <f>Houston!$D109</f>
        <v>31-AUG-10:15</v>
      </c>
      <c r="E212" s="78" t="str">
        <f>Phoenix!$D109</f>
        <v>01-AUG-16:00</v>
      </c>
      <c r="F212" s="78" t="str">
        <f>Atlanta!$D109</f>
        <v>17-AUG-11:00</v>
      </c>
      <c r="G212" s="78" t="str">
        <f>LosAngeles!$D109</f>
        <v>08-AUG-10:15</v>
      </c>
      <c r="H212" s="78" t="str">
        <f>LasVegas!$D109</f>
        <v>04-AUG-16:30</v>
      </c>
      <c r="I212" s="78" t="str">
        <f>SanFrancisco!$D109</f>
        <v>15-AUG-11:00</v>
      </c>
      <c r="J212" s="78" t="str">
        <f>Baltimore!$D109</f>
        <v>04-AUG-16:30</v>
      </c>
      <c r="K212" s="78" t="str">
        <f>Albuquerque!$D109</f>
        <v>01-AUG-17:15</v>
      </c>
      <c r="L212" s="78" t="str">
        <f>Seattle!$D109</f>
        <v>18-AUG-17:30</v>
      </c>
      <c r="M212" s="78" t="str">
        <f>Chicago!$D109</f>
        <v>03-AUG-10:00</v>
      </c>
      <c r="N212" s="78" t="str">
        <f>Boulder!$D109</f>
        <v>30-AUG-11:00</v>
      </c>
      <c r="O212" s="78" t="str">
        <f>Minneapolis!$D109</f>
        <v>27-AUG-15:15</v>
      </c>
      <c r="P212" s="78" t="str">
        <f>Helena!$D109</f>
        <v>09-AUG-17:15</v>
      </c>
      <c r="Q212" s="78" t="str">
        <f>Duluth!$D109</f>
        <v>12-AUG-11:00</v>
      </c>
      <c r="R212" s="78" t="str">
        <f>Fairbanks!$D109</f>
        <v>15-AUG-17:15</v>
      </c>
    </row>
    <row r="213" spans="1:18">
      <c r="A213" s="70"/>
      <c r="B213" s="69" t="s">
        <v>297</v>
      </c>
      <c r="C213" s="78" t="str">
        <f>Miami!$D110</f>
        <v>10-SEP-10:15</v>
      </c>
      <c r="D213" s="78" t="str">
        <f>Houston!$D110</f>
        <v>16-SEP-10:15</v>
      </c>
      <c r="E213" s="78" t="str">
        <f>Phoenix!$D110</f>
        <v>12-SEP-17:30</v>
      </c>
      <c r="F213" s="78" t="str">
        <f>Atlanta!$D110</f>
        <v>11-SEP-11:00</v>
      </c>
      <c r="G213" s="78" t="str">
        <f>LosAngeles!$D110</f>
        <v>24-SEP-10:00</v>
      </c>
      <c r="H213" s="78" t="str">
        <f>LasVegas!$D110</f>
        <v>01-SEP-11:00</v>
      </c>
      <c r="I213" s="78" t="str">
        <f>SanFrancisco!$D110</f>
        <v>28-SEP-15:15</v>
      </c>
      <c r="J213" s="78" t="str">
        <f>Baltimore!$D110</f>
        <v>05-SEP-11:00</v>
      </c>
      <c r="K213" s="78" t="str">
        <f>Albuquerque!$D110</f>
        <v>02-SEP-17:15</v>
      </c>
      <c r="L213" s="78" t="str">
        <f>Seattle!$D110</f>
        <v>02-SEP-15:00</v>
      </c>
      <c r="M213" s="78" t="str">
        <f>Chicago!$D110</f>
        <v>06-SEP-11:15</v>
      </c>
      <c r="N213" s="78" t="str">
        <f>Boulder!$D110</f>
        <v>01-SEP-17:15</v>
      </c>
      <c r="O213" s="78" t="str">
        <f>Minneapolis!$D110</f>
        <v>14-SEP-11:00</v>
      </c>
      <c r="P213" s="78" t="str">
        <f>Helena!$D110</f>
        <v>01-SEP-17:15</v>
      </c>
      <c r="Q213" s="78" t="str">
        <f>Duluth!$D110</f>
        <v>08-SEP-17:00</v>
      </c>
      <c r="R213" s="78" t="str">
        <f>Fairbanks!$D110</f>
        <v>01-SEP-10:15</v>
      </c>
    </row>
    <row r="214" spans="1:18">
      <c r="A214" s="70"/>
      <c r="B214" s="69" t="s">
        <v>296</v>
      </c>
      <c r="C214" s="78" t="str">
        <f>Miami!$D111</f>
        <v>07-OCT-10:15</v>
      </c>
      <c r="D214" s="78" t="str">
        <f>Houston!$D111</f>
        <v>29-OCT-11:00</v>
      </c>
      <c r="E214" s="78" t="str">
        <f>Phoenix!$D111</f>
        <v>13-OCT-17:15</v>
      </c>
      <c r="F214" s="78" t="str">
        <f>Atlanta!$D111</f>
        <v>12-OCT-15:00</v>
      </c>
      <c r="G214" s="78" t="str">
        <f>LosAngeles!$D111</f>
        <v>19-OCT-10:00</v>
      </c>
      <c r="H214" s="78" t="str">
        <f>LasVegas!$D111</f>
        <v>06-OCT-11:15</v>
      </c>
      <c r="I214" s="78" t="str">
        <f>SanFrancisco!$D111</f>
        <v>16-OCT-17:30</v>
      </c>
      <c r="J214" s="78" t="str">
        <f>Baltimore!$D111</f>
        <v>03-OCT-11:00</v>
      </c>
      <c r="K214" s="78" t="str">
        <f>Albuquerque!$D111</f>
        <v>11-OCT-17:15</v>
      </c>
      <c r="L214" s="78" t="str">
        <f>Seattle!$D111</f>
        <v>17-OCT-17:30</v>
      </c>
      <c r="M214" s="78" t="str">
        <f>Chicago!$D111</f>
        <v>31-OCT-11:00</v>
      </c>
      <c r="N214" s="78" t="str">
        <f>Boulder!$D111</f>
        <v>05-OCT-11:00</v>
      </c>
      <c r="O214" s="78" t="str">
        <f>Minneapolis!$D111</f>
        <v>08-OCT-15:15</v>
      </c>
      <c r="P214" s="78" t="str">
        <f>Helena!$D111</f>
        <v>06-OCT-17:15</v>
      </c>
      <c r="Q214" s="78" t="str">
        <f>Duluth!$D111</f>
        <v>07-OCT-15:15</v>
      </c>
      <c r="R214" s="78" t="str">
        <f>Fairbanks!$D111</f>
        <v>02-OCT-10:15</v>
      </c>
    </row>
    <row r="215" spans="1:18">
      <c r="A215" s="70"/>
      <c r="B215" s="69" t="s">
        <v>295</v>
      </c>
      <c r="C215" s="78" t="str">
        <f>Miami!$D112</f>
        <v>01-NOV-11:15</v>
      </c>
      <c r="D215" s="78" t="str">
        <f>Houston!$D112</f>
        <v>26-NOV-11:00</v>
      </c>
      <c r="E215" s="78" t="str">
        <f>Phoenix!$D112</f>
        <v>13-NOV-12:00</v>
      </c>
      <c r="F215" s="78" t="str">
        <f>Atlanta!$D112</f>
        <v>22-NOV-12:00</v>
      </c>
      <c r="G215" s="78" t="str">
        <f>LosAngeles!$D112</f>
        <v>20-NOV-12:00</v>
      </c>
      <c r="H215" s="78" t="str">
        <f>LasVegas!$D112</f>
        <v>10-NOV-12:00</v>
      </c>
      <c r="I215" s="78" t="str">
        <f>SanFrancisco!$D112</f>
        <v>06-NOV-11:15</v>
      </c>
      <c r="J215" s="78" t="str">
        <f>Baltimore!$D112</f>
        <v>04-NOV-11:00</v>
      </c>
      <c r="K215" s="78" t="str">
        <f>Albuquerque!$D112</f>
        <v>01-NOV-17:30</v>
      </c>
      <c r="L215" s="78" t="str">
        <f>Seattle!$D112</f>
        <v>03-NOV-10:15</v>
      </c>
      <c r="M215" s="78" t="str">
        <f>Chicago!$D112</f>
        <v>02-NOV-11:00</v>
      </c>
      <c r="N215" s="78" t="str">
        <f>Boulder!$D112</f>
        <v>10-NOV-12:00</v>
      </c>
      <c r="O215" s="78" t="str">
        <f>Minneapolis!$D112</f>
        <v>03-NOV-10:15</v>
      </c>
      <c r="P215" s="78" t="str">
        <f>Helena!$D112</f>
        <v>21-NOV-11:15</v>
      </c>
      <c r="Q215" s="78" t="str">
        <f>Duluth!$D112</f>
        <v>09-NOV-11:15</v>
      </c>
      <c r="R215" s="78" t="str">
        <f>Fairbanks!$D112</f>
        <v>14-NOV-11:15</v>
      </c>
    </row>
    <row r="216" spans="1:18">
      <c r="A216" s="70"/>
      <c r="B216" s="69" t="s">
        <v>294</v>
      </c>
      <c r="C216" s="78" t="str">
        <f>Miami!$D113</f>
        <v>15-DEC-12:00</v>
      </c>
      <c r="D216" s="78" t="str">
        <f>Houston!$D113</f>
        <v>02-DEC-12:00</v>
      </c>
      <c r="E216" s="78" t="str">
        <f>Phoenix!$D113</f>
        <v>13-DEC-12:00</v>
      </c>
      <c r="F216" s="78" t="str">
        <f>Atlanta!$D113</f>
        <v>13-DEC-12:00</v>
      </c>
      <c r="G216" s="78" t="str">
        <f>LosAngeles!$D113</f>
        <v>19-DEC-12:00</v>
      </c>
      <c r="H216" s="78" t="str">
        <f>LasVegas!$D113</f>
        <v>05-DEC-12:00</v>
      </c>
      <c r="I216" s="78" t="str">
        <f>SanFrancisco!$D113</f>
        <v>03-DEC-11:15</v>
      </c>
      <c r="J216" s="78" t="str">
        <f>Baltimore!$D113</f>
        <v>23-DEC-11:15</v>
      </c>
      <c r="K216" s="78" t="str">
        <f>Albuquerque!$D113</f>
        <v>08-DEC-11:15</v>
      </c>
      <c r="L216" s="78" t="str">
        <f>Seattle!$D113</f>
        <v>31-DEC-11:15</v>
      </c>
      <c r="M216" s="78" t="str">
        <f>Chicago!$D113</f>
        <v>12-DEC-11:15</v>
      </c>
      <c r="N216" s="78" t="str">
        <f>Boulder!$D113</f>
        <v>30-DEC-11:15</v>
      </c>
      <c r="O216" s="78" t="str">
        <f>Minneapolis!$D113</f>
        <v>02-DEC-11:15</v>
      </c>
      <c r="P216" s="78" t="str">
        <f>Helena!$D113</f>
        <v>01-DEC-11:15</v>
      </c>
      <c r="Q216" s="78" t="str">
        <f>Duluth!$D113</f>
        <v>02-DEC-11:15</v>
      </c>
      <c r="R216" s="78" t="str">
        <f>Fairbanks!$D113</f>
        <v>18-DEC-11:15</v>
      </c>
    </row>
    <row r="217" spans="1:18">
      <c r="A217" s="75" t="s">
        <v>613</v>
      </c>
      <c r="B217" s="6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>
      <c r="A218" s="70"/>
      <c r="B218" s="92" t="s">
        <v>614</v>
      </c>
      <c r="C218" s="15">
        <f>Miami!$B$4</f>
        <v>5699.4</v>
      </c>
      <c r="D218" s="15">
        <f>Houston!$B$4</f>
        <v>5963.01</v>
      </c>
      <c r="E218" s="15">
        <f>Phoenix!$B$4</f>
        <v>5244.05</v>
      </c>
      <c r="F218" s="15">
        <f>Atlanta!$B$4</f>
        <v>5443.34</v>
      </c>
      <c r="G218" s="15">
        <f>LosAngeles!$B$4</f>
        <v>4498.53</v>
      </c>
      <c r="H218" s="15">
        <f>LasVegas!$B$4</f>
        <v>5636.21</v>
      </c>
      <c r="I218" s="15">
        <f>SanFrancisco!$B$4</f>
        <v>4668.8999999999996</v>
      </c>
      <c r="J218" s="15">
        <f>Baltimore!$B$4</f>
        <v>5895.32</v>
      </c>
      <c r="K218" s="15">
        <f>Albuquerque!$B$4</f>
        <v>5319.28</v>
      </c>
      <c r="L218" s="15">
        <f>Seattle!$B$4</f>
        <v>3628.44</v>
      </c>
      <c r="M218" s="15">
        <f>Chicago!$B$4</f>
        <v>6021.03</v>
      </c>
      <c r="N218" s="15">
        <f>Boulder!$B$4</f>
        <v>5456.77</v>
      </c>
      <c r="O218" s="15">
        <f>Minneapolis!$B$4</f>
        <v>6155.74</v>
      </c>
      <c r="P218" s="15">
        <f>Helena!$B$4</f>
        <v>5874.09</v>
      </c>
      <c r="Q218" s="15">
        <f>Duluth!$B$4</f>
        <v>6323.75</v>
      </c>
      <c r="R218" s="15">
        <f>Fairbanks!$B$4</f>
        <v>7343.95</v>
      </c>
    </row>
    <row r="219" spans="1:18">
      <c r="A219" s="70"/>
      <c r="B219" s="9" t="s">
        <v>615</v>
      </c>
      <c r="C219" s="15">
        <f>Miami!$C$4</f>
        <v>11150.09</v>
      </c>
      <c r="D219" s="15">
        <f>Houston!$C$4</f>
        <v>11665.8</v>
      </c>
      <c r="E219" s="15">
        <f>Phoenix!$C$4</f>
        <v>10259.26</v>
      </c>
      <c r="F219" s="15">
        <f>Atlanta!$C$4</f>
        <v>10649.13</v>
      </c>
      <c r="G219" s="15">
        <f>LosAngeles!$C$4</f>
        <v>8800.75</v>
      </c>
      <c r="H219" s="15">
        <f>LasVegas!$C$4</f>
        <v>11026.46</v>
      </c>
      <c r="I219" s="15">
        <f>SanFrancisco!$C$4</f>
        <v>9134.0499999999993</v>
      </c>
      <c r="J219" s="15">
        <f>Baltimore!$C$4</f>
        <v>11533.37</v>
      </c>
      <c r="K219" s="15">
        <f>Albuquerque!$C$4</f>
        <v>10406.44</v>
      </c>
      <c r="L219" s="15">
        <f>Seattle!$C$4</f>
        <v>7098.53</v>
      </c>
      <c r="M219" s="15">
        <f>Chicago!$C$4</f>
        <v>11779.3</v>
      </c>
      <c r="N219" s="15">
        <f>Boulder!$C$4</f>
        <v>10675.41</v>
      </c>
      <c r="O219" s="15">
        <f>Minneapolis!$C$4</f>
        <v>12042.85</v>
      </c>
      <c r="P219" s="15">
        <f>Helena!$C$4</f>
        <v>11491.84</v>
      </c>
      <c r="Q219" s="15">
        <f>Duluth!$C$4</f>
        <v>12371.54</v>
      </c>
      <c r="R219" s="15">
        <f>Fairbanks!$C$4</f>
        <v>14367.42</v>
      </c>
    </row>
    <row r="220" spans="1:18">
      <c r="A220" s="75" t="s">
        <v>293</v>
      </c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>
      <c r="A221" s="75"/>
      <c r="B221" s="74" t="s">
        <v>66</v>
      </c>
      <c r="C221" s="68">
        <f>Miami!$G$14</f>
        <v>0</v>
      </c>
      <c r="D221" s="68">
        <f>Houston!$G$14</f>
        <v>0</v>
      </c>
      <c r="E221" s="68">
        <f>Phoenix!$G$14</f>
        <v>0</v>
      </c>
      <c r="F221" s="68">
        <f>Atlanta!$G$14</f>
        <v>0</v>
      </c>
      <c r="G221" s="68">
        <f>LosAngeles!$G$14</f>
        <v>0</v>
      </c>
      <c r="H221" s="68">
        <f>LasVegas!$G$14</f>
        <v>0</v>
      </c>
      <c r="I221" s="68">
        <f>SanFrancisco!$G$14</f>
        <v>0</v>
      </c>
      <c r="J221" s="68">
        <f>Baltimore!$G$14</f>
        <v>0</v>
      </c>
      <c r="K221" s="68">
        <f>Albuquerque!$G$14</f>
        <v>0</v>
      </c>
      <c r="L221" s="68">
        <f>Seattle!$G$14</f>
        <v>0</v>
      </c>
      <c r="M221" s="68">
        <f>Chicago!$G$14</f>
        <v>0</v>
      </c>
      <c r="N221" s="68">
        <f>Boulder!$G$14</f>
        <v>0</v>
      </c>
      <c r="O221" s="68">
        <f>Minneapolis!$G$14</f>
        <v>0</v>
      </c>
      <c r="P221" s="68">
        <f>Helena!$G$14</f>
        <v>0</v>
      </c>
      <c r="Q221" s="68">
        <f>Duluth!$G$14</f>
        <v>0</v>
      </c>
      <c r="R221" s="68">
        <f>Fairbanks!$G$14</f>
        <v>0</v>
      </c>
    </row>
    <row r="222" spans="1:18">
      <c r="A222" s="75"/>
      <c r="B222" s="74" t="s">
        <v>80</v>
      </c>
      <c r="C222" s="68">
        <f>Miami!$G$21</f>
        <v>0</v>
      </c>
      <c r="D222" s="68">
        <f>Houston!$G$21</f>
        <v>0</v>
      </c>
      <c r="E222" s="68">
        <f>Phoenix!$G$21</f>
        <v>0</v>
      </c>
      <c r="F222" s="68">
        <f>Atlanta!$G$21</f>
        <v>0</v>
      </c>
      <c r="G222" s="68">
        <f>LosAngeles!$G$21</f>
        <v>0</v>
      </c>
      <c r="H222" s="68">
        <f>LasVegas!$G$21</f>
        <v>0</v>
      </c>
      <c r="I222" s="68">
        <f>SanFrancisco!$G$21</f>
        <v>0</v>
      </c>
      <c r="J222" s="68">
        <f>Baltimore!$G$21</f>
        <v>0</v>
      </c>
      <c r="K222" s="68">
        <f>Albuquerque!$G$21</f>
        <v>0</v>
      </c>
      <c r="L222" s="68">
        <f>Seattle!$G$21</f>
        <v>0</v>
      </c>
      <c r="M222" s="68">
        <f>Chicago!$G$21</f>
        <v>0</v>
      </c>
      <c r="N222" s="68">
        <f>Boulder!$G$21</f>
        <v>0</v>
      </c>
      <c r="O222" s="68">
        <f>Minneapolis!$G$21</f>
        <v>0</v>
      </c>
      <c r="P222" s="68">
        <f>Helena!$G$21</f>
        <v>0</v>
      </c>
      <c r="Q222" s="68">
        <f>Duluth!$G$21</f>
        <v>0</v>
      </c>
      <c r="R222" s="68">
        <f>Fairbanks!$G$21</f>
        <v>0</v>
      </c>
    </row>
    <row r="223" spans="1:18">
      <c r="A223" s="75"/>
      <c r="B223" s="74" t="s">
        <v>82</v>
      </c>
      <c r="C223" s="68">
        <f>Miami!$G$24</f>
        <v>1377.36</v>
      </c>
      <c r="D223" s="68">
        <f>Houston!$G$24</f>
        <v>1377.36</v>
      </c>
      <c r="E223" s="68">
        <f>Phoenix!$G$24</f>
        <v>1377.36</v>
      </c>
      <c r="F223" s="68">
        <f>Atlanta!$G$24</f>
        <v>1377.36</v>
      </c>
      <c r="G223" s="68">
        <f>LosAngeles!$G$24</f>
        <v>1377.36</v>
      </c>
      <c r="H223" s="68">
        <f>LasVegas!$G$24</f>
        <v>1377.36</v>
      </c>
      <c r="I223" s="68">
        <f>SanFrancisco!$G$24</f>
        <v>1377.36</v>
      </c>
      <c r="J223" s="68">
        <f>Baltimore!$G$24</f>
        <v>1377.36</v>
      </c>
      <c r="K223" s="68">
        <f>Albuquerque!$G$24</f>
        <v>1377.36</v>
      </c>
      <c r="L223" s="68">
        <f>Seattle!$G$24</f>
        <v>1377.36</v>
      </c>
      <c r="M223" s="68">
        <f>Chicago!$G$24</f>
        <v>1377.36</v>
      </c>
      <c r="N223" s="68">
        <f>Boulder!$G$24</f>
        <v>1377.36</v>
      </c>
      <c r="O223" s="68">
        <f>Minneapolis!$G$24</f>
        <v>1377.36</v>
      </c>
      <c r="P223" s="68">
        <f>Helena!$G$24</f>
        <v>1377.36</v>
      </c>
      <c r="Q223" s="68">
        <f>Duluth!$G$24</f>
        <v>1377.36</v>
      </c>
      <c r="R223" s="68">
        <f>Fairbanks!$G$24</f>
        <v>1377.36</v>
      </c>
    </row>
    <row r="224" spans="1:18">
      <c r="A224" s="75"/>
      <c r="B224" s="76" t="s">
        <v>292</v>
      </c>
      <c r="C224" s="68">
        <f>Miami!$G$28</f>
        <v>1377.36</v>
      </c>
      <c r="D224" s="68">
        <f>Houston!$G$28</f>
        <v>1377.36</v>
      </c>
      <c r="E224" s="68">
        <f>Phoenix!$G$28</f>
        <v>1377.36</v>
      </c>
      <c r="F224" s="68">
        <f>Atlanta!$G$28</f>
        <v>1377.36</v>
      </c>
      <c r="G224" s="68">
        <f>LosAngeles!$G$28</f>
        <v>1377.36</v>
      </c>
      <c r="H224" s="68">
        <f>LasVegas!$G$28</f>
        <v>1377.36</v>
      </c>
      <c r="I224" s="68">
        <f>SanFrancisco!$G$28</f>
        <v>1377.36</v>
      </c>
      <c r="J224" s="68">
        <f>Baltimore!$G$28</f>
        <v>1377.36</v>
      </c>
      <c r="K224" s="68">
        <f>Albuquerque!$G$28</f>
        <v>1377.36</v>
      </c>
      <c r="L224" s="68">
        <f>Seattle!$G$28</f>
        <v>1377.36</v>
      </c>
      <c r="M224" s="68">
        <f>Chicago!$G$28</f>
        <v>1377.36</v>
      </c>
      <c r="N224" s="68">
        <f>Boulder!$G$28</f>
        <v>1377.36</v>
      </c>
      <c r="O224" s="68">
        <f>Minneapolis!$G$28</f>
        <v>1377.36</v>
      </c>
      <c r="P224" s="68">
        <f>Helena!$G$28</f>
        <v>1377.36</v>
      </c>
      <c r="Q224" s="68">
        <f>Duluth!$G$28</f>
        <v>1377.36</v>
      </c>
      <c r="R224" s="68">
        <f>Fairbanks!$G$28</f>
        <v>1377.36</v>
      </c>
    </row>
    <row r="225" spans="1:18">
      <c r="A225" s="75" t="s">
        <v>291</v>
      </c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70"/>
      <c r="B226" s="69" t="s">
        <v>290</v>
      </c>
      <c r="C226" s="68">
        <f>Miami!$H$97</f>
        <v>124293.6176</v>
      </c>
      <c r="D226" s="68">
        <f>Houston!$H$97</f>
        <v>140679.13329999999</v>
      </c>
      <c r="E226" s="68">
        <f>Phoenix!$H$97</f>
        <v>127094.1058</v>
      </c>
      <c r="F226" s="68">
        <f>Atlanta!$H$97</f>
        <v>124978.78720000001</v>
      </c>
      <c r="G226" s="68">
        <f>LosAngeles!$H$97</f>
        <v>54478.147499999999</v>
      </c>
      <c r="H226" s="68">
        <f>LasVegas!$H$97</f>
        <v>134722.59169999999</v>
      </c>
      <c r="I226" s="68">
        <f>SanFrancisco!$H$97</f>
        <v>58113.071199999998</v>
      </c>
      <c r="J226" s="68">
        <f>Baltimore!$H$97</f>
        <v>115300.1425</v>
      </c>
      <c r="K226" s="68">
        <f>Albuquerque!$H$97</f>
        <v>153450.5349</v>
      </c>
      <c r="L226" s="68">
        <f>Seattle!$H$97</f>
        <v>51165.706599999998</v>
      </c>
      <c r="M226" s="68">
        <f>Chicago!$H$97</f>
        <v>197293.8475</v>
      </c>
      <c r="N226" s="68">
        <f>Boulder!$H$97</f>
        <v>153625.50510000001</v>
      </c>
      <c r="O226" s="68">
        <f>Minneapolis!$H$97</f>
        <v>143165.94440000001</v>
      </c>
      <c r="P226" s="68">
        <f>Helena!$H$97</f>
        <v>143320.4154</v>
      </c>
      <c r="Q226" s="68">
        <f>Duluth!$H$97</f>
        <v>143885.77919999999</v>
      </c>
      <c r="R226" s="68">
        <f>Fairbanks!$H$97</f>
        <v>140655.01790000001</v>
      </c>
    </row>
    <row r="227" spans="1:18">
      <c r="A227" s="70"/>
      <c r="B227" s="72" t="s">
        <v>289</v>
      </c>
      <c r="C227" s="68">
        <f>Miami!$B$97</f>
        <v>297500.90529999998</v>
      </c>
      <c r="D227" s="68">
        <f>Houston!$B$97</f>
        <v>360983.0368</v>
      </c>
      <c r="E227" s="68">
        <f>Phoenix!$B$97</f>
        <v>309479.48090000002</v>
      </c>
      <c r="F227" s="68">
        <f>Atlanta!$B$97</f>
        <v>299105.9436</v>
      </c>
      <c r="G227" s="68">
        <f>LosAngeles!$B$97</f>
        <v>149833.122</v>
      </c>
      <c r="H227" s="68">
        <f>LasVegas!$B$97</f>
        <v>330551.84789999999</v>
      </c>
      <c r="I227" s="68">
        <f>SanFrancisco!$B$97</f>
        <v>160648.88310000001</v>
      </c>
      <c r="J227" s="68">
        <f>Baltimore!$B$97</f>
        <v>278433.77500000002</v>
      </c>
      <c r="K227" s="68">
        <f>Albuquerque!$B$97</f>
        <v>372413.5797</v>
      </c>
      <c r="L227" s="68">
        <f>Seattle!$B$97</f>
        <v>137169.36979999999</v>
      </c>
      <c r="M227" s="68">
        <f>Chicago!$B$97</f>
        <v>475826.02309999999</v>
      </c>
      <c r="N227" s="68">
        <f>Boulder!$B$97</f>
        <v>375184.5846</v>
      </c>
      <c r="O227" s="68">
        <f>Minneapolis!$B$97</f>
        <v>353507.1593</v>
      </c>
      <c r="P227" s="68">
        <f>Helena!$B$97</f>
        <v>354033.2156</v>
      </c>
      <c r="Q227" s="68">
        <f>Duluth!$B$97</f>
        <v>358562.74829999998</v>
      </c>
      <c r="R227" s="68">
        <f>Fairbanks!$B$97</f>
        <v>376031.9693</v>
      </c>
    </row>
    <row r="228" spans="1:18">
      <c r="A228" s="70"/>
      <c r="B228" s="69" t="s">
        <v>288</v>
      </c>
      <c r="C228" s="68">
        <f>Miami!$C$97</f>
        <v>482.90019999999998</v>
      </c>
      <c r="D228" s="68">
        <f>Houston!$C$97</f>
        <v>449.81099999999998</v>
      </c>
      <c r="E228" s="68">
        <f>Phoenix!$C$97</f>
        <v>478.52859999999998</v>
      </c>
      <c r="F228" s="68">
        <f>Atlanta!$C$97</f>
        <v>503.8433</v>
      </c>
      <c r="G228" s="68">
        <f>LosAngeles!$C$97</f>
        <v>131.23259999999999</v>
      </c>
      <c r="H228" s="68">
        <f>LasVegas!$C$97</f>
        <v>495.53059999999999</v>
      </c>
      <c r="I228" s="68">
        <f>SanFrancisco!$C$97</f>
        <v>141.2508</v>
      </c>
      <c r="J228" s="68">
        <f>Baltimore!$C$97</f>
        <v>459.80250000000001</v>
      </c>
      <c r="K228" s="68">
        <f>Albuquerque!$C$97</f>
        <v>588.40229999999997</v>
      </c>
      <c r="L228" s="68">
        <f>Seattle!$C$97</f>
        <v>158.976</v>
      </c>
      <c r="M228" s="68">
        <f>Chicago!$C$97</f>
        <v>772.97699999999998</v>
      </c>
      <c r="N228" s="68">
        <f>Boulder!$C$97</f>
        <v>582.92409999999995</v>
      </c>
      <c r="O228" s="68">
        <f>Minneapolis!$C$97</f>
        <v>538.65660000000003</v>
      </c>
      <c r="P228" s="68">
        <f>Helena!$C$97</f>
        <v>536.42280000000005</v>
      </c>
      <c r="Q228" s="68">
        <f>Duluth!$C$97</f>
        <v>532.471</v>
      </c>
      <c r="R228" s="68">
        <f>Fairbanks!$C$97</f>
        <v>409.64490000000001</v>
      </c>
    </row>
    <row r="229" spans="1:18">
      <c r="A229" s="70"/>
      <c r="B229" s="69" t="s">
        <v>287</v>
      </c>
      <c r="C229" s="68">
        <f>Miami!$D$97</f>
        <v>1676.4742000000001</v>
      </c>
      <c r="D229" s="68">
        <f>Houston!$D$97</f>
        <v>1711.7243000000001</v>
      </c>
      <c r="E229" s="68">
        <f>Phoenix!$D$97</f>
        <v>1430.7652</v>
      </c>
      <c r="F229" s="68">
        <f>Atlanta!$D$97</f>
        <v>1140.261</v>
      </c>
      <c r="G229" s="68">
        <f>LosAngeles!$D$97</f>
        <v>858.95960000000002</v>
      </c>
      <c r="H229" s="68">
        <f>LasVegas!$D$97</f>
        <v>1838.6314</v>
      </c>
      <c r="I229" s="68">
        <f>SanFrancisco!$D$97</f>
        <v>823.42010000000005</v>
      </c>
      <c r="J229" s="68">
        <f>Baltimore!$D$97</f>
        <v>1144.5108</v>
      </c>
      <c r="K229" s="68">
        <f>Albuquerque!$D$97</f>
        <v>1356.6627000000001</v>
      </c>
      <c r="L229" s="68">
        <f>Seattle!$D$97</f>
        <v>220.62569999999999</v>
      </c>
      <c r="M229" s="68">
        <f>Chicago!$D$97</f>
        <v>2046.5858000000001</v>
      </c>
      <c r="N229" s="68">
        <f>Boulder!$D$97</f>
        <v>1313.4096</v>
      </c>
      <c r="O229" s="68">
        <f>Minneapolis!$D$97</f>
        <v>710.74459999999999</v>
      </c>
      <c r="P229" s="68">
        <f>Helena!$D$97</f>
        <v>779.39329999999995</v>
      </c>
      <c r="Q229" s="68">
        <f>Duluth!$D$97</f>
        <v>675.68389999999999</v>
      </c>
      <c r="R229" s="68">
        <f>Fairbanks!$D$97</f>
        <v>1429.9445000000001</v>
      </c>
    </row>
    <row r="230" spans="1:18">
      <c r="A230" s="70"/>
      <c r="B230" s="69" t="s">
        <v>286</v>
      </c>
      <c r="C230" s="68">
        <f>Miami!$E$97</f>
        <v>0</v>
      </c>
      <c r="D230" s="68">
        <f>Houston!$E$97</f>
        <v>0</v>
      </c>
      <c r="E230" s="68">
        <f>Phoenix!$E$97</f>
        <v>0</v>
      </c>
      <c r="F230" s="68">
        <f>Atlanta!$E$97</f>
        <v>0</v>
      </c>
      <c r="G230" s="68">
        <f>LosAngeles!$E$97</f>
        <v>0</v>
      </c>
      <c r="H230" s="68">
        <f>LasVegas!$E$97</f>
        <v>0</v>
      </c>
      <c r="I230" s="68">
        <f>SanFrancisco!$E$97</f>
        <v>0</v>
      </c>
      <c r="J230" s="68">
        <f>Baltimore!$E$97</f>
        <v>0</v>
      </c>
      <c r="K230" s="68">
        <f>Albuquerque!$E$97</f>
        <v>0</v>
      </c>
      <c r="L230" s="68">
        <f>Seattle!$E$97</f>
        <v>0</v>
      </c>
      <c r="M230" s="68">
        <f>Chicago!$E$97</f>
        <v>0</v>
      </c>
      <c r="N230" s="68">
        <f>Boulder!$E$97</f>
        <v>0</v>
      </c>
      <c r="O230" s="68">
        <f>Minneapolis!$E$97</f>
        <v>0</v>
      </c>
      <c r="P230" s="68">
        <f>Helena!$E$97</f>
        <v>0</v>
      </c>
      <c r="Q230" s="68">
        <f>Duluth!$E$97</f>
        <v>0</v>
      </c>
      <c r="R230" s="68">
        <f>Fairbanks!$E$97</f>
        <v>0</v>
      </c>
    </row>
    <row r="231" spans="1:18">
      <c r="A231" s="70"/>
      <c r="B231" s="69" t="s">
        <v>285</v>
      </c>
      <c r="C231" s="71">
        <f>Miami!$F$97</f>
        <v>7.7000000000000002E-3</v>
      </c>
      <c r="D231" s="71">
        <f>Houston!$F$97</f>
        <v>4.8999999999999998E-3</v>
      </c>
      <c r="E231" s="71">
        <f>Phoenix!$F$97</f>
        <v>4.0000000000000001E-3</v>
      </c>
      <c r="F231" s="71">
        <f>Atlanta!$F$97</f>
        <v>4.3E-3</v>
      </c>
      <c r="G231" s="71">
        <f>LosAngeles!$F$97</f>
        <v>5.0000000000000001E-4</v>
      </c>
      <c r="H231" s="71">
        <f>LasVegas!$F$97</f>
        <v>3.5999999999999999E-3</v>
      </c>
      <c r="I231" s="71">
        <f>SanFrancisco!$F$97</f>
        <v>5.0000000000000001E-4</v>
      </c>
      <c r="J231" s="71">
        <f>Baltimore!$F$97</f>
        <v>4.7999999999999996E-3</v>
      </c>
      <c r="K231" s="71">
        <f>Albuquerque!$F$97</f>
        <v>5.4000000000000003E-3</v>
      </c>
      <c r="L231" s="71">
        <f>Seattle!$F$97</f>
        <v>1E-3</v>
      </c>
      <c r="M231" s="71">
        <f>Chicago!$F$97</f>
        <v>6.4000000000000003E-3</v>
      </c>
      <c r="N231" s="71">
        <f>Boulder!$F$97</f>
        <v>5.3E-3</v>
      </c>
      <c r="O231" s="71">
        <f>Minneapolis!$F$97</f>
        <v>5.4000000000000003E-3</v>
      </c>
      <c r="P231" s="71">
        <f>Helena!$F$97</f>
        <v>5.5999999999999999E-3</v>
      </c>
      <c r="Q231" s="71">
        <f>Duluth!$F$97</f>
        <v>5.1999999999999998E-3</v>
      </c>
      <c r="R231" s="71">
        <f>Fairbanks!$F$97</f>
        <v>5.1999999999999998E-3</v>
      </c>
    </row>
    <row r="232" spans="1:18">
      <c r="A232" s="70"/>
      <c r="B232" s="69" t="s">
        <v>319</v>
      </c>
      <c r="C232" s="68">
        <f>10^(-3)*Miami!$G$97</f>
        <v>207.45551800000001</v>
      </c>
      <c r="D232" s="68">
        <f>10^(-3)*Houston!$G$97</f>
        <v>583.78788450000002</v>
      </c>
      <c r="E232" s="68">
        <f>10^(-3)*Phoenix!$G$97</f>
        <v>10566.800000000001</v>
      </c>
      <c r="F232" s="68">
        <f>10^(-3)*Atlanta!$G$97</f>
        <v>2027.64</v>
      </c>
      <c r="G232" s="68">
        <f>10^(-3)*LosAngeles!$G$97</f>
        <v>5181.03</v>
      </c>
      <c r="H232" s="68">
        <f>10^(-3)*LasVegas!$G$97</f>
        <v>9168.130000000001</v>
      </c>
      <c r="I232" s="68">
        <f>10^(-3)*SanFrancisco!$G$97</f>
        <v>4966.1400000000003</v>
      </c>
      <c r="J232" s="68">
        <f>10^(-3)*Baltimore!$G$97</f>
        <v>71.154751600000012</v>
      </c>
      <c r="K232" s="68">
        <f>10^(-3)*Albuquerque!$G$97</f>
        <v>1410.31</v>
      </c>
      <c r="L232" s="68">
        <f>10^(-3)*Seattle!$G$97</f>
        <v>2910.35</v>
      </c>
      <c r="M232" s="68">
        <f>10^(-3)*Chicago!$G$97</f>
        <v>471.02601240000001</v>
      </c>
      <c r="N232" s="68">
        <f>10^(-3)*Boulder!$G$97</f>
        <v>1365.27</v>
      </c>
      <c r="O232" s="68">
        <f>10^(-3)*Minneapolis!$G$97</f>
        <v>466.81215049999997</v>
      </c>
      <c r="P232" s="68">
        <f>10^(-3)*Helena!$G$97</f>
        <v>18476.900000000001</v>
      </c>
      <c r="Q232" s="68">
        <f>10^(-3)*Duluth!$G$97</f>
        <v>443.70832919999998</v>
      </c>
      <c r="R232" s="68">
        <f>10^(-3)*Fairbanks!$G$97</f>
        <v>286.81625650000001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2346.75</v>
      </c>
      <c r="C2" s="93">
        <v>4591.09</v>
      </c>
      <c r="D2" s="93">
        <v>4591.09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2346.75</v>
      </c>
      <c r="C3" s="93">
        <v>4591.09</v>
      </c>
      <c r="D3" s="93">
        <v>4591.09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5699.4</v>
      </c>
      <c r="C4" s="93">
        <v>11150.09</v>
      </c>
      <c r="D4" s="93">
        <v>11150.09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5699.4</v>
      </c>
      <c r="C5" s="93">
        <v>11150.09</v>
      </c>
      <c r="D5" s="93">
        <v>11150.09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14.67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382.6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109.22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121.38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67.61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1409.78</v>
      </c>
      <c r="C28" s="93">
        <v>936.98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74927.72</v>
      </c>
      <c r="D64" s="93">
        <v>50657.37</v>
      </c>
      <c r="E64" s="93">
        <v>24270.35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18326.919999999998</v>
      </c>
      <c r="D65" s="93">
        <v>12390.52</v>
      </c>
      <c r="E65" s="93">
        <v>5936.4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111426.39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28573.33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3.02</v>
      </c>
      <c r="F74" s="93">
        <v>3299.84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0.74</v>
      </c>
      <c r="F75" s="93">
        <v>856.04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22705.658599999999</v>
      </c>
      <c r="C84" s="93">
        <v>36.195300000000003</v>
      </c>
      <c r="D84" s="93">
        <v>122.754</v>
      </c>
      <c r="E84" s="93">
        <v>0</v>
      </c>
      <c r="F84" s="93">
        <v>5.9999999999999995E-4</v>
      </c>
      <c r="G84" s="93">
        <v>15189.616400000001</v>
      </c>
      <c r="H84" s="93">
        <v>9420.0928000000004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20595.9728</v>
      </c>
      <c r="C85" s="93">
        <v>32.9758</v>
      </c>
      <c r="D85" s="93">
        <v>112.4785</v>
      </c>
      <c r="E85" s="93">
        <v>0</v>
      </c>
      <c r="F85" s="93">
        <v>5.0000000000000001E-4</v>
      </c>
      <c r="G85" s="93">
        <v>13918.259400000001</v>
      </c>
      <c r="H85" s="93">
        <v>8559.2170000000006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23247.172500000001</v>
      </c>
      <c r="C86" s="93">
        <v>37.339100000000002</v>
      </c>
      <c r="D86" s="93">
        <v>127.88979999999999</v>
      </c>
      <c r="E86" s="93">
        <v>0</v>
      </c>
      <c r="F86" s="93">
        <v>5.9999999999999995E-4</v>
      </c>
      <c r="G86" s="93">
        <v>15825.3917</v>
      </c>
      <c r="H86" s="93">
        <v>9672.8685999999998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23854.374800000001</v>
      </c>
      <c r="C87" s="93">
        <v>38.673999999999999</v>
      </c>
      <c r="D87" s="93">
        <v>134.0609</v>
      </c>
      <c r="E87" s="93">
        <v>0</v>
      </c>
      <c r="F87" s="93">
        <v>5.9999999999999995E-4</v>
      </c>
      <c r="G87" s="93">
        <v>16589.3442</v>
      </c>
      <c r="H87" s="93">
        <v>9961.5548999999992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26357.986099999998</v>
      </c>
      <c r="C88" s="93">
        <v>43.024799999999999</v>
      </c>
      <c r="D88" s="93">
        <v>150.42760000000001</v>
      </c>
      <c r="E88" s="93">
        <v>0</v>
      </c>
      <c r="F88" s="93">
        <v>6.9999999999999999E-4</v>
      </c>
      <c r="G88" s="93">
        <v>18614.8966</v>
      </c>
      <c r="H88" s="93">
        <v>11036.295400000001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26431.893</v>
      </c>
      <c r="C89" s="93">
        <v>43.294600000000003</v>
      </c>
      <c r="D89" s="93">
        <v>152.02330000000001</v>
      </c>
      <c r="E89" s="93">
        <v>0</v>
      </c>
      <c r="F89" s="93">
        <v>6.9999999999999999E-4</v>
      </c>
      <c r="G89" s="93">
        <v>18812.4954</v>
      </c>
      <c r="H89" s="93">
        <v>11082.186100000001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28239.2857</v>
      </c>
      <c r="C90" s="93">
        <v>46.388399999999997</v>
      </c>
      <c r="D90" s="93">
        <v>163.4684</v>
      </c>
      <c r="E90" s="93">
        <v>0</v>
      </c>
      <c r="F90" s="93">
        <v>8.0000000000000004E-4</v>
      </c>
      <c r="G90" s="93">
        <v>20228.913199999999</v>
      </c>
      <c r="H90" s="93">
        <v>11853.3431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28008.361000000001</v>
      </c>
      <c r="C91" s="93">
        <v>45.968600000000002</v>
      </c>
      <c r="D91" s="93">
        <v>161.81319999999999</v>
      </c>
      <c r="E91" s="93">
        <v>0</v>
      </c>
      <c r="F91" s="93">
        <v>6.9999999999999999E-4</v>
      </c>
      <c r="G91" s="93">
        <v>20024.045999999998</v>
      </c>
      <c r="H91" s="93">
        <v>11752.358700000001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26581.480899999999</v>
      </c>
      <c r="C92" s="93">
        <v>43.539400000000001</v>
      </c>
      <c r="D92" s="93">
        <v>152.88229999999999</v>
      </c>
      <c r="E92" s="93">
        <v>0</v>
      </c>
      <c r="F92" s="93">
        <v>6.9999999999999999E-4</v>
      </c>
      <c r="G92" s="93">
        <v>18918.793699999998</v>
      </c>
      <c r="H92" s="93">
        <v>11144.887000000001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25849.7919</v>
      </c>
      <c r="C93" s="93">
        <v>42.1008</v>
      </c>
      <c r="D93" s="93">
        <v>146.78370000000001</v>
      </c>
      <c r="E93" s="93">
        <v>0</v>
      </c>
      <c r="F93" s="93">
        <v>6.9999999999999999E-4</v>
      </c>
      <c r="G93" s="93">
        <v>18163.893800000002</v>
      </c>
      <c r="H93" s="93">
        <v>10814.044099999999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23253.919999999998</v>
      </c>
      <c r="C94" s="93">
        <v>37.581899999999997</v>
      </c>
      <c r="D94" s="93">
        <v>129.75290000000001</v>
      </c>
      <c r="E94" s="93">
        <v>0</v>
      </c>
      <c r="F94" s="93">
        <v>5.9999999999999995E-4</v>
      </c>
      <c r="G94" s="93">
        <v>16056.147499999999</v>
      </c>
      <c r="H94" s="93">
        <v>9698.9223000000002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22375.007799999999</v>
      </c>
      <c r="C95" s="93">
        <v>35.817300000000003</v>
      </c>
      <c r="D95" s="93">
        <v>122.1395</v>
      </c>
      <c r="E95" s="93">
        <v>0</v>
      </c>
      <c r="F95" s="93">
        <v>5.9999999999999995E-4</v>
      </c>
      <c r="G95" s="93">
        <v>15113.7201</v>
      </c>
      <c r="H95" s="93">
        <v>9297.8477999999996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297500.90529999998</v>
      </c>
      <c r="C97" s="93">
        <v>482.90019999999998</v>
      </c>
      <c r="D97" s="93">
        <v>1676.4742000000001</v>
      </c>
      <c r="E97" s="93">
        <v>0</v>
      </c>
      <c r="F97" s="93">
        <v>7.7000000000000002E-3</v>
      </c>
      <c r="G97" s="93">
        <v>207455.51800000001</v>
      </c>
      <c r="H97" s="93">
        <v>124293.6176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20595.9728</v>
      </c>
      <c r="C98" s="93">
        <v>32.9758</v>
      </c>
      <c r="D98" s="93">
        <v>112.4785</v>
      </c>
      <c r="E98" s="93">
        <v>0</v>
      </c>
      <c r="F98" s="93">
        <v>5.0000000000000001E-4</v>
      </c>
      <c r="G98" s="93">
        <v>13918.259400000001</v>
      </c>
      <c r="H98" s="93">
        <v>8559.2170000000006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28239.2857</v>
      </c>
      <c r="C99" s="93">
        <v>46.388399999999997</v>
      </c>
      <c r="D99" s="93">
        <v>163.4684</v>
      </c>
      <c r="E99" s="93">
        <v>0</v>
      </c>
      <c r="F99" s="93">
        <v>8.0000000000000004E-4</v>
      </c>
      <c r="G99" s="93">
        <v>20228.913199999999</v>
      </c>
      <c r="H99" s="93">
        <v>11853.3431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103222000000</v>
      </c>
      <c r="C102" s="93">
        <v>66059.425000000003</v>
      </c>
      <c r="D102" s="93" t="s">
        <v>473</v>
      </c>
      <c r="E102" s="93">
        <v>9179.8510000000006</v>
      </c>
      <c r="F102" s="93">
        <v>26914.7</v>
      </c>
      <c r="G102" s="93">
        <v>4155.8819999999996</v>
      </c>
      <c r="H102" s="93">
        <v>0</v>
      </c>
      <c r="I102" s="93">
        <v>23354.216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2454.7750000000001</v>
      </c>
      <c r="R102" s="93">
        <v>0</v>
      </c>
      <c r="S102" s="93">
        <v>0</v>
      </c>
    </row>
    <row r="103" spans="1:19">
      <c r="A103" s="93" t="s">
        <v>435</v>
      </c>
      <c r="B103" s="94">
        <v>94582300000</v>
      </c>
      <c r="C103" s="93">
        <v>67024.760999999999</v>
      </c>
      <c r="D103" s="93" t="s">
        <v>474</v>
      </c>
      <c r="E103" s="93">
        <v>9179.8510000000006</v>
      </c>
      <c r="F103" s="93">
        <v>26914.7</v>
      </c>
      <c r="G103" s="93">
        <v>4155.8819999999996</v>
      </c>
      <c r="H103" s="93">
        <v>0</v>
      </c>
      <c r="I103" s="93">
        <v>24302.401999999998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2471.9259999999999</v>
      </c>
      <c r="R103" s="93">
        <v>0</v>
      </c>
      <c r="S103" s="93">
        <v>0</v>
      </c>
    </row>
    <row r="104" spans="1:19">
      <c r="A104" s="93" t="s">
        <v>436</v>
      </c>
      <c r="B104" s="94">
        <v>107542000000</v>
      </c>
      <c r="C104" s="93">
        <v>67324.160999999993</v>
      </c>
      <c r="D104" s="93" t="s">
        <v>475</v>
      </c>
      <c r="E104" s="93">
        <v>9179.8510000000006</v>
      </c>
      <c r="F104" s="93">
        <v>26914.7</v>
      </c>
      <c r="G104" s="93">
        <v>4155.8819999999996</v>
      </c>
      <c r="H104" s="93">
        <v>0</v>
      </c>
      <c r="I104" s="93">
        <v>24911.932000000001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2161.7959999999998</v>
      </c>
      <c r="R104" s="93">
        <v>0</v>
      </c>
      <c r="S104" s="93">
        <v>0</v>
      </c>
    </row>
    <row r="105" spans="1:19">
      <c r="A105" s="93" t="s">
        <v>437</v>
      </c>
      <c r="B105" s="94">
        <v>112734000000</v>
      </c>
      <c r="C105" s="93">
        <v>68758.16</v>
      </c>
      <c r="D105" s="93" t="s">
        <v>616</v>
      </c>
      <c r="E105" s="93">
        <v>9179.8510000000006</v>
      </c>
      <c r="F105" s="93">
        <v>26914.7</v>
      </c>
      <c r="G105" s="93">
        <v>4155.8819999999996</v>
      </c>
      <c r="H105" s="93">
        <v>0</v>
      </c>
      <c r="I105" s="93">
        <v>26335.17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2172.558</v>
      </c>
      <c r="R105" s="93">
        <v>0</v>
      </c>
      <c r="S105" s="93">
        <v>0</v>
      </c>
    </row>
    <row r="106" spans="1:19">
      <c r="A106" s="93" t="s">
        <v>284</v>
      </c>
      <c r="B106" s="94">
        <v>126499000000</v>
      </c>
      <c r="C106" s="93">
        <v>70362.737999999998</v>
      </c>
      <c r="D106" s="93" t="s">
        <v>617</v>
      </c>
      <c r="E106" s="93">
        <v>9179.8510000000006</v>
      </c>
      <c r="F106" s="93">
        <v>26914.7</v>
      </c>
      <c r="G106" s="93">
        <v>4155.8819999999996</v>
      </c>
      <c r="H106" s="93">
        <v>0</v>
      </c>
      <c r="I106" s="93">
        <v>27076.767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3035.5369999999998</v>
      </c>
      <c r="R106" s="93">
        <v>0</v>
      </c>
      <c r="S106" s="93">
        <v>0</v>
      </c>
    </row>
    <row r="107" spans="1:19">
      <c r="A107" s="93" t="s">
        <v>438</v>
      </c>
      <c r="B107" s="94">
        <v>127841000000</v>
      </c>
      <c r="C107" s="93">
        <v>71355.201000000001</v>
      </c>
      <c r="D107" s="93" t="s">
        <v>574</v>
      </c>
      <c r="E107" s="93">
        <v>9179.8510000000006</v>
      </c>
      <c r="F107" s="93">
        <v>26914.7</v>
      </c>
      <c r="G107" s="93">
        <v>4155.8819999999996</v>
      </c>
      <c r="H107" s="93">
        <v>0</v>
      </c>
      <c r="I107" s="93">
        <v>27663.382000000001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3441.386</v>
      </c>
      <c r="R107" s="93">
        <v>0</v>
      </c>
      <c r="S107" s="93">
        <v>0</v>
      </c>
    </row>
    <row r="108" spans="1:19">
      <c r="A108" s="93" t="s">
        <v>439</v>
      </c>
      <c r="B108" s="94">
        <v>137467000000</v>
      </c>
      <c r="C108" s="93">
        <v>71223.487999999998</v>
      </c>
      <c r="D108" s="93" t="s">
        <v>618</v>
      </c>
      <c r="E108" s="93">
        <v>9179.8510000000006</v>
      </c>
      <c r="F108" s="93">
        <v>26914.7</v>
      </c>
      <c r="G108" s="93">
        <v>4155.8819999999996</v>
      </c>
      <c r="H108" s="93">
        <v>0</v>
      </c>
      <c r="I108" s="93">
        <v>27531.669000000002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3441.386</v>
      </c>
      <c r="R108" s="93">
        <v>0</v>
      </c>
      <c r="S108" s="93">
        <v>0</v>
      </c>
    </row>
    <row r="109" spans="1:19">
      <c r="A109" s="93" t="s">
        <v>440</v>
      </c>
      <c r="B109" s="94">
        <v>136075000000</v>
      </c>
      <c r="C109" s="93">
        <v>71005.596999999994</v>
      </c>
      <c r="D109" s="93" t="s">
        <v>619</v>
      </c>
      <c r="E109" s="93">
        <v>9179.8510000000006</v>
      </c>
      <c r="F109" s="93">
        <v>26914.7</v>
      </c>
      <c r="G109" s="93">
        <v>4155.8819999999996</v>
      </c>
      <c r="H109" s="93">
        <v>0</v>
      </c>
      <c r="I109" s="93">
        <v>28517.846000000001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2237.3180000000002</v>
      </c>
      <c r="R109" s="93">
        <v>0</v>
      </c>
      <c r="S109" s="93">
        <v>0</v>
      </c>
    </row>
    <row r="110" spans="1:19">
      <c r="A110" s="93" t="s">
        <v>441</v>
      </c>
      <c r="B110" s="94">
        <v>128564000000</v>
      </c>
      <c r="C110" s="93">
        <v>71024.423999999999</v>
      </c>
      <c r="D110" s="93" t="s">
        <v>620</v>
      </c>
      <c r="E110" s="93">
        <v>9179.8510000000006</v>
      </c>
      <c r="F110" s="93">
        <v>26914.7</v>
      </c>
      <c r="G110" s="93">
        <v>4155.8819999999996</v>
      </c>
      <c r="H110" s="93">
        <v>0</v>
      </c>
      <c r="I110" s="93">
        <v>27332.605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3441.386</v>
      </c>
      <c r="R110" s="93">
        <v>0</v>
      </c>
      <c r="S110" s="93">
        <v>0</v>
      </c>
    </row>
    <row r="111" spans="1:19">
      <c r="A111" s="93" t="s">
        <v>442</v>
      </c>
      <c r="B111" s="94">
        <v>123434000000</v>
      </c>
      <c r="C111" s="93">
        <v>70749.548999999999</v>
      </c>
      <c r="D111" s="93" t="s">
        <v>477</v>
      </c>
      <c r="E111" s="93">
        <v>9179.8510000000006</v>
      </c>
      <c r="F111" s="93">
        <v>26914.7</v>
      </c>
      <c r="G111" s="93">
        <v>4155.8819999999996</v>
      </c>
      <c r="H111" s="93">
        <v>0</v>
      </c>
      <c r="I111" s="93">
        <v>27057.73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3441.386</v>
      </c>
      <c r="R111" s="93">
        <v>0</v>
      </c>
      <c r="S111" s="93">
        <v>0</v>
      </c>
    </row>
    <row r="112" spans="1:19">
      <c r="A112" s="93" t="s">
        <v>443</v>
      </c>
      <c r="B112" s="94">
        <v>109110000000</v>
      </c>
      <c r="C112" s="93">
        <v>68701.039000000004</v>
      </c>
      <c r="D112" s="93" t="s">
        <v>478</v>
      </c>
      <c r="E112" s="93">
        <v>9179.8510000000006</v>
      </c>
      <c r="F112" s="93">
        <v>26914.7</v>
      </c>
      <c r="G112" s="93">
        <v>4155.8819999999996</v>
      </c>
      <c r="H112" s="93">
        <v>0</v>
      </c>
      <c r="I112" s="93">
        <v>25967.960999999999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2482.645</v>
      </c>
      <c r="R112" s="93">
        <v>0</v>
      </c>
      <c r="S112" s="93">
        <v>0</v>
      </c>
    </row>
    <row r="113" spans="1:19">
      <c r="A113" s="93" t="s">
        <v>444</v>
      </c>
      <c r="B113" s="94">
        <v>102706000000</v>
      </c>
      <c r="C113" s="93">
        <v>63975.745000000003</v>
      </c>
      <c r="D113" s="93" t="s">
        <v>479</v>
      </c>
      <c r="E113" s="93">
        <v>9179.8510000000006</v>
      </c>
      <c r="F113" s="93">
        <v>26914.7</v>
      </c>
      <c r="G113" s="93">
        <v>4155.8819999999996</v>
      </c>
      <c r="H113" s="93">
        <v>0</v>
      </c>
      <c r="I113" s="93">
        <v>21579.296999999999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2146.0149999999999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1409780000000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94582300000</v>
      </c>
      <c r="C116" s="93">
        <v>63975.745000000003</v>
      </c>
      <c r="D116" s="93"/>
      <c r="E116" s="93">
        <v>9179.8510000000006</v>
      </c>
      <c r="F116" s="93">
        <v>26914.7</v>
      </c>
      <c r="G116" s="93">
        <v>4155.8819999999996</v>
      </c>
      <c r="H116" s="93">
        <v>0</v>
      </c>
      <c r="I116" s="93">
        <v>21579.296999999999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2146.0149999999999</v>
      </c>
      <c r="R116" s="93">
        <v>0</v>
      </c>
      <c r="S116" s="93">
        <v>0</v>
      </c>
    </row>
    <row r="117" spans="1:19">
      <c r="A117" s="93" t="s">
        <v>447</v>
      </c>
      <c r="B117" s="94">
        <v>137467000000</v>
      </c>
      <c r="C117" s="93">
        <v>71355.201000000001</v>
      </c>
      <c r="D117" s="93"/>
      <c r="E117" s="93">
        <v>9179.8510000000006</v>
      </c>
      <c r="F117" s="93">
        <v>26914.7</v>
      </c>
      <c r="G117" s="93">
        <v>4155.8819999999996</v>
      </c>
      <c r="H117" s="93">
        <v>0</v>
      </c>
      <c r="I117" s="93">
        <v>28517.846000000001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30169.66</v>
      </c>
      <c r="C120" s="93">
        <v>10744.56</v>
      </c>
      <c r="D120" s="93">
        <v>0</v>
      </c>
      <c r="E120" s="93">
        <v>40914.22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59.02</v>
      </c>
      <c r="C121" s="93">
        <v>21.02</v>
      </c>
      <c r="D121" s="93">
        <v>0</v>
      </c>
      <c r="E121" s="93">
        <v>80.040000000000006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59.02</v>
      </c>
      <c r="C122" s="93">
        <v>21.02</v>
      </c>
      <c r="D122" s="93">
        <v>0</v>
      </c>
      <c r="E122" s="93">
        <v>80.040000000000006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2456.29</v>
      </c>
      <c r="C2" s="93">
        <v>4805.3900000000003</v>
      </c>
      <c r="D2" s="93">
        <v>4805.3900000000003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2456.29</v>
      </c>
      <c r="C3" s="93">
        <v>4805.3900000000003</v>
      </c>
      <c r="D3" s="93">
        <v>4805.3900000000003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5963.01</v>
      </c>
      <c r="C4" s="93">
        <v>11665.8</v>
      </c>
      <c r="D4" s="93">
        <v>11665.8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5963.01</v>
      </c>
      <c r="C5" s="93">
        <v>11665.8</v>
      </c>
      <c r="D5" s="93">
        <v>11665.8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211.28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266.12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110.1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152.46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65.08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1291.6300000000001</v>
      </c>
      <c r="C28" s="93">
        <v>1164.6600000000001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75711.37</v>
      </c>
      <c r="D64" s="93">
        <v>51187.19</v>
      </c>
      <c r="E64" s="93">
        <v>24524.18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18308.82</v>
      </c>
      <c r="D65" s="93">
        <v>12378.28</v>
      </c>
      <c r="E65" s="93">
        <v>5930.53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145270.18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37683.449999999997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3.05</v>
      </c>
      <c r="F74" s="93">
        <v>3334.35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0.74</v>
      </c>
      <c r="F75" s="93">
        <v>855.19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28614.131300000001</v>
      </c>
      <c r="C84" s="93">
        <v>34.636099999999999</v>
      </c>
      <c r="D84" s="93">
        <v>121.4102</v>
      </c>
      <c r="E84" s="93">
        <v>0</v>
      </c>
      <c r="F84" s="93">
        <v>4.0000000000000002E-4</v>
      </c>
      <c r="G84" s="93">
        <v>41401.957799999996</v>
      </c>
      <c r="H84" s="93">
        <v>11019.8825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25561.8305</v>
      </c>
      <c r="C85" s="93">
        <v>30.860700000000001</v>
      </c>
      <c r="D85" s="93">
        <v>107.3276</v>
      </c>
      <c r="E85" s="93">
        <v>0</v>
      </c>
      <c r="F85" s="93">
        <v>2.9999999999999997E-4</v>
      </c>
      <c r="G85" s="93">
        <v>36599.218000000001</v>
      </c>
      <c r="H85" s="93">
        <v>9833.9650999999994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27207.397000000001</v>
      </c>
      <c r="C86" s="93">
        <v>33.542400000000001</v>
      </c>
      <c r="D86" s="93">
        <v>123.97199999999999</v>
      </c>
      <c r="E86" s="93">
        <v>0</v>
      </c>
      <c r="F86" s="93">
        <v>4.0000000000000002E-4</v>
      </c>
      <c r="G86" s="93">
        <v>42279.087899999999</v>
      </c>
      <c r="H86" s="93">
        <v>10556.631299999999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27702.050800000001</v>
      </c>
      <c r="C87" s="93">
        <v>34.651499999999999</v>
      </c>
      <c r="D87" s="93">
        <v>133.21719999999999</v>
      </c>
      <c r="E87" s="93">
        <v>0</v>
      </c>
      <c r="F87" s="93">
        <v>4.0000000000000002E-4</v>
      </c>
      <c r="G87" s="93">
        <v>45434.741900000001</v>
      </c>
      <c r="H87" s="93">
        <v>10812.9036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31486.300599999999</v>
      </c>
      <c r="C88" s="93">
        <v>39.673299999999998</v>
      </c>
      <c r="D88" s="93">
        <v>155.45259999999999</v>
      </c>
      <c r="E88" s="93">
        <v>0</v>
      </c>
      <c r="F88" s="93">
        <v>4.0000000000000002E-4</v>
      </c>
      <c r="G88" s="93">
        <v>53019.764799999997</v>
      </c>
      <c r="H88" s="93">
        <v>12327.1607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33107.9375</v>
      </c>
      <c r="C89" s="93">
        <v>41.906599999999997</v>
      </c>
      <c r="D89" s="93">
        <v>166.11959999999999</v>
      </c>
      <c r="E89" s="93">
        <v>0</v>
      </c>
      <c r="F89" s="93">
        <v>5.0000000000000001E-4</v>
      </c>
      <c r="G89" s="93">
        <v>56658.873899999999</v>
      </c>
      <c r="H89" s="93">
        <v>12986.5335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35814.030899999998</v>
      </c>
      <c r="C90" s="93">
        <v>45.4283</v>
      </c>
      <c r="D90" s="93">
        <v>181.0489</v>
      </c>
      <c r="E90" s="93">
        <v>0</v>
      </c>
      <c r="F90" s="93">
        <v>5.0000000000000001E-4</v>
      </c>
      <c r="G90" s="93">
        <v>61751.352299999999</v>
      </c>
      <c r="H90" s="93">
        <v>14060.432699999999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35110.746400000004</v>
      </c>
      <c r="C91" s="93">
        <v>44.498800000000003</v>
      </c>
      <c r="D91" s="93">
        <v>176.9693</v>
      </c>
      <c r="E91" s="93">
        <v>0</v>
      </c>
      <c r="F91" s="93">
        <v>5.0000000000000001E-4</v>
      </c>
      <c r="G91" s="93">
        <v>60359.717499999999</v>
      </c>
      <c r="H91" s="93">
        <v>13779.500700000001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31741.445599999999</v>
      </c>
      <c r="C92" s="93">
        <v>40.104799999999997</v>
      </c>
      <c r="D92" s="93">
        <v>158.25299999999999</v>
      </c>
      <c r="E92" s="93">
        <v>0</v>
      </c>
      <c r="F92" s="93">
        <v>5.0000000000000001E-4</v>
      </c>
      <c r="G92" s="93">
        <v>53975.443399999996</v>
      </c>
      <c r="H92" s="93">
        <v>12441.232099999999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29565.656900000002</v>
      </c>
      <c r="C93" s="93">
        <v>37.0809</v>
      </c>
      <c r="D93" s="93">
        <v>143.5565</v>
      </c>
      <c r="E93" s="93">
        <v>0</v>
      </c>
      <c r="F93" s="93">
        <v>4.0000000000000002E-4</v>
      </c>
      <c r="G93" s="93">
        <v>48961.535900000003</v>
      </c>
      <c r="H93" s="93">
        <v>11552.998600000001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26866.182100000002</v>
      </c>
      <c r="C94" s="93">
        <v>33.283099999999997</v>
      </c>
      <c r="D94" s="93">
        <v>124.67659999999999</v>
      </c>
      <c r="E94" s="93">
        <v>0</v>
      </c>
      <c r="F94" s="93">
        <v>4.0000000000000002E-4</v>
      </c>
      <c r="G94" s="93">
        <v>42520.248800000001</v>
      </c>
      <c r="H94" s="93">
        <v>10445.0316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28205.3272</v>
      </c>
      <c r="C95" s="93">
        <v>34.144500000000001</v>
      </c>
      <c r="D95" s="93">
        <v>119.721</v>
      </c>
      <c r="E95" s="93">
        <v>0</v>
      </c>
      <c r="F95" s="93">
        <v>4.0000000000000002E-4</v>
      </c>
      <c r="G95" s="93">
        <v>40825.942300000002</v>
      </c>
      <c r="H95" s="93">
        <v>10862.861199999999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360983.0368</v>
      </c>
      <c r="C97" s="93">
        <v>449.81099999999998</v>
      </c>
      <c r="D97" s="93">
        <v>1711.7243000000001</v>
      </c>
      <c r="E97" s="93">
        <v>0</v>
      </c>
      <c r="F97" s="93">
        <v>4.8999999999999998E-3</v>
      </c>
      <c r="G97" s="93">
        <v>583787.88450000004</v>
      </c>
      <c r="H97" s="93">
        <v>140679.13329999999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25561.8305</v>
      </c>
      <c r="C98" s="93">
        <v>30.860700000000001</v>
      </c>
      <c r="D98" s="93">
        <v>107.3276</v>
      </c>
      <c r="E98" s="93">
        <v>0</v>
      </c>
      <c r="F98" s="93">
        <v>2.9999999999999997E-4</v>
      </c>
      <c r="G98" s="93">
        <v>36599.218000000001</v>
      </c>
      <c r="H98" s="93">
        <v>9833.9650999999994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35814.030899999998</v>
      </c>
      <c r="C99" s="93">
        <v>45.4283</v>
      </c>
      <c r="D99" s="93">
        <v>181.0489</v>
      </c>
      <c r="E99" s="93">
        <v>0</v>
      </c>
      <c r="F99" s="93">
        <v>5.0000000000000001E-4</v>
      </c>
      <c r="G99" s="93">
        <v>61751.352299999999</v>
      </c>
      <c r="H99" s="93">
        <v>14060.432699999999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91601900000</v>
      </c>
      <c r="C102" s="93">
        <v>62527.211000000003</v>
      </c>
      <c r="D102" s="93" t="s">
        <v>485</v>
      </c>
      <c r="E102" s="93">
        <v>9179.8510000000006</v>
      </c>
      <c r="F102" s="93">
        <v>26914.7</v>
      </c>
      <c r="G102" s="93">
        <v>4189.549</v>
      </c>
      <c r="H102" s="93">
        <v>0</v>
      </c>
      <c r="I102" s="93">
        <v>19807.162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2435.9490000000001</v>
      </c>
      <c r="R102" s="93">
        <v>0</v>
      </c>
      <c r="S102" s="93">
        <v>0</v>
      </c>
    </row>
    <row r="103" spans="1:19">
      <c r="A103" s="93" t="s">
        <v>435</v>
      </c>
      <c r="B103" s="94">
        <v>80975800000</v>
      </c>
      <c r="C103" s="93">
        <v>58339.360999999997</v>
      </c>
      <c r="D103" s="93" t="s">
        <v>486</v>
      </c>
      <c r="E103" s="93">
        <v>9179.8510000000006</v>
      </c>
      <c r="F103" s="93">
        <v>26914.7</v>
      </c>
      <c r="G103" s="93">
        <v>4189.549</v>
      </c>
      <c r="H103" s="93">
        <v>0</v>
      </c>
      <c r="I103" s="93">
        <v>15929.046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2126.2150000000001</v>
      </c>
      <c r="R103" s="93">
        <v>0</v>
      </c>
      <c r="S103" s="93">
        <v>0</v>
      </c>
    </row>
    <row r="104" spans="1:19">
      <c r="A104" s="93" t="s">
        <v>436</v>
      </c>
      <c r="B104" s="94">
        <v>93542600000</v>
      </c>
      <c r="C104" s="93">
        <v>63785.82</v>
      </c>
      <c r="D104" s="93" t="s">
        <v>487</v>
      </c>
      <c r="E104" s="93">
        <v>9179.8510000000006</v>
      </c>
      <c r="F104" s="93">
        <v>26914.7</v>
      </c>
      <c r="G104" s="93">
        <v>4189.549</v>
      </c>
      <c r="H104" s="93">
        <v>0</v>
      </c>
      <c r="I104" s="93">
        <v>21344.548999999999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2157.1709999999998</v>
      </c>
      <c r="R104" s="93">
        <v>0</v>
      </c>
      <c r="S104" s="93">
        <v>0</v>
      </c>
    </row>
    <row r="105" spans="1:19">
      <c r="A105" s="93" t="s">
        <v>437</v>
      </c>
      <c r="B105" s="94">
        <v>100524000000</v>
      </c>
      <c r="C105" s="93">
        <v>67537.395999999993</v>
      </c>
      <c r="D105" s="93" t="s">
        <v>519</v>
      </c>
      <c r="E105" s="93">
        <v>9179.8510000000006</v>
      </c>
      <c r="F105" s="93">
        <v>26914.7</v>
      </c>
      <c r="G105" s="93">
        <v>4189.549</v>
      </c>
      <c r="H105" s="93">
        <v>0</v>
      </c>
      <c r="I105" s="93">
        <v>25047.407999999999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2205.8890000000001</v>
      </c>
      <c r="R105" s="93">
        <v>0</v>
      </c>
      <c r="S105" s="93">
        <v>0</v>
      </c>
    </row>
    <row r="106" spans="1:19">
      <c r="A106" s="93" t="s">
        <v>284</v>
      </c>
      <c r="B106" s="94">
        <v>117306000000</v>
      </c>
      <c r="C106" s="93">
        <v>71271.195000000007</v>
      </c>
      <c r="D106" s="93" t="s">
        <v>621</v>
      </c>
      <c r="E106" s="93">
        <v>9179.8510000000006</v>
      </c>
      <c r="F106" s="93">
        <v>26914.7</v>
      </c>
      <c r="G106" s="93">
        <v>4189.549</v>
      </c>
      <c r="H106" s="93">
        <v>0</v>
      </c>
      <c r="I106" s="93">
        <v>28751.436000000002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2235.66</v>
      </c>
      <c r="R106" s="93">
        <v>0</v>
      </c>
      <c r="S106" s="93">
        <v>0</v>
      </c>
    </row>
    <row r="107" spans="1:19">
      <c r="A107" s="93" t="s">
        <v>438</v>
      </c>
      <c r="B107" s="94">
        <v>125358000000</v>
      </c>
      <c r="C107" s="93">
        <v>71600.316999999995</v>
      </c>
      <c r="D107" s="93" t="s">
        <v>622</v>
      </c>
      <c r="E107" s="93">
        <v>9179.8510000000006</v>
      </c>
      <c r="F107" s="93">
        <v>26914.7</v>
      </c>
      <c r="G107" s="93">
        <v>4189.549</v>
      </c>
      <c r="H107" s="93">
        <v>0</v>
      </c>
      <c r="I107" s="93">
        <v>29070.508999999998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2245.7080000000001</v>
      </c>
      <c r="R107" s="93">
        <v>0</v>
      </c>
      <c r="S107" s="93">
        <v>0</v>
      </c>
    </row>
    <row r="108" spans="1:19">
      <c r="A108" s="93" t="s">
        <v>439</v>
      </c>
      <c r="B108" s="94">
        <v>136625000000</v>
      </c>
      <c r="C108" s="93">
        <v>72431.767000000007</v>
      </c>
      <c r="D108" s="93" t="s">
        <v>489</v>
      </c>
      <c r="E108" s="93">
        <v>9179.8510000000006</v>
      </c>
      <c r="F108" s="93">
        <v>26914.7</v>
      </c>
      <c r="G108" s="93">
        <v>4189.549</v>
      </c>
      <c r="H108" s="93">
        <v>0</v>
      </c>
      <c r="I108" s="93">
        <v>29018.460999999999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3129.2060000000001</v>
      </c>
      <c r="R108" s="93">
        <v>0</v>
      </c>
      <c r="S108" s="93">
        <v>0</v>
      </c>
    </row>
    <row r="109" spans="1:19">
      <c r="A109" s="93" t="s">
        <v>440</v>
      </c>
      <c r="B109" s="94">
        <v>133546000000</v>
      </c>
      <c r="C109" s="93">
        <v>72328.744000000006</v>
      </c>
      <c r="D109" s="93" t="s">
        <v>575</v>
      </c>
      <c r="E109" s="93">
        <v>9179.8510000000006</v>
      </c>
      <c r="F109" s="93">
        <v>26914.7</v>
      </c>
      <c r="G109" s="93">
        <v>4189.549</v>
      </c>
      <c r="H109" s="93">
        <v>0</v>
      </c>
      <c r="I109" s="93">
        <v>28603.258000000002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3441.386</v>
      </c>
      <c r="R109" s="93">
        <v>0</v>
      </c>
      <c r="S109" s="93">
        <v>0</v>
      </c>
    </row>
    <row r="110" spans="1:19">
      <c r="A110" s="93" t="s">
        <v>441</v>
      </c>
      <c r="B110" s="94">
        <v>119421000000</v>
      </c>
      <c r="C110" s="93">
        <v>71430.255000000005</v>
      </c>
      <c r="D110" s="93" t="s">
        <v>576</v>
      </c>
      <c r="E110" s="93">
        <v>9179.8510000000006</v>
      </c>
      <c r="F110" s="93">
        <v>26914.7</v>
      </c>
      <c r="G110" s="93">
        <v>4189.549</v>
      </c>
      <c r="H110" s="93">
        <v>0</v>
      </c>
      <c r="I110" s="93">
        <v>27704.769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3441.386</v>
      </c>
      <c r="R110" s="93">
        <v>0</v>
      </c>
      <c r="S110" s="93">
        <v>0</v>
      </c>
    </row>
    <row r="111" spans="1:19">
      <c r="A111" s="93" t="s">
        <v>442</v>
      </c>
      <c r="B111" s="94">
        <v>108327000000</v>
      </c>
      <c r="C111" s="93">
        <v>69325.45</v>
      </c>
      <c r="D111" s="93" t="s">
        <v>623</v>
      </c>
      <c r="E111" s="93">
        <v>9179.8510000000006</v>
      </c>
      <c r="F111" s="93">
        <v>26914.7</v>
      </c>
      <c r="G111" s="93">
        <v>4189.549</v>
      </c>
      <c r="H111" s="93">
        <v>0</v>
      </c>
      <c r="I111" s="93">
        <v>26849.294000000002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2192.0569999999998</v>
      </c>
      <c r="R111" s="93">
        <v>0</v>
      </c>
      <c r="S111" s="93">
        <v>0</v>
      </c>
    </row>
    <row r="112" spans="1:19">
      <c r="A112" s="93" t="s">
        <v>443</v>
      </c>
      <c r="B112" s="94">
        <v>94076100000</v>
      </c>
      <c r="C112" s="93">
        <v>65325.358</v>
      </c>
      <c r="D112" s="93" t="s">
        <v>577</v>
      </c>
      <c r="E112" s="93">
        <v>9179.8510000000006</v>
      </c>
      <c r="F112" s="93">
        <v>26914.7</v>
      </c>
      <c r="G112" s="93">
        <v>4189.549</v>
      </c>
      <c r="H112" s="93">
        <v>0</v>
      </c>
      <c r="I112" s="93">
        <v>22077.687000000002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2963.5709999999999</v>
      </c>
      <c r="R112" s="93">
        <v>0</v>
      </c>
      <c r="S112" s="93">
        <v>0</v>
      </c>
    </row>
    <row r="113" spans="1:19">
      <c r="A113" s="93" t="s">
        <v>444</v>
      </c>
      <c r="B113" s="94">
        <v>90327500000</v>
      </c>
      <c r="C113" s="93">
        <v>64732.843999999997</v>
      </c>
      <c r="D113" s="93" t="s">
        <v>490</v>
      </c>
      <c r="E113" s="93">
        <v>9179.8510000000006</v>
      </c>
      <c r="F113" s="93">
        <v>26914.7</v>
      </c>
      <c r="G113" s="93">
        <v>4189.549</v>
      </c>
      <c r="H113" s="93">
        <v>0</v>
      </c>
      <c r="I113" s="93">
        <v>22286.374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2162.37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1291630000000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80975800000</v>
      </c>
      <c r="C116" s="93">
        <v>58339.360999999997</v>
      </c>
      <c r="D116" s="93"/>
      <c r="E116" s="93">
        <v>9179.8510000000006</v>
      </c>
      <c r="F116" s="93">
        <v>26914.7</v>
      </c>
      <c r="G116" s="93">
        <v>4189.549</v>
      </c>
      <c r="H116" s="93">
        <v>0</v>
      </c>
      <c r="I116" s="93">
        <v>15929.046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2126.2150000000001</v>
      </c>
      <c r="R116" s="93">
        <v>0</v>
      </c>
      <c r="S116" s="93">
        <v>0</v>
      </c>
    </row>
    <row r="117" spans="1:19">
      <c r="A117" s="93" t="s">
        <v>447</v>
      </c>
      <c r="B117" s="94">
        <v>136625000000</v>
      </c>
      <c r="C117" s="93">
        <v>72431.767000000007</v>
      </c>
      <c r="D117" s="93"/>
      <c r="E117" s="93">
        <v>9179.8510000000006</v>
      </c>
      <c r="F117" s="93">
        <v>26914.7</v>
      </c>
      <c r="G117" s="93">
        <v>4189.549</v>
      </c>
      <c r="H117" s="93">
        <v>0</v>
      </c>
      <c r="I117" s="93">
        <v>29070.508999999998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38578.22</v>
      </c>
      <c r="C120" s="93">
        <v>9531.4500000000007</v>
      </c>
      <c r="D120" s="93">
        <v>0</v>
      </c>
      <c r="E120" s="93">
        <v>48109.67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75.47</v>
      </c>
      <c r="C121" s="93">
        <v>18.649999999999999</v>
      </c>
      <c r="D121" s="93">
        <v>0</v>
      </c>
      <c r="E121" s="93">
        <v>94.12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75.47</v>
      </c>
      <c r="C122" s="93">
        <v>18.649999999999999</v>
      </c>
      <c r="D122" s="93">
        <v>0</v>
      </c>
      <c r="E122" s="93">
        <v>94.12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2373.4899999999998</v>
      </c>
      <c r="C2" s="93">
        <v>4643.41</v>
      </c>
      <c r="D2" s="93">
        <v>4643.41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2373.4899999999998</v>
      </c>
      <c r="C3" s="93">
        <v>4643.41</v>
      </c>
      <c r="D3" s="93">
        <v>4643.41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5244.05</v>
      </c>
      <c r="C4" s="93">
        <v>10259.26</v>
      </c>
      <c r="D4" s="93">
        <v>10259.26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5244.05</v>
      </c>
      <c r="C5" s="93">
        <v>10259.26</v>
      </c>
      <c r="D5" s="93">
        <v>10259.26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157.34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255.25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110.22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134.59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64.84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1280.6400000000001</v>
      </c>
      <c r="C28" s="93">
        <v>1092.8499999999999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75979.320000000007</v>
      </c>
      <c r="D64" s="93">
        <v>51368.34</v>
      </c>
      <c r="E64" s="93">
        <v>24610.98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18152.36</v>
      </c>
      <c r="D65" s="93">
        <v>12272.5</v>
      </c>
      <c r="E65" s="93">
        <v>5879.85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123835.15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31521.66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3.06</v>
      </c>
      <c r="F74" s="93">
        <v>3346.15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0.73</v>
      </c>
      <c r="F75" s="93">
        <v>847.89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23737.708699999999</v>
      </c>
      <c r="C84" s="93">
        <v>35.076999999999998</v>
      </c>
      <c r="D84" s="93">
        <v>97.971900000000005</v>
      </c>
      <c r="E84" s="93">
        <v>0</v>
      </c>
      <c r="F84" s="93">
        <v>2.9999999999999997E-4</v>
      </c>
      <c r="G84" s="93">
        <v>723468.37540000002</v>
      </c>
      <c r="H84" s="93">
        <v>9583.8390999999992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21448.252199999999</v>
      </c>
      <c r="C85" s="93">
        <v>31.759899999999998</v>
      </c>
      <c r="D85" s="93">
        <v>89.000399999999999</v>
      </c>
      <c r="E85" s="93">
        <v>0</v>
      </c>
      <c r="F85" s="93">
        <v>2.9999999999999997E-4</v>
      </c>
      <c r="G85" s="93">
        <v>657223.45909999998</v>
      </c>
      <c r="H85" s="93">
        <v>8666.1743000000006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23787.155500000001</v>
      </c>
      <c r="C86" s="93">
        <v>36.342199999999998</v>
      </c>
      <c r="D86" s="93">
        <v>106.79989999999999</v>
      </c>
      <c r="E86" s="93">
        <v>0</v>
      </c>
      <c r="F86" s="93">
        <v>2.9999999999999997E-4</v>
      </c>
      <c r="G86" s="93">
        <v>788737.53639999998</v>
      </c>
      <c r="H86" s="93">
        <v>9724.3528999999999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23982.500599999999</v>
      </c>
      <c r="C87" s="93">
        <v>37.185200000000002</v>
      </c>
      <c r="D87" s="93">
        <v>111.6163</v>
      </c>
      <c r="E87" s="93">
        <v>0</v>
      </c>
      <c r="F87" s="93">
        <v>2.9999999999999997E-4</v>
      </c>
      <c r="G87" s="93">
        <v>824340.91139999998</v>
      </c>
      <c r="H87" s="93">
        <v>9859.2777000000006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26355.667700000002</v>
      </c>
      <c r="C88" s="93">
        <v>41.3354</v>
      </c>
      <c r="D88" s="93">
        <v>126.0652</v>
      </c>
      <c r="E88" s="93">
        <v>0</v>
      </c>
      <c r="F88" s="93">
        <v>4.0000000000000002E-4</v>
      </c>
      <c r="G88" s="93">
        <v>931081.21900000004</v>
      </c>
      <c r="H88" s="93">
        <v>10882.477699999999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28798.554100000001</v>
      </c>
      <c r="C89" s="93">
        <v>45.679499999999997</v>
      </c>
      <c r="D89" s="93">
        <v>141.45959999999999</v>
      </c>
      <c r="E89" s="93">
        <v>0</v>
      </c>
      <c r="F89" s="93">
        <v>4.0000000000000002E-4</v>
      </c>
      <c r="G89" s="94">
        <v>1044810</v>
      </c>
      <c r="H89" s="93">
        <v>11943.020500000001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31059.245999999999</v>
      </c>
      <c r="C90" s="93">
        <v>49.440399999999997</v>
      </c>
      <c r="D90" s="93">
        <v>153.8305</v>
      </c>
      <c r="E90" s="93">
        <v>0</v>
      </c>
      <c r="F90" s="93">
        <v>4.0000000000000002E-4</v>
      </c>
      <c r="G90" s="94">
        <v>1136190</v>
      </c>
      <c r="H90" s="93">
        <v>12898.25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30435.768599999999</v>
      </c>
      <c r="C91" s="93">
        <v>48.369300000000003</v>
      </c>
      <c r="D91" s="93">
        <v>150.17400000000001</v>
      </c>
      <c r="E91" s="93">
        <v>0</v>
      </c>
      <c r="F91" s="93">
        <v>4.0000000000000002E-4</v>
      </c>
      <c r="G91" s="94">
        <v>1109180</v>
      </c>
      <c r="H91" s="93">
        <v>12631.385899999999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27866.944800000001</v>
      </c>
      <c r="C92" s="93">
        <v>44.070700000000002</v>
      </c>
      <c r="D92" s="93">
        <v>135.93520000000001</v>
      </c>
      <c r="E92" s="93">
        <v>0</v>
      </c>
      <c r="F92" s="93">
        <v>4.0000000000000002E-4</v>
      </c>
      <c r="G92" s="94">
        <v>1004000</v>
      </c>
      <c r="H92" s="93">
        <v>11543.4179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25130.322100000001</v>
      </c>
      <c r="C93" s="93">
        <v>39.146099999999997</v>
      </c>
      <c r="D93" s="93">
        <v>118.2689</v>
      </c>
      <c r="E93" s="93">
        <v>0</v>
      </c>
      <c r="F93" s="93">
        <v>2.9999999999999997E-4</v>
      </c>
      <c r="G93" s="93">
        <v>873484.59809999994</v>
      </c>
      <c r="H93" s="93">
        <v>10349.470799999999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22739.5825</v>
      </c>
      <c r="C94" s="93">
        <v>34.657600000000002</v>
      </c>
      <c r="D94" s="93">
        <v>101.488</v>
      </c>
      <c r="E94" s="93">
        <v>0</v>
      </c>
      <c r="F94" s="93">
        <v>2.9999999999999997E-4</v>
      </c>
      <c r="G94" s="93">
        <v>749503.41890000005</v>
      </c>
      <c r="H94" s="93">
        <v>9287.5926999999992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24137.7781</v>
      </c>
      <c r="C95" s="93">
        <v>35.465299999999999</v>
      </c>
      <c r="D95" s="93">
        <v>98.1554</v>
      </c>
      <c r="E95" s="93">
        <v>0</v>
      </c>
      <c r="F95" s="93">
        <v>2.9999999999999997E-4</v>
      </c>
      <c r="G95" s="93">
        <v>724809.83059999999</v>
      </c>
      <c r="H95" s="93">
        <v>9724.8462999999992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309479.48090000002</v>
      </c>
      <c r="C97" s="93">
        <v>478.52859999999998</v>
      </c>
      <c r="D97" s="93">
        <v>1430.7652</v>
      </c>
      <c r="E97" s="93">
        <v>0</v>
      </c>
      <c r="F97" s="93">
        <v>4.0000000000000001E-3</v>
      </c>
      <c r="G97" s="94">
        <v>10566800</v>
      </c>
      <c r="H97" s="93">
        <v>127094.1058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21448.252199999999</v>
      </c>
      <c r="C98" s="93">
        <v>31.759899999999998</v>
      </c>
      <c r="D98" s="93">
        <v>89.000399999999999</v>
      </c>
      <c r="E98" s="93">
        <v>0</v>
      </c>
      <c r="F98" s="93">
        <v>2.9999999999999997E-4</v>
      </c>
      <c r="G98" s="93">
        <v>657223.45909999998</v>
      </c>
      <c r="H98" s="93">
        <v>8666.1743000000006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31059.245999999999</v>
      </c>
      <c r="C99" s="93">
        <v>49.440399999999997</v>
      </c>
      <c r="D99" s="93">
        <v>153.8305</v>
      </c>
      <c r="E99" s="93">
        <v>0</v>
      </c>
      <c r="F99" s="93">
        <v>4.0000000000000002E-4</v>
      </c>
      <c r="G99" s="94">
        <v>1136190</v>
      </c>
      <c r="H99" s="93">
        <v>12898.25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87680100000</v>
      </c>
      <c r="C102" s="93">
        <v>50698.603999999999</v>
      </c>
      <c r="D102" s="93" t="s">
        <v>624</v>
      </c>
      <c r="E102" s="93">
        <v>9179.8510000000006</v>
      </c>
      <c r="F102" s="93">
        <v>26914.7</v>
      </c>
      <c r="G102" s="93">
        <v>4194.0410000000002</v>
      </c>
      <c r="H102" s="93">
        <v>0</v>
      </c>
      <c r="I102" s="93">
        <v>8362.5589999999993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2047.452</v>
      </c>
      <c r="R102" s="93">
        <v>0</v>
      </c>
      <c r="S102" s="93">
        <v>0</v>
      </c>
    </row>
    <row r="103" spans="1:19">
      <c r="A103" s="93" t="s">
        <v>435</v>
      </c>
      <c r="B103" s="94">
        <v>79651700000</v>
      </c>
      <c r="C103" s="93">
        <v>53847.133999999998</v>
      </c>
      <c r="D103" s="93" t="s">
        <v>491</v>
      </c>
      <c r="E103" s="93">
        <v>9179.8510000000006</v>
      </c>
      <c r="F103" s="93">
        <v>26914.7</v>
      </c>
      <c r="G103" s="93">
        <v>4194.0410000000002</v>
      </c>
      <c r="H103" s="93">
        <v>0</v>
      </c>
      <c r="I103" s="93">
        <v>11517.83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2040.712</v>
      </c>
      <c r="R103" s="93">
        <v>0</v>
      </c>
      <c r="S103" s="93">
        <v>0</v>
      </c>
    </row>
    <row r="104" spans="1:19">
      <c r="A104" s="93" t="s">
        <v>436</v>
      </c>
      <c r="B104" s="94">
        <v>95590400000</v>
      </c>
      <c r="C104" s="93">
        <v>62288.241000000002</v>
      </c>
      <c r="D104" s="93" t="s">
        <v>578</v>
      </c>
      <c r="E104" s="93">
        <v>9179.8510000000006</v>
      </c>
      <c r="F104" s="93">
        <v>26914.7</v>
      </c>
      <c r="G104" s="93">
        <v>4194.0410000000002</v>
      </c>
      <c r="H104" s="93">
        <v>0</v>
      </c>
      <c r="I104" s="93">
        <v>19886.697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2112.9520000000002</v>
      </c>
      <c r="R104" s="93">
        <v>0</v>
      </c>
      <c r="S104" s="93">
        <v>0</v>
      </c>
    </row>
    <row r="105" spans="1:19">
      <c r="A105" s="93" t="s">
        <v>437</v>
      </c>
      <c r="B105" s="94">
        <v>99905300000</v>
      </c>
      <c r="C105" s="93">
        <v>64742.644999999997</v>
      </c>
      <c r="D105" s="93" t="s">
        <v>492</v>
      </c>
      <c r="E105" s="93">
        <v>9179.8510000000006</v>
      </c>
      <c r="F105" s="93">
        <v>26914.7</v>
      </c>
      <c r="G105" s="93">
        <v>4194.0410000000002</v>
      </c>
      <c r="H105" s="93">
        <v>0</v>
      </c>
      <c r="I105" s="93">
        <v>22315.79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2138.2629999999999</v>
      </c>
      <c r="R105" s="93">
        <v>0</v>
      </c>
      <c r="S105" s="93">
        <v>0</v>
      </c>
    </row>
    <row r="106" spans="1:19">
      <c r="A106" s="93" t="s">
        <v>284</v>
      </c>
      <c r="B106" s="94">
        <v>112842000000</v>
      </c>
      <c r="C106" s="93">
        <v>73769.573000000004</v>
      </c>
      <c r="D106" s="93" t="s">
        <v>579</v>
      </c>
      <c r="E106" s="93">
        <v>9179.8510000000006</v>
      </c>
      <c r="F106" s="93">
        <v>26914.7</v>
      </c>
      <c r="G106" s="93">
        <v>4194.0410000000002</v>
      </c>
      <c r="H106" s="93">
        <v>0</v>
      </c>
      <c r="I106" s="93">
        <v>31331.591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2149.3910000000001</v>
      </c>
      <c r="R106" s="93">
        <v>0</v>
      </c>
      <c r="S106" s="93">
        <v>0</v>
      </c>
    </row>
    <row r="107" spans="1:19">
      <c r="A107" s="93" t="s">
        <v>438</v>
      </c>
      <c r="B107" s="94">
        <v>126625000000</v>
      </c>
      <c r="C107" s="93">
        <v>78410.100999999995</v>
      </c>
      <c r="D107" s="93" t="s">
        <v>625</v>
      </c>
      <c r="E107" s="93">
        <v>9179.8510000000006</v>
      </c>
      <c r="F107" s="93">
        <v>26914.7</v>
      </c>
      <c r="G107" s="93">
        <v>4194.0410000000002</v>
      </c>
      <c r="H107" s="93">
        <v>0</v>
      </c>
      <c r="I107" s="93">
        <v>35924.205000000002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2197.3029999999999</v>
      </c>
      <c r="R107" s="93">
        <v>0</v>
      </c>
      <c r="S107" s="93">
        <v>0</v>
      </c>
    </row>
    <row r="108" spans="1:19">
      <c r="A108" s="93" t="s">
        <v>439</v>
      </c>
      <c r="B108" s="94">
        <v>137700000000</v>
      </c>
      <c r="C108" s="93">
        <v>77809.044999999998</v>
      </c>
      <c r="D108" s="93" t="s">
        <v>580</v>
      </c>
      <c r="E108" s="93">
        <v>9179.8510000000006</v>
      </c>
      <c r="F108" s="93">
        <v>26914.7</v>
      </c>
      <c r="G108" s="93">
        <v>4194.0410000000002</v>
      </c>
      <c r="H108" s="93">
        <v>0</v>
      </c>
      <c r="I108" s="93">
        <v>35308.474999999999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2211.9780000000001</v>
      </c>
      <c r="R108" s="93">
        <v>0</v>
      </c>
      <c r="S108" s="93">
        <v>0</v>
      </c>
    </row>
    <row r="109" spans="1:19">
      <c r="A109" s="93" t="s">
        <v>440</v>
      </c>
      <c r="B109" s="94">
        <v>134426000000</v>
      </c>
      <c r="C109" s="93">
        <v>78160.527000000002</v>
      </c>
      <c r="D109" s="93" t="s">
        <v>581</v>
      </c>
      <c r="E109" s="93">
        <v>9179.8510000000006</v>
      </c>
      <c r="F109" s="93">
        <v>26914.7</v>
      </c>
      <c r="G109" s="93">
        <v>4194.0410000000002</v>
      </c>
      <c r="H109" s="93">
        <v>0</v>
      </c>
      <c r="I109" s="93">
        <v>35670.298000000003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2201.6370000000002</v>
      </c>
      <c r="R109" s="93">
        <v>0</v>
      </c>
      <c r="S109" s="93">
        <v>0</v>
      </c>
    </row>
    <row r="110" spans="1:19">
      <c r="A110" s="93" t="s">
        <v>441</v>
      </c>
      <c r="B110" s="94">
        <v>121679000000</v>
      </c>
      <c r="C110" s="93">
        <v>74663.929000000004</v>
      </c>
      <c r="D110" s="93" t="s">
        <v>626</v>
      </c>
      <c r="E110" s="93">
        <v>9179.8510000000006</v>
      </c>
      <c r="F110" s="93">
        <v>26914.7</v>
      </c>
      <c r="G110" s="93">
        <v>4194.0410000000002</v>
      </c>
      <c r="H110" s="93">
        <v>0</v>
      </c>
      <c r="I110" s="93">
        <v>32197.433000000001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2177.904</v>
      </c>
      <c r="R110" s="93">
        <v>0</v>
      </c>
      <c r="S110" s="93">
        <v>0</v>
      </c>
    </row>
    <row r="111" spans="1:19">
      <c r="A111" s="93" t="s">
        <v>442</v>
      </c>
      <c r="B111" s="94">
        <v>105861000000</v>
      </c>
      <c r="C111" s="93">
        <v>64446.307999999997</v>
      </c>
      <c r="D111" s="93" t="s">
        <v>627</v>
      </c>
      <c r="E111" s="93">
        <v>9179.8510000000006</v>
      </c>
      <c r="F111" s="93">
        <v>26914.7</v>
      </c>
      <c r="G111" s="93">
        <v>4194.0410000000002</v>
      </c>
      <c r="H111" s="93">
        <v>0</v>
      </c>
      <c r="I111" s="93">
        <v>22012.181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2145.5349999999999</v>
      </c>
      <c r="R111" s="93">
        <v>0</v>
      </c>
      <c r="S111" s="93">
        <v>0</v>
      </c>
    </row>
    <row r="112" spans="1:19">
      <c r="A112" s="93" t="s">
        <v>443</v>
      </c>
      <c r="B112" s="94">
        <v>90835400000</v>
      </c>
      <c r="C112" s="93">
        <v>59388.909</v>
      </c>
      <c r="D112" s="93" t="s">
        <v>494</v>
      </c>
      <c r="E112" s="93">
        <v>9179.8510000000006</v>
      </c>
      <c r="F112" s="93">
        <v>26914.7</v>
      </c>
      <c r="G112" s="93">
        <v>4194.0410000000002</v>
      </c>
      <c r="H112" s="93">
        <v>0</v>
      </c>
      <c r="I112" s="93">
        <v>16960.151000000002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2140.1660000000002</v>
      </c>
      <c r="R112" s="93">
        <v>0</v>
      </c>
      <c r="S112" s="93">
        <v>0</v>
      </c>
    </row>
    <row r="113" spans="1:19">
      <c r="A113" s="93" t="s">
        <v>444</v>
      </c>
      <c r="B113" s="94">
        <v>87842700000</v>
      </c>
      <c r="C113" s="93">
        <v>50633.898000000001</v>
      </c>
      <c r="D113" s="93" t="s">
        <v>495</v>
      </c>
      <c r="E113" s="93">
        <v>9179.8510000000006</v>
      </c>
      <c r="F113" s="93">
        <v>26914.7</v>
      </c>
      <c r="G113" s="93">
        <v>4194.0410000000002</v>
      </c>
      <c r="H113" s="93">
        <v>0</v>
      </c>
      <c r="I113" s="93">
        <v>8287.19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2058.116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1280640000000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79651700000</v>
      </c>
      <c r="C116" s="93">
        <v>50633.898000000001</v>
      </c>
      <c r="D116" s="93"/>
      <c r="E116" s="93">
        <v>9179.8510000000006</v>
      </c>
      <c r="F116" s="93">
        <v>26914.7</v>
      </c>
      <c r="G116" s="93">
        <v>4194.0410000000002</v>
      </c>
      <c r="H116" s="93">
        <v>0</v>
      </c>
      <c r="I116" s="93">
        <v>8287.19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2040.712</v>
      </c>
      <c r="R116" s="93">
        <v>0</v>
      </c>
      <c r="S116" s="93">
        <v>0</v>
      </c>
    </row>
    <row r="117" spans="1:19">
      <c r="A117" s="93" t="s">
        <v>447</v>
      </c>
      <c r="B117" s="94">
        <v>137700000000</v>
      </c>
      <c r="C117" s="93">
        <v>78410.100999999995</v>
      </c>
      <c r="D117" s="93"/>
      <c r="E117" s="93">
        <v>9179.8510000000006</v>
      </c>
      <c r="F117" s="93">
        <v>26914.7</v>
      </c>
      <c r="G117" s="93">
        <v>4194.0410000000002</v>
      </c>
      <c r="H117" s="93">
        <v>0</v>
      </c>
      <c r="I117" s="93">
        <v>35924.205000000002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2211.9780000000001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34121.75</v>
      </c>
      <c r="C120" s="93">
        <v>9361.2099999999991</v>
      </c>
      <c r="D120" s="93">
        <v>0</v>
      </c>
      <c r="E120" s="93">
        <v>43482.96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66.75</v>
      </c>
      <c r="C121" s="93">
        <v>18.309999999999999</v>
      </c>
      <c r="D121" s="93">
        <v>0</v>
      </c>
      <c r="E121" s="93">
        <v>85.07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66.75</v>
      </c>
      <c r="C122" s="93">
        <v>18.309999999999999</v>
      </c>
      <c r="D122" s="93">
        <v>0</v>
      </c>
      <c r="E122" s="93">
        <v>85.07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2552.29</v>
      </c>
      <c r="C2" s="93">
        <v>4993.2</v>
      </c>
      <c r="D2" s="93">
        <v>4993.2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2552.29</v>
      </c>
      <c r="C3" s="93">
        <v>4993.2</v>
      </c>
      <c r="D3" s="93">
        <v>4993.2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5443.34</v>
      </c>
      <c r="C4" s="93">
        <v>10649.13</v>
      </c>
      <c r="D4" s="93">
        <v>10649.13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5443.34</v>
      </c>
      <c r="C5" s="93">
        <v>10649.13</v>
      </c>
      <c r="D5" s="93">
        <v>10649.13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399.84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146.97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109.27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182.41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62.53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1169.1199999999999</v>
      </c>
      <c r="C28" s="93">
        <v>1383.17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0.252</v>
      </c>
      <c r="G53" s="93">
        <v>0.16200000000000001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0.252</v>
      </c>
      <c r="G54" s="93">
        <v>0.16200000000000001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0.252</v>
      </c>
      <c r="G55" s="93">
        <v>0.16200000000000001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0.252</v>
      </c>
      <c r="G56" s="93">
        <v>0.16200000000000001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0.252</v>
      </c>
      <c r="G58" s="93">
        <v>0.16200000000000001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74479.990000000005</v>
      </c>
      <c r="D64" s="93">
        <v>50354.67</v>
      </c>
      <c r="E64" s="93">
        <v>24125.32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18790.87</v>
      </c>
      <c r="D65" s="93">
        <v>12704.19</v>
      </c>
      <c r="E65" s="93">
        <v>6086.68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154652.35999999999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41721.040000000001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3</v>
      </c>
      <c r="F74" s="93">
        <v>3280.12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0.76</v>
      </c>
      <c r="F75" s="93">
        <v>877.71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26780.075499999999</v>
      </c>
      <c r="C84" s="93">
        <v>41.505499999999998</v>
      </c>
      <c r="D84" s="93">
        <v>84.417599999999993</v>
      </c>
      <c r="E84" s="93">
        <v>0</v>
      </c>
      <c r="F84" s="93">
        <v>2.9999999999999997E-4</v>
      </c>
      <c r="G84" s="93">
        <v>150070.92230000001</v>
      </c>
      <c r="H84" s="93">
        <v>10856.843199999999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23427.211200000002</v>
      </c>
      <c r="C85" s="93">
        <v>36.8322</v>
      </c>
      <c r="D85" s="93">
        <v>76.413300000000007</v>
      </c>
      <c r="E85" s="93">
        <v>0</v>
      </c>
      <c r="F85" s="93">
        <v>2.9999999999999997E-4</v>
      </c>
      <c r="G85" s="93">
        <v>135849.06779999999</v>
      </c>
      <c r="H85" s="93">
        <v>9545.8873000000003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23819.138999999999</v>
      </c>
      <c r="C86" s="93">
        <v>39.046900000000001</v>
      </c>
      <c r="D86" s="93">
        <v>85.527500000000003</v>
      </c>
      <c r="E86" s="93">
        <v>0</v>
      </c>
      <c r="F86" s="93">
        <v>2.9999999999999997E-4</v>
      </c>
      <c r="G86" s="93">
        <v>152074.42199999999</v>
      </c>
      <c r="H86" s="93">
        <v>9853.2093000000004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22806.053400000001</v>
      </c>
      <c r="C87" s="93">
        <v>38.628100000000003</v>
      </c>
      <c r="D87" s="93">
        <v>87.977900000000005</v>
      </c>
      <c r="E87" s="93">
        <v>0</v>
      </c>
      <c r="F87" s="93">
        <v>2.9999999999999997E-4</v>
      </c>
      <c r="G87" s="93">
        <v>156446.99799999999</v>
      </c>
      <c r="H87" s="93">
        <v>9548.8258999999998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24396.566299999999</v>
      </c>
      <c r="C88" s="93">
        <v>42.590800000000002</v>
      </c>
      <c r="D88" s="93">
        <v>100.33320000000001</v>
      </c>
      <c r="E88" s="93">
        <v>0</v>
      </c>
      <c r="F88" s="93">
        <v>4.0000000000000002E-4</v>
      </c>
      <c r="G88" s="93">
        <v>178432.66459999999</v>
      </c>
      <c r="H88" s="93">
        <v>10331.9447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25527.945</v>
      </c>
      <c r="C89" s="93">
        <v>45.097099999999998</v>
      </c>
      <c r="D89" s="93">
        <v>107.58969999999999</v>
      </c>
      <c r="E89" s="93">
        <v>0</v>
      </c>
      <c r="F89" s="93">
        <v>4.0000000000000002E-4</v>
      </c>
      <c r="G89" s="93">
        <v>191343.3591</v>
      </c>
      <c r="H89" s="93">
        <v>10860.133400000001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27867.9732</v>
      </c>
      <c r="C90" s="93">
        <v>49.536799999999999</v>
      </c>
      <c r="D90" s="93">
        <v>118.9515</v>
      </c>
      <c r="E90" s="93">
        <v>0</v>
      </c>
      <c r="F90" s="93">
        <v>4.0000000000000002E-4</v>
      </c>
      <c r="G90" s="93">
        <v>211552.96830000001</v>
      </c>
      <c r="H90" s="93">
        <v>11883.881299999999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27341.363300000001</v>
      </c>
      <c r="C91" s="93">
        <v>48.520099999999999</v>
      </c>
      <c r="D91" s="93">
        <v>116.30840000000001</v>
      </c>
      <c r="E91" s="93">
        <v>0</v>
      </c>
      <c r="F91" s="93">
        <v>4.0000000000000002E-4</v>
      </c>
      <c r="G91" s="93">
        <v>206851.495</v>
      </c>
      <c r="H91" s="93">
        <v>11651.8696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24962.4872</v>
      </c>
      <c r="C92" s="93">
        <v>44.019300000000001</v>
      </c>
      <c r="D92" s="93">
        <v>104.8198</v>
      </c>
      <c r="E92" s="93">
        <v>0</v>
      </c>
      <c r="F92" s="93">
        <v>4.0000000000000002E-4</v>
      </c>
      <c r="G92" s="93">
        <v>186416.43919999999</v>
      </c>
      <c r="H92" s="93">
        <v>10612.2904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23183.839899999999</v>
      </c>
      <c r="C93" s="93">
        <v>39.598500000000001</v>
      </c>
      <c r="D93" s="93">
        <v>91.055400000000006</v>
      </c>
      <c r="E93" s="93">
        <v>0</v>
      </c>
      <c r="F93" s="93">
        <v>2.9999999999999997E-4</v>
      </c>
      <c r="G93" s="93">
        <v>161923.42970000001</v>
      </c>
      <c r="H93" s="93">
        <v>9737.5265999999992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23181.787499999999</v>
      </c>
      <c r="C94" s="93">
        <v>37.811700000000002</v>
      </c>
      <c r="D94" s="93">
        <v>82.305499999999995</v>
      </c>
      <c r="E94" s="93">
        <v>0</v>
      </c>
      <c r="F94" s="93">
        <v>2.9999999999999997E-4</v>
      </c>
      <c r="G94" s="93">
        <v>146343.16250000001</v>
      </c>
      <c r="H94" s="93">
        <v>9571.9724999999999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25811.502100000002</v>
      </c>
      <c r="C95" s="93">
        <v>40.656500000000001</v>
      </c>
      <c r="D95" s="93">
        <v>84.561199999999999</v>
      </c>
      <c r="E95" s="93">
        <v>0</v>
      </c>
      <c r="F95" s="93">
        <v>2.9999999999999997E-4</v>
      </c>
      <c r="G95" s="93">
        <v>150335.54689999999</v>
      </c>
      <c r="H95" s="93">
        <v>10524.403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299105.9436</v>
      </c>
      <c r="C97" s="93">
        <v>503.8433</v>
      </c>
      <c r="D97" s="93">
        <v>1140.261</v>
      </c>
      <c r="E97" s="93">
        <v>0</v>
      </c>
      <c r="F97" s="93">
        <v>4.3E-3</v>
      </c>
      <c r="G97" s="94">
        <v>2027640</v>
      </c>
      <c r="H97" s="93">
        <v>124978.78720000001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22806.053400000001</v>
      </c>
      <c r="C98" s="93">
        <v>36.8322</v>
      </c>
      <c r="D98" s="93">
        <v>76.413300000000007</v>
      </c>
      <c r="E98" s="93">
        <v>0</v>
      </c>
      <c r="F98" s="93">
        <v>2.9999999999999997E-4</v>
      </c>
      <c r="G98" s="93">
        <v>135849.06779999999</v>
      </c>
      <c r="H98" s="93">
        <v>9545.8873000000003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27867.9732</v>
      </c>
      <c r="C99" s="93">
        <v>49.536799999999999</v>
      </c>
      <c r="D99" s="93">
        <v>118.9515</v>
      </c>
      <c r="E99" s="93">
        <v>0</v>
      </c>
      <c r="F99" s="93">
        <v>4.0000000000000002E-4</v>
      </c>
      <c r="G99" s="93">
        <v>211552.96830000001</v>
      </c>
      <c r="H99" s="93">
        <v>11883.881299999999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86529500000</v>
      </c>
      <c r="C102" s="93">
        <v>44429.911</v>
      </c>
      <c r="D102" s="93" t="s">
        <v>628</v>
      </c>
      <c r="E102" s="93">
        <v>9179.8510000000006</v>
      </c>
      <c r="F102" s="93">
        <v>26914.7</v>
      </c>
      <c r="G102" s="93">
        <v>4157.835</v>
      </c>
      <c r="H102" s="93">
        <v>0</v>
      </c>
      <c r="I102" s="93">
        <v>1360.337</v>
      </c>
      <c r="J102" s="93">
        <v>894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1923.1890000000001</v>
      </c>
      <c r="R102" s="93">
        <v>0</v>
      </c>
      <c r="S102" s="93">
        <v>0</v>
      </c>
    </row>
    <row r="103" spans="1:19">
      <c r="A103" s="93" t="s">
        <v>435</v>
      </c>
      <c r="B103" s="94">
        <v>78329300000</v>
      </c>
      <c r="C103" s="93">
        <v>46321.338000000003</v>
      </c>
      <c r="D103" s="93" t="s">
        <v>582</v>
      </c>
      <c r="E103" s="93">
        <v>9179.8510000000006</v>
      </c>
      <c r="F103" s="93">
        <v>26914.7</v>
      </c>
      <c r="G103" s="93">
        <v>4157.835</v>
      </c>
      <c r="H103" s="93">
        <v>0</v>
      </c>
      <c r="I103" s="93">
        <v>4083.2890000000002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1985.664</v>
      </c>
      <c r="R103" s="93">
        <v>0</v>
      </c>
      <c r="S103" s="93">
        <v>0</v>
      </c>
    </row>
    <row r="104" spans="1:19">
      <c r="A104" s="93" t="s">
        <v>436</v>
      </c>
      <c r="B104" s="94">
        <v>87684700000</v>
      </c>
      <c r="C104" s="93">
        <v>52769.002</v>
      </c>
      <c r="D104" s="93" t="s">
        <v>496</v>
      </c>
      <c r="E104" s="93">
        <v>9179.8510000000006</v>
      </c>
      <c r="F104" s="93">
        <v>26914.7</v>
      </c>
      <c r="G104" s="93">
        <v>4157.835</v>
      </c>
      <c r="H104" s="93">
        <v>0</v>
      </c>
      <c r="I104" s="93">
        <v>10496.455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2020.162</v>
      </c>
      <c r="R104" s="93">
        <v>0</v>
      </c>
      <c r="S104" s="93">
        <v>0</v>
      </c>
    </row>
    <row r="105" spans="1:19">
      <c r="A105" s="93" t="s">
        <v>437</v>
      </c>
      <c r="B105" s="94">
        <v>90205900000</v>
      </c>
      <c r="C105" s="93">
        <v>60571.237000000001</v>
      </c>
      <c r="D105" s="93" t="s">
        <v>497</v>
      </c>
      <c r="E105" s="93">
        <v>9179.8510000000006</v>
      </c>
      <c r="F105" s="93">
        <v>26914.7</v>
      </c>
      <c r="G105" s="93">
        <v>4157.835</v>
      </c>
      <c r="H105" s="93">
        <v>0</v>
      </c>
      <c r="I105" s="93">
        <v>18231.785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2087.0659999999998</v>
      </c>
      <c r="R105" s="93">
        <v>0</v>
      </c>
      <c r="S105" s="93">
        <v>0</v>
      </c>
    </row>
    <row r="106" spans="1:19">
      <c r="A106" s="93" t="s">
        <v>284</v>
      </c>
      <c r="B106" s="94">
        <v>102883000000</v>
      </c>
      <c r="C106" s="93">
        <v>68366.445000000007</v>
      </c>
      <c r="D106" s="93" t="s">
        <v>629</v>
      </c>
      <c r="E106" s="93">
        <v>9179.8510000000006</v>
      </c>
      <c r="F106" s="93">
        <v>26914.7</v>
      </c>
      <c r="G106" s="93">
        <v>4157.835</v>
      </c>
      <c r="H106" s="93">
        <v>0</v>
      </c>
      <c r="I106" s="93">
        <v>25980.199000000001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2133.8609999999999</v>
      </c>
      <c r="R106" s="93">
        <v>0</v>
      </c>
      <c r="S106" s="93">
        <v>0</v>
      </c>
    </row>
    <row r="107" spans="1:19">
      <c r="A107" s="93" t="s">
        <v>438</v>
      </c>
      <c r="B107" s="94">
        <v>110327000000</v>
      </c>
      <c r="C107" s="93">
        <v>69080.312999999995</v>
      </c>
      <c r="D107" s="93" t="s">
        <v>630</v>
      </c>
      <c r="E107" s="93">
        <v>9179.8510000000006</v>
      </c>
      <c r="F107" s="93">
        <v>26914.7</v>
      </c>
      <c r="G107" s="93">
        <v>4157.835</v>
      </c>
      <c r="H107" s="93">
        <v>0</v>
      </c>
      <c r="I107" s="93">
        <v>26651.973999999998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2175.9540000000002</v>
      </c>
      <c r="R107" s="93">
        <v>0</v>
      </c>
      <c r="S107" s="93">
        <v>0</v>
      </c>
    </row>
    <row r="108" spans="1:19">
      <c r="A108" s="93" t="s">
        <v>439</v>
      </c>
      <c r="B108" s="94">
        <v>121979000000</v>
      </c>
      <c r="C108" s="93">
        <v>72269.391000000003</v>
      </c>
      <c r="D108" s="93" t="s">
        <v>631</v>
      </c>
      <c r="E108" s="93">
        <v>9179.8510000000006</v>
      </c>
      <c r="F108" s="93">
        <v>26914.7</v>
      </c>
      <c r="G108" s="93">
        <v>4157.835</v>
      </c>
      <c r="H108" s="93">
        <v>0</v>
      </c>
      <c r="I108" s="93">
        <v>29760.665000000001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2256.3409999999999</v>
      </c>
      <c r="R108" s="93">
        <v>0</v>
      </c>
      <c r="S108" s="93">
        <v>0</v>
      </c>
    </row>
    <row r="109" spans="1:19">
      <c r="A109" s="93" t="s">
        <v>440</v>
      </c>
      <c r="B109" s="94">
        <v>119269000000</v>
      </c>
      <c r="C109" s="93">
        <v>70333.872000000003</v>
      </c>
      <c r="D109" s="93" t="s">
        <v>632</v>
      </c>
      <c r="E109" s="93">
        <v>9179.8510000000006</v>
      </c>
      <c r="F109" s="93">
        <v>26914.7</v>
      </c>
      <c r="G109" s="93">
        <v>4157.835</v>
      </c>
      <c r="H109" s="93">
        <v>0</v>
      </c>
      <c r="I109" s="93">
        <v>27866.433000000001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2215.0529999999999</v>
      </c>
      <c r="R109" s="93">
        <v>0</v>
      </c>
      <c r="S109" s="93">
        <v>0</v>
      </c>
    </row>
    <row r="110" spans="1:19">
      <c r="A110" s="93" t="s">
        <v>441</v>
      </c>
      <c r="B110" s="94">
        <v>107486000000</v>
      </c>
      <c r="C110" s="93">
        <v>67276.237999999998</v>
      </c>
      <c r="D110" s="93" t="s">
        <v>498</v>
      </c>
      <c r="E110" s="93">
        <v>9179.8510000000006</v>
      </c>
      <c r="F110" s="93">
        <v>26914.7</v>
      </c>
      <c r="G110" s="93">
        <v>4157.835</v>
      </c>
      <c r="H110" s="93">
        <v>0</v>
      </c>
      <c r="I110" s="93">
        <v>24855.612000000001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2168.241</v>
      </c>
      <c r="R110" s="93">
        <v>0</v>
      </c>
      <c r="S110" s="93">
        <v>0</v>
      </c>
    </row>
    <row r="111" spans="1:19">
      <c r="A111" s="93" t="s">
        <v>442</v>
      </c>
      <c r="B111" s="94">
        <v>93363500000</v>
      </c>
      <c r="C111" s="93">
        <v>61468.402999999998</v>
      </c>
      <c r="D111" s="93" t="s">
        <v>499</v>
      </c>
      <c r="E111" s="93">
        <v>9179.8510000000006</v>
      </c>
      <c r="F111" s="93">
        <v>26914.7</v>
      </c>
      <c r="G111" s="93">
        <v>4157.835</v>
      </c>
      <c r="H111" s="93">
        <v>0</v>
      </c>
      <c r="I111" s="93">
        <v>19076.585999999999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2139.431</v>
      </c>
      <c r="R111" s="93">
        <v>0</v>
      </c>
      <c r="S111" s="93">
        <v>0</v>
      </c>
    </row>
    <row r="112" spans="1:19">
      <c r="A112" s="93" t="s">
        <v>443</v>
      </c>
      <c r="B112" s="94">
        <v>84380100000</v>
      </c>
      <c r="C112" s="93">
        <v>50677.877</v>
      </c>
      <c r="D112" s="93" t="s">
        <v>500</v>
      </c>
      <c r="E112" s="93">
        <v>9179.8510000000006</v>
      </c>
      <c r="F112" s="93">
        <v>26914.7</v>
      </c>
      <c r="G112" s="93">
        <v>4157.835</v>
      </c>
      <c r="H112" s="93">
        <v>0</v>
      </c>
      <c r="I112" s="93">
        <v>8363.8379999999997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2061.6529999999998</v>
      </c>
      <c r="R112" s="93">
        <v>0</v>
      </c>
      <c r="S112" s="93">
        <v>0</v>
      </c>
    </row>
    <row r="113" spans="1:19">
      <c r="A113" s="93" t="s">
        <v>444</v>
      </c>
      <c r="B113" s="94">
        <v>86682100000</v>
      </c>
      <c r="C113" s="93">
        <v>46344.633000000002</v>
      </c>
      <c r="D113" s="93" t="s">
        <v>495</v>
      </c>
      <c r="E113" s="93">
        <v>9179.8510000000006</v>
      </c>
      <c r="F113" s="93">
        <v>26914.7</v>
      </c>
      <c r="G113" s="93">
        <v>4157.835</v>
      </c>
      <c r="H113" s="93">
        <v>0</v>
      </c>
      <c r="I113" s="93">
        <v>4059.1329999999998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2033.115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1169120000000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78329300000</v>
      </c>
      <c r="C116" s="93">
        <v>44429.911</v>
      </c>
      <c r="D116" s="93"/>
      <c r="E116" s="93">
        <v>9179.8510000000006</v>
      </c>
      <c r="F116" s="93">
        <v>26914.7</v>
      </c>
      <c r="G116" s="93">
        <v>4157.835</v>
      </c>
      <c r="H116" s="93">
        <v>0</v>
      </c>
      <c r="I116" s="93">
        <v>1360.337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1923.1890000000001</v>
      </c>
      <c r="R116" s="93">
        <v>0</v>
      </c>
      <c r="S116" s="93">
        <v>0</v>
      </c>
    </row>
    <row r="117" spans="1:19">
      <c r="A117" s="93" t="s">
        <v>447</v>
      </c>
      <c r="B117" s="94">
        <v>121979000000</v>
      </c>
      <c r="C117" s="93">
        <v>72269.391000000003</v>
      </c>
      <c r="D117" s="93"/>
      <c r="E117" s="93">
        <v>9179.8510000000006</v>
      </c>
      <c r="F117" s="93">
        <v>26914.7</v>
      </c>
      <c r="G117" s="93">
        <v>4157.835</v>
      </c>
      <c r="H117" s="93">
        <v>0</v>
      </c>
      <c r="I117" s="93">
        <v>29760.665000000001</v>
      </c>
      <c r="J117" s="93">
        <v>894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2256.3409999999999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33753.19</v>
      </c>
      <c r="C120" s="93">
        <v>14613.09</v>
      </c>
      <c r="D120" s="93">
        <v>0</v>
      </c>
      <c r="E120" s="93">
        <v>48366.29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66.03</v>
      </c>
      <c r="C121" s="93">
        <v>28.59</v>
      </c>
      <c r="D121" s="93">
        <v>0</v>
      </c>
      <c r="E121" s="93">
        <v>94.62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66.03</v>
      </c>
      <c r="C122" s="93">
        <v>28.59</v>
      </c>
      <c r="D122" s="93">
        <v>0</v>
      </c>
      <c r="E122" s="93">
        <v>94.62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2171</v>
      </c>
      <c r="C2" s="93">
        <v>4247.26</v>
      </c>
      <c r="D2" s="93">
        <v>4247.26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2171</v>
      </c>
      <c r="C3" s="93">
        <v>4247.26</v>
      </c>
      <c r="D3" s="93">
        <v>4247.26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4498.53</v>
      </c>
      <c r="C4" s="93">
        <v>8800.75</v>
      </c>
      <c r="D4" s="93">
        <v>8800.75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4498.53</v>
      </c>
      <c r="C5" s="93">
        <v>8800.75</v>
      </c>
      <c r="D5" s="93">
        <v>8800.75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131.18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49.6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99.66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176.6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62.71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1062.31</v>
      </c>
      <c r="C28" s="93">
        <v>1108.69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0.252</v>
      </c>
      <c r="G53" s="93">
        <v>0.16200000000000001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0.252</v>
      </c>
      <c r="G54" s="93">
        <v>0.16200000000000001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0.252</v>
      </c>
      <c r="G55" s="93">
        <v>0.16200000000000001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0.252</v>
      </c>
      <c r="G56" s="93">
        <v>0.16200000000000001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0.252</v>
      </c>
      <c r="G58" s="93">
        <v>0.16200000000000001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69236.34</v>
      </c>
      <c r="D64" s="93">
        <v>46809.53</v>
      </c>
      <c r="E64" s="93">
        <v>22426.81</v>
      </c>
      <c r="F64" s="93">
        <v>0.68</v>
      </c>
      <c r="G64" s="93">
        <v>3.19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14571.23</v>
      </c>
      <c r="D65" s="93">
        <v>10178.200000000001</v>
      </c>
      <c r="E65" s="93">
        <v>4393.03</v>
      </c>
      <c r="F65" s="93">
        <v>0.7</v>
      </c>
      <c r="G65" s="93">
        <v>3.72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110294.53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25789.97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2.79</v>
      </c>
      <c r="F74" s="93">
        <v>3049.19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0.64</v>
      </c>
      <c r="F75" s="93">
        <v>742.9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13373.3415</v>
      </c>
      <c r="C84" s="93">
        <v>11.749499999999999</v>
      </c>
      <c r="D84" s="93">
        <v>70.155500000000004</v>
      </c>
      <c r="E84" s="93">
        <v>0</v>
      </c>
      <c r="F84" s="93">
        <v>0</v>
      </c>
      <c r="G84" s="93">
        <v>423125.4302</v>
      </c>
      <c r="H84" s="93">
        <v>4842.5775999999996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12038.554099999999</v>
      </c>
      <c r="C85" s="93">
        <v>10.5762</v>
      </c>
      <c r="D85" s="93">
        <v>63.273000000000003</v>
      </c>
      <c r="E85" s="93">
        <v>0</v>
      </c>
      <c r="F85" s="93">
        <v>0</v>
      </c>
      <c r="G85" s="93">
        <v>381616.15590000001</v>
      </c>
      <c r="H85" s="93">
        <v>4359.6072999999997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12848.1764</v>
      </c>
      <c r="C86" s="93">
        <v>11.273</v>
      </c>
      <c r="D86" s="93">
        <v>70.106999999999999</v>
      </c>
      <c r="E86" s="93">
        <v>0</v>
      </c>
      <c r="F86" s="93">
        <v>0</v>
      </c>
      <c r="G86" s="93">
        <v>422849.10110000003</v>
      </c>
      <c r="H86" s="93">
        <v>4660.6692000000003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12189.3426</v>
      </c>
      <c r="C87" s="93">
        <v>10.685</v>
      </c>
      <c r="D87" s="93">
        <v>68.285300000000007</v>
      </c>
      <c r="E87" s="93">
        <v>0</v>
      </c>
      <c r="F87" s="93">
        <v>0</v>
      </c>
      <c r="G87" s="93">
        <v>411871.31430000003</v>
      </c>
      <c r="H87" s="93">
        <v>4427.0875999999998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12347.317499999999</v>
      </c>
      <c r="C88" s="93">
        <v>10.809100000000001</v>
      </c>
      <c r="D88" s="93">
        <v>71.751300000000001</v>
      </c>
      <c r="E88" s="93">
        <v>0</v>
      </c>
      <c r="F88" s="93">
        <v>0</v>
      </c>
      <c r="G88" s="93">
        <v>432791.6704</v>
      </c>
      <c r="H88" s="93">
        <v>4492.3378000000002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11837.1798</v>
      </c>
      <c r="C89" s="93">
        <v>10.3551</v>
      </c>
      <c r="D89" s="93">
        <v>70.109399999999994</v>
      </c>
      <c r="E89" s="93">
        <v>0</v>
      </c>
      <c r="F89" s="93">
        <v>0</v>
      </c>
      <c r="G89" s="93">
        <v>422894.89049999998</v>
      </c>
      <c r="H89" s="93">
        <v>4310.7687999999998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12581.408100000001</v>
      </c>
      <c r="C90" s="93">
        <v>10.989800000000001</v>
      </c>
      <c r="D90" s="93">
        <v>77.438599999999994</v>
      </c>
      <c r="E90" s="93">
        <v>0</v>
      </c>
      <c r="F90" s="93">
        <v>0</v>
      </c>
      <c r="G90" s="93">
        <v>467119.67330000002</v>
      </c>
      <c r="H90" s="93">
        <v>4590.7087000000001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12828.2736</v>
      </c>
      <c r="C91" s="93">
        <v>11.2014</v>
      </c>
      <c r="D91" s="93">
        <v>79.6858</v>
      </c>
      <c r="E91" s="93">
        <v>0</v>
      </c>
      <c r="F91" s="93">
        <v>0</v>
      </c>
      <c r="G91" s="93">
        <v>480678.80619999999</v>
      </c>
      <c r="H91" s="93">
        <v>4683.0054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12246.533600000001</v>
      </c>
      <c r="C92" s="93">
        <v>10.697100000000001</v>
      </c>
      <c r="D92" s="93">
        <v>75.420500000000004</v>
      </c>
      <c r="E92" s="93">
        <v>0</v>
      </c>
      <c r="F92" s="93">
        <v>0</v>
      </c>
      <c r="G92" s="93">
        <v>454946.30910000001</v>
      </c>
      <c r="H92" s="93">
        <v>4468.6508999999996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12315.5506</v>
      </c>
      <c r="C93" s="93">
        <v>10.7712</v>
      </c>
      <c r="D93" s="93">
        <v>73.366699999999994</v>
      </c>
      <c r="E93" s="93">
        <v>0</v>
      </c>
      <c r="F93" s="93">
        <v>0</v>
      </c>
      <c r="G93" s="93">
        <v>442544.73200000002</v>
      </c>
      <c r="H93" s="93">
        <v>4486.2716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12146.8217</v>
      </c>
      <c r="C94" s="93">
        <v>10.6439</v>
      </c>
      <c r="D94" s="93">
        <v>68.739900000000006</v>
      </c>
      <c r="E94" s="93">
        <v>0</v>
      </c>
      <c r="F94" s="93">
        <v>0</v>
      </c>
      <c r="G94" s="93">
        <v>414617.54450000002</v>
      </c>
      <c r="H94" s="93">
        <v>4413.7582000000002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13080.622600000001</v>
      </c>
      <c r="C95" s="93">
        <v>11.4811</v>
      </c>
      <c r="D95" s="93">
        <v>70.626499999999993</v>
      </c>
      <c r="E95" s="93">
        <v>0</v>
      </c>
      <c r="F95" s="93">
        <v>0</v>
      </c>
      <c r="G95" s="93">
        <v>425978.41450000001</v>
      </c>
      <c r="H95" s="93">
        <v>4742.7043000000003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149833.122</v>
      </c>
      <c r="C97" s="93">
        <v>131.23259999999999</v>
      </c>
      <c r="D97" s="93">
        <v>858.95960000000002</v>
      </c>
      <c r="E97" s="93">
        <v>0</v>
      </c>
      <c r="F97" s="93">
        <v>5.0000000000000001E-4</v>
      </c>
      <c r="G97" s="94">
        <v>5181030</v>
      </c>
      <c r="H97" s="93">
        <v>54478.147499999999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11837.1798</v>
      </c>
      <c r="C98" s="93">
        <v>10.3551</v>
      </c>
      <c r="D98" s="93">
        <v>63.273000000000003</v>
      </c>
      <c r="E98" s="93">
        <v>0</v>
      </c>
      <c r="F98" s="93">
        <v>0</v>
      </c>
      <c r="G98" s="93">
        <v>381616.15590000001</v>
      </c>
      <c r="H98" s="93">
        <v>4310.7687999999998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13373.3415</v>
      </c>
      <c r="C99" s="93">
        <v>11.749499999999999</v>
      </c>
      <c r="D99" s="93">
        <v>79.6858</v>
      </c>
      <c r="E99" s="93">
        <v>0</v>
      </c>
      <c r="F99" s="93">
        <v>0</v>
      </c>
      <c r="G99" s="93">
        <v>480678.80619999999</v>
      </c>
      <c r="H99" s="93">
        <v>4842.5775999999996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86756600000</v>
      </c>
      <c r="C102" s="93">
        <v>54437.682000000001</v>
      </c>
      <c r="D102" s="93" t="s">
        <v>501</v>
      </c>
      <c r="E102" s="93">
        <v>9179.8510000000006</v>
      </c>
      <c r="F102" s="93">
        <v>26914.7</v>
      </c>
      <c r="G102" s="93">
        <v>3792.096</v>
      </c>
      <c r="H102" s="93">
        <v>0</v>
      </c>
      <c r="I102" s="93">
        <v>12442.791999999999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2108.2429999999999</v>
      </c>
      <c r="R102" s="93">
        <v>0</v>
      </c>
      <c r="S102" s="93">
        <v>0</v>
      </c>
    </row>
    <row r="103" spans="1:19">
      <c r="A103" s="93" t="s">
        <v>435</v>
      </c>
      <c r="B103" s="94">
        <v>78245600000</v>
      </c>
      <c r="C103" s="93">
        <v>55015.567000000003</v>
      </c>
      <c r="D103" s="93" t="s">
        <v>502</v>
      </c>
      <c r="E103" s="93">
        <v>9179.8510000000006</v>
      </c>
      <c r="F103" s="93">
        <v>26914.7</v>
      </c>
      <c r="G103" s="93">
        <v>3792.096</v>
      </c>
      <c r="H103" s="93">
        <v>0</v>
      </c>
      <c r="I103" s="93">
        <v>12995.947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2132.973</v>
      </c>
      <c r="R103" s="93">
        <v>0</v>
      </c>
      <c r="S103" s="93">
        <v>0</v>
      </c>
    </row>
    <row r="104" spans="1:19">
      <c r="A104" s="93" t="s">
        <v>436</v>
      </c>
      <c r="B104" s="94">
        <v>86700000000</v>
      </c>
      <c r="C104" s="93">
        <v>52412.88</v>
      </c>
      <c r="D104" s="93" t="s">
        <v>503</v>
      </c>
      <c r="E104" s="93">
        <v>9179.8510000000006</v>
      </c>
      <c r="F104" s="93">
        <v>26914.7</v>
      </c>
      <c r="G104" s="93">
        <v>3792.096</v>
      </c>
      <c r="H104" s="93">
        <v>0</v>
      </c>
      <c r="I104" s="93">
        <v>9615.7049999999999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2910.5279999999998</v>
      </c>
      <c r="R104" s="93">
        <v>0</v>
      </c>
      <c r="S104" s="93">
        <v>0</v>
      </c>
    </row>
    <row r="105" spans="1:19">
      <c r="A105" s="93" t="s">
        <v>437</v>
      </c>
      <c r="B105" s="94">
        <v>84449100000</v>
      </c>
      <c r="C105" s="93">
        <v>55514.411999999997</v>
      </c>
      <c r="D105" s="93" t="s">
        <v>504</v>
      </c>
      <c r="E105" s="93">
        <v>9179.8510000000006</v>
      </c>
      <c r="F105" s="93">
        <v>26914.7</v>
      </c>
      <c r="G105" s="93">
        <v>3792.096</v>
      </c>
      <c r="H105" s="93">
        <v>0</v>
      </c>
      <c r="I105" s="93">
        <v>13575.208000000001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2052.5569999999998</v>
      </c>
      <c r="R105" s="93">
        <v>0</v>
      </c>
      <c r="S105" s="93">
        <v>0</v>
      </c>
    </row>
    <row r="106" spans="1:19">
      <c r="A106" s="93" t="s">
        <v>284</v>
      </c>
      <c r="B106" s="94">
        <v>88738600000</v>
      </c>
      <c r="C106" s="93">
        <v>57182.133999999998</v>
      </c>
      <c r="D106" s="93" t="s">
        <v>505</v>
      </c>
      <c r="E106" s="93">
        <v>9179.8510000000006</v>
      </c>
      <c r="F106" s="93">
        <v>26914.7</v>
      </c>
      <c r="G106" s="93">
        <v>3792.096</v>
      </c>
      <c r="H106" s="93">
        <v>0</v>
      </c>
      <c r="I106" s="93">
        <v>15128.531000000001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2166.9560000000001</v>
      </c>
      <c r="R106" s="93">
        <v>0</v>
      </c>
      <c r="S106" s="93">
        <v>0</v>
      </c>
    </row>
    <row r="107" spans="1:19">
      <c r="A107" s="93" t="s">
        <v>438</v>
      </c>
      <c r="B107" s="94">
        <v>86709300000</v>
      </c>
      <c r="C107" s="93">
        <v>54956.500999999997</v>
      </c>
      <c r="D107" s="93" t="s">
        <v>506</v>
      </c>
      <c r="E107" s="93">
        <v>9179.8510000000006</v>
      </c>
      <c r="F107" s="93">
        <v>26914.7</v>
      </c>
      <c r="G107" s="93">
        <v>3792.096</v>
      </c>
      <c r="H107" s="93">
        <v>0</v>
      </c>
      <c r="I107" s="93">
        <v>12956.3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2113.5540000000001</v>
      </c>
      <c r="R107" s="93">
        <v>0</v>
      </c>
      <c r="S107" s="93">
        <v>0</v>
      </c>
    </row>
    <row r="108" spans="1:19">
      <c r="A108" s="93" t="s">
        <v>439</v>
      </c>
      <c r="B108" s="94">
        <v>95777100000</v>
      </c>
      <c r="C108" s="93">
        <v>58743.752</v>
      </c>
      <c r="D108" s="93" t="s">
        <v>507</v>
      </c>
      <c r="E108" s="93">
        <v>9179.8510000000006</v>
      </c>
      <c r="F108" s="93">
        <v>26914.7</v>
      </c>
      <c r="G108" s="93">
        <v>3792.096</v>
      </c>
      <c r="H108" s="93">
        <v>0</v>
      </c>
      <c r="I108" s="93">
        <v>15415.718999999999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3441.386</v>
      </c>
      <c r="R108" s="93">
        <v>0</v>
      </c>
      <c r="S108" s="93">
        <v>0</v>
      </c>
    </row>
    <row r="109" spans="1:19">
      <c r="A109" s="93" t="s">
        <v>440</v>
      </c>
      <c r="B109" s="94">
        <v>98557200000</v>
      </c>
      <c r="C109" s="93">
        <v>62792.281999999999</v>
      </c>
      <c r="D109" s="93" t="s">
        <v>583</v>
      </c>
      <c r="E109" s="93">
        <v>9179.8510000000006</v>
      </c>
      <c r="F109" s="93">
        <v>26914.7</v>
      </c>
      <c r="G109" s="93">
        <v>3792.096</v>
      </c>
      <c r="H109" s="93">
        <v>0</v>
      </c>
      <c r="I109" s="93">
        <v>19464.249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3441.386</v>
      </c>
      <c r="R109" s="93">
        <v>0</v>
      </c>
      <c r="S109" s="93">
        <v>0</v>
      </c>
    </row>
    <row r="110" spans="1:19">
      <c r="A110" s="93" t="s">
        <v>441</v>
      </c>
      <c r="B110" s="94">
        <v>93281100000</v>
      </c>
      <c r="C110" s="93">
        <v>63928.21</v>
      </c>
      <c r="D110" s="93" t="s">
        <v>508</v>
      </c>
      <c r="E110" s="93">
        <v>9179.8510000000006</v>
      </c>
      <c r="F110" s="93">
        <v>26914.7</v>
      </c>
      <c r="G110" s="93">
        <v>3792.096</v>
      </c>
      <c r="H110" s="93">
        <v>0</v>
      </c>
      <c r="I110" s="93">
        <v>20938.873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3102.6909999999998</v>
      </c>
      <c r="R110" s="93">
        <v>0</v>
      </c>
      <c r="S110" s="93">
        <v>0</v>
      </c>
    </row>
    <row r="111" spans="1:19">
      <c r="A111" s="93" t="s">
        <v>442</v>
      </c>
      <c r="B111" s="94">
        <v>90738300000</v>
      </c>
      <c r="C111" s="93">
        <v>58361.277000000002</v>
      </c>
      <c r="D111" s="93" t="s">
        <v>584</v>
      </c>
      <c r="E111" s="93">
        <v>9179.8510000000006</v>
      </c>
      <c r="F111" s="93">
        <v>26914.7</v>
      </c>
      <c r="G111" s="93">
        <v>3792.096</v>
      </c>
      <c r="H111" s="93">
        <v>0</v>
      </c>
      <c r="I111" s="93">
        <v>15472.602999999999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3002.027</v>
      </c>
      <c r="R111" s="93">
        <v>0</v>
      </c>
      <c r="S111" s="93">
        <v>0</v>
      </c>
    </row>
    <row r="112" spans="1:19">
      <c r="A112" s="93" t="s">
        <v>443</v>
      </c>
      <c r="B112" s="94">
        <v>85012200000</v>
      </c>
      <c r="C112" s="93">
        <v>55277.982000000004</v>
      </c>
      <c r="D112" s="93" t="s">
        <v>509</v>
      </c>
      <c r="E112" s="93">
        <v>9179.8510000000006</v>
      </c>
      <c r="F112" s="93">
        <v>26914.7</v>
      </c>
      <c r="G112" s="93">
        <v>3792.096</v>
      </c>
      <c r="H112" s="93">
        <v>0</v>
      </c>
      <c r="I112" s="93">
        <v>13267.737999999999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2123.596</v>
      </c>
      <c r="R112" s="93">
        <v>0</v>
      </c>
      <c r="S112" s="93">
        <v>0</v>
      </c>
    </row>
    <row r="113" spans="1:19">
      <c r="A113" s="93" t="s">
        <v>444</v>
      </c>
      <c r="B113" s="94">
        <v>87341600000</v>
      </c>
      <c r="C113" s="93">
        <v>55137.866999999998</v>
      </c>
      <c r="D113" s="93" t="s">
        <v>510</v>
      </c>
      <c r="E113" s="93">
        <v>9179.8510000000006</v>
      </c>
      <c r="F113" s="93">
        <v>26914.7</v>
      </c>
      <c r="G113" s="93">
        <v>3792.096</v>
      </c>
      <c r="H113" s="93">
        <v>0</v>
      </c>
      <c r="I113" s="93">
        <v>13140.377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2110.8429999999998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1062310000000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78245600000</v>
      </c>
      <c r="C116" s="93">
        <v>52412.88</v>
      </c>
      <c r="D116" s="93"/>
      <c r="E116" s="93">
        <v>9179.8510000000006</v>
      </c>
      <c r="F116" s="93">
        <v>26914.7</v>
      </c>
      <c r="G116" s="93">
        <v>3792.096</v>
      </c>
      <c r="H116" s="93">
        <v>0</v>
      </c>
      <c r="I116" s="93">
        <v>9615.7049999999999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2052.5569999999998</v>
      </c>
      <c r="R116" s="93">
        <v>0</v>
      </c>
      <c r="S116" s="93">
        <v>0</v>
      </c>
    </row>
    <row r="117" spans="1:19">
      <c r="A117" s="93" t="s">
        <v>447</v>
      </c>
      <c r="B117" s="94">
        <v>98557200000</v>
      </c>
      <c r="C117" s="93">
        <v>63928.21</v>
      </c>
      <c r="D117" s="93"/>
      <c r="E117" s="93">
        <v>9179.8510000000006</v>
      </c>
      <c r="F117" s="93">
        <v>26914.7</v>
      </c>
      <c r="G117" s="93">
        <v>3792.096</v>
      </c>
      <c r="H117" s="93">
        <v>0</v>
      </c>
      <c r="I117" s="93">
        <v>20938.873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36919.69</v>
      </c>
      <c r="C120" s="93">
        <v>9335.84</v>
      </c>
      <c r="D120" s="93">
        <v>0</v>
      </c>
      <c r="E120" s="93">
        <v>46255.53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72.23</v>
      </c>
      <c r="C121" s="93">
        <v>18.260000000000002</v>
      </c>
      <c r="D121" s="93">
        <v>0</v>
      </c>
      <c r="E121" s="93">
        <v>90.49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72.23</v>
      </c>
      <c r="C122" s="93">
        <v>18.260000000000002</v>
      </c>
      <c r="D122" s="93">
        <v>0</v>
      </c>
      <c r="E122" s="93">
        <v>90.49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325</v>
      </c>
      <c r="C1" s="93" t="s">
        <v>326</v>
      </c>
      <c r="D1" s="93" t="s">
        <v>327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328</v>
      </c>
      <c r="B2" s="93">
        <v>2423.59</v>
      </c>
      <c r="C2" s="93">
        <v>4741.42</v>
      </c>
      <c r="D2" s="93">
        <v>4741.42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329</v>
      </c>
      <c r="B3" s="93">
        <v>2423.59</v>
      </c>
      <c r="C3" s="93">
        <v>4741.42</v>
      </c>
      <c r="D3" s="93">
        <v>4741.42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330</v>
      </c>
      <c r="B4" s="93">
        <v>5636.21</v>
      </c>
      <c r="C4" s="93">
        <v>11026.46</v>
      </c>
      <c r="D4" s="93">
        <v>11026.46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331</v>
      </c>
      <c r="B5" s="93">
        <v>5636.21</v>
      </c>
      <c r="C5" s="93">
        <v>11026.46</v>
      </c>
      <c r="D5" s="93">
        <v>11026.46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332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333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334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335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336</v>
      </c>
      <c r="C12" s="93" t="s">
        <v>337</v>
      </c>
      <c r="D12" s="93" t="s">
        <v>338</v>
      </c>
      <c r="E12" s="93" t="s">
        <v>339</v>
      </c>
      <c r="F12" s="93" t="s">
        <v>340</v>
      </c>
      <c r="G12" s="93" t="s">
        <v>341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65</v>
      </c>
      <c r="B13" s="93">
        <v>0</v>
      </c>
      <c r="C13" s="93">
        <v>263.48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66</v>
      </c>
      <c r="B14" s="93">
        <v>181.7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74</v>
      </c>
      <c r="B15" s="93">
        <v>237.23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75</v>
      </c>
      <c r="B16" s="93">
        <v>14.05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76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78</v>
      </c>
      <c r="B19" s="93">
        <v>108.02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60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82</v>
      </c>
      <c r="B24" s="93">
        <v>0</v>
      </c>
      <c r="C24" s="93">
        <v>156.11000000000001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83</v>
      </c>
      <c r="B25" s="93">
        <v>63.03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85</v>
      </c>
      <c r="B28" s="93">
        <v>1203.08</v>
      </c>
      <c r="C28" s="93">
        <v>1220.51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332</v>
      </c>
      <c r="C30" s="93" t="s">
        <v>231</v>
      </c>
      <c r="D30" s="93" t="s">
        <v>342</v>
      </c>
      <c r="E30" s="93" t="s">
        <v>343</v>
      </c>
      <c r="F30" s="93" t="s">
        <v>344</v>
      </c>
      <c r="G30" s="93" t="s">
        <v>345</v>
      </c>
      <c r="H30" s="93" t="s">
        <v>346</v>
      </c>
      <c r="I30" s="93" t="s">
        <v>347</v>
      </c>
      <c r="J30" s="93" t="s">
        <v>348</v>
      </c>
      <c r="K30"/>
      <c r="L30"/>
      <c r="M30"/>
      <c r="N30"/>
      <c r="O30"/>
      <c r="P30"/>
      <c r="Q30"/>
      <c r="R30"/>
      <c r="S30"/>
    </row>
    <row r="31" spans="1:19">
      <c r="A31" s="93" t="s">
        <v>349</v>
      </c>
      <c r="B31" s="93">
        <v>371.75</v>
      </c>
      <c r="C31" s="93" t="s">
        <v>239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22.6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350</v>
      </c>
      <c r="B32" s="93">
        <v>139.41</v>
      </c>
      <c r="C32" s="93" t="s">
        <v>239</v>
      </c>
      <c r="D32" s="93">
        <v>425.02</v>
      </c>
      <c r="E32" s="93">
        <v>1</v>
      </c>
      <c r="F32" s="93">
        <v>106.53</v>
      </c>
      <c r="G32" s="93">
        <v>0</v>
      </c>
      <c r="H32" s="93">
        <v>12.9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351</v>
      </c>
      <c r="B33" s="93">
        <v>511.15</v>
      </c>
      <c r="C33" s="93" t="s">
        <v>59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159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9.9772999999999996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352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19.954499999999999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353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44</v>
      </c>
      <c r="C38" s="93" t="s">
        <v>354</v>
      </c>
      <c r="D38" s="93" t="s">
        <v>355</v>
      </c>
      <c r="E38" s="93" t="s">
        <v>356</v>
      </c>
      <c r="F38" s="93" t="s">
        <v>357</v>
      </c>
      <c r="G38" s="93" t="s">
        <v>358</v>
      </c>
      <c r="H38" s="93" t="s">
        <v>359</v>
      </c>
      <c r="I38" s="93" t="s">
        <v>360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361</v>
      </c>
      <c r="B39" s="93" t="s">
        <v>362</v>
      </c>
      <c r="C39" s="93">
        <v>0.22</v>
      </c>
      <c r="D39" s="93">
        <v>0.70399999999999996</v>
      </c>
      <c r="E39" s="93">
        <v>0.78700000000000003</v>
      </c>
      <c r="F39" s="93">
        <v>50.13</v>
      </c>
      <c r="G39" s="93">
        <v>90</v>
      </c>
      <c r="H39" s="93">
        <v>90</v>
      </c>
      <c r="I39" s="93" t="s">
        <v>363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364</v>
      </c>
      <c r="B40" s="93" t="s">
        <v>362</v>
      </c>
      <c r="C40" s="93">
        <v>0.22</v>
      </c>
      <c r="D40" s="93">
        <v>0.70399999999999996</v>
      </c>
      <c r="E40" s="93">
        <v>0.78700000000000003</v>
      </c>
      <c r="F40" s="93">
        <v>68.930000000000007</v>
      </c>
      <c r="G40" s="93">
        <v>180</v>
      </c>
      <c r="H40" s="93">
        <v>90</v>
      </c>
      <c r="I40" s="93" t="s">
        <v>365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366</v>
      </c>
      <c r="B41" s="93" t="s">
        <v>362</v>
      </c>
      <c r="C41" s="93">
        <v>0.22</v>
      </c>
      <c r="D41" s="93">
        <v>0.70399999999999996</v>
      </c>
      <c r="E41" s="93">
        <v>0.78700000000000003</v>
      </c>
      <c r="F41" s="93">
        <v>50.13</v>
      </c>
      <c r="G41" s="93">
        <v>270</v>
      </c>
      <c r="H41" s="93">
        <v>90</v>
      </c>
      <c r="I41" s="93" t="s">
        <v>367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368</v>
      </c>
      <c r="B42" s="93" t="s">
        <v>369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370</v>
      </c>
      <c r="B43" s="93" t="s">
        <v>362</v>
      </c>
      <c r="C43" s="93">
        <v>0.22</v>
      </c>
      <c r="D43" s="93">
        <v>0.70399999999999996</v>
      </c>
      <c r="E43" s="93">
        <v>0.78700000000000003</v>
      </c>
      <c r="F43" s="93">
        <v>18.8</v>
      </c>
      <c r="G43" s="93">
        <v>90</v>
      </c>
      <c r="H43" s="93">
        <v>90</v>
      </c>
      <c r="I43" s="93" t="s">
        <v>363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371</v>
      </c>
      <c r="B44" s="93" t="s">
        <v>362</v>
      </c>
      <c r="C44" s="93">
        <v>0.22</v>
      </c>
      <c r="D44" s="93">
        <v>0.70399999999999996</v>
      </c>
      <c r="E44" s="93">
        <v>0.78700000000000003</v>
      </c>
      <c r="F44" s="93">
        <v>68.930000000000007</v>
      </c>
      <c r="G44" s="93">
        <v>0</v>
      </c>
      <c r="H44" s="93">
        <v>90</v>
      </c>
      <c r="I44" s="93" t="s">
        <v>372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373</v>
      </c>
      <c r="B45" s="93" t="s">
        <v>362</v>
      </c>
      <c r="C45" s="93">
        <v>0.22</v>
      </c>
      <c r="D45" s="93">
        <v>0.70399999999999996</v>
      </c>
      <c r="E45" s="93">
        <v>0.78700000000000003</v>
      </c>
      <c r="F45" s="93">
        <v>18.8</v>
      </c>
      <c r="G45" s="93">
        <v>270</v>
      </c>
      <c r="H45" s="93">
        <v>90</v>
      </c>
      <c r="I45" s="93" t="s">
        <v>367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374</v>
      </c>
      <c r="B46" s="93" t="s">
        <v>369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375</v>
      </c>
      <c r="B47" s="93" t="s">
        <v>376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377</v>
      </c>
      <c r="B48" s="93" t="s">
        <v>376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378</v>
      </c>
      <c r="B49" s="93" t="s">
        <v>376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379</v>
      </c>
      <c r="B50" s="93" t="s">
        <v>376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44</v>
      </c>
      <c r="C52" s="93" t="s">
        <v>380</v>
      </c>
      <c r="D52" s="93" t="s">
        <v>381</v>
      </c>
      <c r="E52" s="93" t="s">
        <v>382</v>
      </c>
      <c r="F52" s="93" t="s">
        <v>38</v>
      </c>
      <c r="G52" s="93" t="s">
        <v>383</v>
      </c>
      <c r="H52" s="93" t="s">
        <v>384</v>
      </c>
      <c r="I52" s="93" t="s">
        <v>385</v>
      </c>
      <c r="J52" s="93" t="s">
        <v>358</v>
      </c>
      <c r="K52" s="93" t="s">
        <v>360</v>
      </c>
      <c r="L52"/>
      <c r="M52"/>
      <c r="N52"/>
      <c r="O52"/>
      <c r="P52"/>
      <c r="Q52"/>
      <c r="R52"/>
      <c r="S52"/>
    </row>
    <row r="53" spans="1:19">
      <c r="A53" s="93" t="s">
        <v>386</v>
      </c>
      <c r="B53" s="93" t="s">
        <v>387</v>
      </c>
      <c r="C53" s="93">
        <v>13.94</v>
      </c>
      <c r="D53" s="93">
        <v>13.94</v>
      </c>
      <c r="E53" s="93">
        <v>3.2410000000000001</v>
      </c>
      <c r="F53" s="93">
        <v>0.252</v>
      </c>
      <c r="G53" s="93">
        <v>0.16200000000000001</v>
      </c>
      <c r="H53" s="93" t="s">
        <v>59</v>
      </c>
      <c r="I53" s="93" t="s">
        <v>361</v>
      </c>
      <c r="J53" s="93">
        <v>90</v>
      </c>
      <c r="K53" s="93" t="s">
        <v>363</v>
      </c>
      <c r="L53"/>
      <c r="M53"/>
      <c r="N53"/>
      <c r="O53"/>
      <c r="P53"/>
      <c r="Q53"/>
      <c r="R53"/>
      <c r="S53"/>
    </row>
    <row r="54" spans="1:19">
      <c r="A54" s="93" t="s">
        <v>388</v>
      </c>
      <c r="B54" s="93" t="s">
        <v>387</v>
      </c>
      <c r="C54" s="93">
        <v>19.3</v>
      </c>
      <c r="D54" s="93">
        <v>19.3</v>
      </c>
      <c r="E54" s="93">
        <v>3.2410000000000001</v>
      </c>
      <c r="F54" s="93">
        <v>0.252</v>
      </c>
      <c r="G54" s="93">
        <v>0.16200000000000001</v>
      </c>
      <c r="H54" s="93" t="s">
        <v>59</v>
      </c>
      <c r="I54" s="93" t="s">
        <v>364</v>
      </c>
      <c r="J54" s="93">
        <v>180</v>
      </c>
      <c r="K54" s="93" t="s">
        <v>365</v>
      </c>
      <c r="L54"/>
      <c r="M54"/>
      <c r="N54"/>
      <c r="O54"/>
      <c r="P54"/>
      <c r="Q54"/>
      <c r="R54"/>
      <c r="S54"/>
    </row>
    <row r="55" spans="1:19">
      <c r="A55" s="93" t="s">
        <v>389</v>
      </c>
      <c r="B55" s="93" t="s">
        <v>387</v>
      </c>
      <c r="C55" s="93">
        <v>13.94</v>
      </c>
      <c r="D55" s="93">
        <v>13.94</v>
      </c>
      <c r="E55" s="93">
        <v>3.2410000000000001</v>
      </c>
      <c r="F55" s="93">
        <v>0.252</v>
      </c>
      <c r="G55" s="93">
        <v>0.16200000000000001</v>
      </c>
      <c r="H55" s="93" t="s">
        <v>59</v>
      </c>
      <c r="I55" s="93" t="s">
        <v>366</v>
      </c>
      <c r="J55" s="93">
        <v>270</v>
      </c>
      <c r="K55" s="93" t="s">
        <v>367</v>
      </c>
      <c r="L55"/>
      <c r="M55"/>
      <c r="N55"/>
      <c r="O55"/>
      <c r="P55"/>
      <c r="Q55"/>
      <c r="R55"/>
      <c r="S55"/>
    </row>
    <row r="56" spans="1:19">
      <c r="A56" s="93" t="s">
        <v>390</v>
      </c>
      <c r="B56" s="93"/>
      <c r="C56" s="93"/>
      <c r="D56" s="93">
        <v>47.17</v>
      </c>
      <c r="E56" s="93">
        <v>3.24</v>
      </c>
      <c r="F56" s="93">
        <v>0.252</v>
      </c>
      <c r="G56" s="93">
        <v>0.16200000000000001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391</v>
      </c>
      <c r="B57" s="93"/>
      <c r="C57" s="93"/>
      <c r="D57" s="93">
        <v>0</v>
      </c>
      <c r="E57" s="93" t="s">
        <v>392</v>
      </c>
      <c r="F57" s="93" t="s">
        <v>392</v>
      </c>
      <c r="G57" s="93" t="s">
        <v>392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393</v>
      </c>
      <c r="B58" s="93"/>
      <c r="C58" s="93"/>
      <c r="D58" s="93">
        <v>47.17</v>
      </c>
      <c r="E58" s="93">
        <v>3.24</v>
      </c>
      <c r="F58" s="93">
        <v>0.252</v>
      </c>
      <c r="G58" s="93">
        <v>0.16200000000000001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112</v>
      </c>
      <c r="C60" s="93" t="s">
        <v>394</v>
      </c>
      <c r="D60" s="93" t="s">
        <v>395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28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112</v>
      </c>
      <c r="C63" s="93" t="s">
        <v>396</v>
      </c>
      <c r="D63" s="93" t="s">
        <v>397</v>
      </c>
      <c r="E63" s="93" t="s">
        <v>398</v>
      </c>
      <c r="F63" s="93" t="s">
        <v>399</v>
      </c>
      <c r="G63" s="93" t="s">
        <v>395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400</v>
      </c>
      <c r="B64" s="93" t="s">
        <v>401</v>
      </c>
      <c r="C64" s="93">
        <v>73935.69</v>
      </c>
      <c r="D64" s="93">
        <v>49986.68</v>
      </c>
      <c r="E64" s="93">
        <v>23949.01</v>
      </c>
      <c r="F64" s="93">
        <v>0.68</v>
      </c>
      <c r="G64" s="93">
        <v>3.11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402</v>
      </c>
      <c r="B65" s="93" t="s">
        <v>401</v>
      </c>
      <c r="C65" s="93">
        <v>18286.07</v>
      </c>
      <c r="D65" s="93">
        <v>12362.91</v>
      </c>
      <c r="E65" s="93">
        <v>5923.17</v>
      </c>
      <c r="F65" s="93">
        <v>0.68</v>
      </c>
      <c r="G65" s="9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112</v>
      </c>
      <c r="C67" s="93" t="s">
        <v>396</v>
      </c>
      <c r="D67" s="93" t="s">
        <v>395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403</v>
      </c>
      <c r="B68" s="93" t="s">
        <v>404</v>
      </c>
      <c r="C68" s="93">
        <v>131106.57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405</v>
      </c>
      <c r="B69" s="93" t="s">
        <v>404</v>
      </c>
      <c r="C69" s="93">
        <v>34326.75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112</v>
      </c>
      <c r="C71" s="93" t="s">
        <v>406</v>
      </c>
      <c r="D71" s="93" t="s">
        <v>407</v>
      </c>
      <c r="E71" s="93" t="s">
        <v>408</v>
      </c>
      <c r="F71" s="93" t="s">
        <v>409</v>
      </c>
      <c r="G71" s="93" t="s">
        <v>410</v>
      </c>
      <c r="H71" s="93" t="s">
        <v>411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412</v>
      </c>
      <c r="B72" s="93" t="s">
        <v>413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414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415</v>
      </c>
      <c r="B73" s="93" t="s">
        <v>413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414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416</v>
      </c>
      <c r="B74" s="93" t="s">
        <v>417</v>
      </c>
      <c r="C74" s="93">
        <v>0.56999999999999995</v>
      </c>
      <c r="D74" s="93">
        <v>622</v>
      </c>
      <c r="E74" s="93">
        <v>2.98</v>
      </c>
      <c r="F74" s="93">
        <v>3256.15</v>
      </c>
      <c r="G74" s="93">
        <v>1</v>
      </c>
      <c r="H74" s="93" t="s">
        <v>418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419</v>
      </c>
      <c r="B75" s="93" t="s">
        <v>417</v>
      </c>
      <c r="C75" s="93">
        <v>0.54</v>
      </c>
      <c r="D75" s="93">
        <v>622</v>
      </c>
      <c r="E75" s="93">
        <v>0.74</v>
      </c>
      <c r="F75" s="93">
        <v>854.13</v>
      </c>
      <c r="G75" s="93">
        <v>1</v>
      </c>
      <c r="H75" s="93" t="s">
        <v>418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112</v>
      </c>
      <c r="C77" s="93" t="s">
        <v>420</v>
      </c>
      <c r="D77" s="93" t="s">
        <v>421</v>
      </c>
      <c r="E77" s="93" t="s">
        <v>422</v>
      </c>
      <c r="F77" s="93" t="s">
        <v>423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424</v>
      </c>
      <c r="B78" s="93" t="s">
        <v>425</v>
      </c>
      <c r="C78" s="93" t="s">
        <v>426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112</v>
      </c>
      <c r="C80" s="93" t="s">
        <v>427</v>
      </c>
      <c r="D80" s="93" t="s">
        <v>428</v>
      </c>
      <c r="E80" s="93" t="s">
        <v>429</v>
      </c>
      <c r="F80" s="93" t="s">
        <v>430</v>
      </c>
      <c r="G80" s="93" t="s">
        <v>431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432</v>
      </c>
      <c r="B81" s="93" t="s">
        <v>433</v>
      </c>
      <c r="C81" s="93">
        <v>0.2</v>
      </c>
      <c r="D81" s="93">
        <v>845000</v>
      </c>
      <c r="E81" s="93">
        <v>0.8</v>
      </c>
      <c r="F81" s="93">
        <v>3.43</v>
      </c>
      <c r="G81" s="9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448</v>
      </c>
      <c r="C83" s="93" t="s">
        <v>449</v>
      </c>
      <c r="D83" s="93" t="s">
        <v>450</v>
      </c>
      <c r="E83" s="93" t="s">
        <v>451</v>
      </c>
      <c r="F83" s="93" t="s">
        <v>452</v>
      </c>
      <c r="G83" s="93" t="s">
        <v>453</v>
      </c>
      <c r="H83" s="93" t="s">
        <v>454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434</v>
      </c>
      <c r="B84" s="93">
        <v>27667.620599999998</v>
      </c>
      <c r="C84" s="93">
        <v>39.163600000000002</v>
      </c>
      <c r="D84" s="93">
        <v>132.15610000000001</v>
      </c>
      <c r="E84" s="93">
        <v>0</v>
      </c>
      <c r="F84" s="93">
        <v>2.9999999999999997E-4</v>
      </c>
      <c r="G84" s="93">
        <v>658881.3101</v>
      </c>
      <c r="H84" s="93">
        <v>11036.0581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435</v>
      </c>
      <c r="B85" s="93">
        <v>23294.3177</v>
      </c>
      <c r="C85" s="93">
        <v>33.8782</v>
      </c>
      <c r="D85" s="93">
        <v>119.7728</v>
      </c>
      <c r="E85" s="93">
        <v>0</v>
      </c>
      <c r="F85" s="93">
        <v>2.0000000000000001E-4</v>
      </c>
      <c r="G85" s="93">
        <v>597188.5233</v>
      </c>
      <c r="H85" s="93">
        <v>9385.6957999999995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436</v>
      </c>
      <c r="B86" s="93">
        <v>25779.702399999998</v>
      </c>
      <c r="C86" s="93">
        <v>37.582900000000002</v>
      </c>
      <c r="D86" s="93">
        <v>133.39869999999999</v>
      </c>
      <c r="E86" s="93">
        <v>0</v>
      </c>
      <c r="F86" s="93">
        <v>2.9999999999999997E-4</v>
      </c>
      <c r="G86" s="93">
        <v>665131.53619999997</v>
      </c>
      <c r="H86" s="93">
        <v>10396.4647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437</v>
      </c>
      <c r="B87" s="93">
        <v>25085.066699999999</v>
      </c>
      <c r="C87" s="93">
        <v>37.840000000000003</v>
      </c>
      <c r="D87" s="93">
        <v>141.7389</v>
      </c>
      <c r="E87" s="93">
        <v>0</v>
      </c>
      <c r="F87" s="93">
        <v>2.9999999999999997E-4</v>
      </c>
      <c r="G87" s="93">
        <v>706775.36399999994</v>
      </c>
      <c r="H87" s="93">
        <v>10248.3051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284</v>
      </c>
      <c r="B88" s="93">
        <v>27237.875899999999</v>
      </c>
      <c r="C88" s="93">
        <v>41.498699999999999</v>
      </c>
      <c r="D88" s="93">
        <v>157.76900000000001</v>
      </c>
      <c r="E88" s="93">
        <v>0</v>
      </c>
      <c r="F88" s="93">
        <v>2.9999999999999997E-4</v>
      </c>
      <c r="G88" s="93">
        <v>786726.1827</v>
      </c>
      <c r="H88" s="93">
        <v>11170.568300000001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438</v>
      </c>
      <c r="B89" s="93">
        <v>30132.833999999999</v>
      </c>
      <c r="C89" s="93">
        <v>46.543300000000002</v>
      </c>
      <c r="D89" s="93">
        <v>180.4957</v>
      </c>
      <c r="E89" s="93">
        <v>0</v>
      </c>
      <c r="F89" s="93">
        <v>2.9999999999999997E-4</v>
      </c>
      <c r="G89" s="93">
        <v>900081.01839999994</v>
      </c>
      <c r="H89" s="93">
        <v>12423.712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439</v>
      </c>
      <c r="B90" s="93">
        <v>32772.726300000002</v>
      </c>
      <c r="C90" s="93">
        <v>50.827399999999997</v>
      </c>
      <c r="D90" s="93">
        <v>198.2501</v>
      </c>
      <c r="E90" s="93">
        <v>0</v>
      </c>
      <c r="F90" s="93">
        <v>4.0000000000000002E-4</v>
      </c>
      <c r="G90" s="93">
        <v>988625.30409999995</v>
      </c>
      <c r="H90" s="93">
        <v>13533.602800000001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440</v>
      </c>
      <c r="B91" s="93">
        <v>32378.406200000001</v>
      </c>
      <c r="C91" s="93">
        <v>50.171799999999998</v>
      </c>
      <c r="D91" s="93">
        <v>195.45050000000001</v>
      </c>
      <c r="E91" s="93">
        <v>0</v>
      </c>
      <c r="F91" s="93">
        <v>4.0000000000000002E-4</v>
      </c>
      <c r="G91" s="93">
        <v>974662.86450000003</v>
      </c>
      <c r="H91" s="93">
        <v>13366.1867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441</v>
      </c>
      <c r="B92" s="93">
        <v>28693.170900000001</v>
      </c>
      <c r="C92" s="93">
        <v>44.172400000000003</v>
      </c>
      <c r="D92" s="93">
        <v>170.48920000000001</v>
      </c>
      <c r="E92" s="93">
        <v>0</v>
      </c>
      <c r="F92" s="93">
        <v>2.9999999999999997E-4</v>
      </c>
      <c r="G92" s="93">
        <v>850175.46860000002</v>
      </c>
      <c r="H92" s="93">
        <v>11814.849099999999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442</v>
      </c>
      <c r="B93" s="93">
        <v>25980.2536</v>
      </c>
      <c r="C93" s="93">
        <v>39.301400000000001</v>
      </c>
      <c r="D93" s="93">
        <v>147.8408</v>
      </c>
      <c r="E93" s="93">
        <v>0</v>
      </c>
      <c r="F93" s="93">
        <v>2.9999999999999997E-4</v>
      </c>
      <c r="G93" s="93">
        <v>737206.90980000002</v>
      </c>
      <c r="H93" s="93">
        <v>10625.568799999999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443</v>
      </c>
      <c r="B94" s="93">
        <v>24476.094700000001</v>
      </c>
      <c r="C94" s="93">
        <v>35.9193</v>
      </c>
      <c r="D94" s="93">
        <v>128.8792</v>
      </c>
      <c r="E94" s="93">
        <v>0</v>
      </c>
      <c r="F94" s="93">
        <v>2.9999999999999997E-4</v>
      </c>
      <c r="G94" s="93">
        <v>642607.80559999996</v>
      </c>
      <c r="H94" s="93">
        <v>9895.36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444</v>
      </c>
      <c r="B95" s="93">
        <v>27053.778900000001</v>
      </c>
      <c r="C95" s="93">
        <v>38.631599999999999</v>
      </c>
      <c r="D95" s="93">
        <v>132.39019999999999</v>
      </c>
      <c r="E95" s="93">
        <v>0</v>
      </c>
      <c r="F95" s="93">
        <v>2.9999999999999997E-4</v>
      </c>
      <c r="G95" s="93">
        <v>660065.46810000006</v>
      </c>
      <c r="H95" s="93">
        <v>10826.2204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445</v>
      </c>
      <c r="B97" s="93">
        <v>330551.84789999999</v>
      </c>
      <c r="C97" s="93">
        <v>495.53059999999999</v>
      </c>
      <c r="D97" s="93">
        <v>1838.6314</v>
      </c>
      <c r="E97" s="93">
        <v>0</v>
      </c>
      <c r="F97" s="93">
        <v>3.5999999999999999E-3</v>
      </c>
      <c r="G97" s="94">
        <v>9168130</v>
      </c>
      <c r="H97" s="93">
        <v>134722.59169999999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446</v>
      </c>
      <c r="B98" s="93">
        <v>23294.3177</v>
      </c>
      <c r="C98" s="93">
        <v>33.8782</v>
      </c>
      <c r="D98" s="93">
        <v>119.7728</v>
      </c>
      <c r="E98" s="93">
        <v>0</v>
      </c>
      <c r="F98" s="93">
        <v>2.0000000000000001E-4</v>
      </c>
      <c r="G98" s="93">
        <v>597188.5233</v>
      </c>
      <c r="H98" s="93">
        <v>9385.6957999999995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447</v>
      </c>
      <c r="B99" s="93">
        <v>32772.726300000002</v>
      </c>
      <c r="C99" s="93">
        <v>50.827399999999997</v>
      </c>
      <c r="D99" s="93">
        <v>198.2501</v>
      </c>
      <c r="E99" s="93">
        <v>0</v>
      </c>
      <c r="F99" s="93">
        <v>4.0000000000000002E-4</v>
      </c>
      <c r="G99" s="93">
        <v>988625.30409999995</v>
      </c>
      <c r="H99" s="93">
        <v>13533.602800000001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455</v>
      </c>
      <c r="C101" s="93" t="s">
        <v>456</v>
      </c>
      <c r="D101" s="93" t="s">
        <v>457</v>
      </c>
      <c r="E101" s="93" t="s">
        <v>458</v>
      </c>
      <c r="F101" s="93" t="s">
        <v>459</v>
      </c>
      <c r="G101" s="93" t="s">
        <v>460</v>
      </c>
      <c r="H101" s="93" t="s">
        <v>461</v>
      </c>
      <c r="I101" s="93" t="s">
        <v>462</v>
      </c>
      <c r="J101" s="93" t="s">
        <v>463</v>
      </c>
      <c r="K101" s="93" t="s">
        <v>464</v>
      </c>
      <c r="L101" s="93" t="s">
        <v>465</v>
      </c>
      <c r="M101" s="93" t="s">
        <v>466</v>
      </c>
      <c r="N101" s="93" t="s">
        <v>467</v>
      </c>
      <c r="O101" s="93" t="s">
        <v>468</v>
      </c>
      <c r="P101" s="93" t="s">
        <v>469</v>
      </c>
      <c r="Q101" s="93" t="s">
        <v>470</v>
      </c>
      <c r="R101" s="93" t="s">
        <v>471</v>
      </c>
      <c r="S101" s="93" t="s">
        <v>472</v>
      </c>
    </row>
    <row r="102" spans="1:19">
      <c r="A102" s="93" t="s">
        <v>434</v>
      </c>
      <c r="B102" s="94">
        <v>86461100000</v>
      </c>
      <c r="C102" s="93">
        <v>44877.563000000002</v>
      </c>
      <c r="D102" s="93" t="s">
        <v>511</v>
      </c>
      <c r="E102" s="93">
        <v>9179.8510000000006</v>
      </c>
      <c r="F102" s="93">
        <v>26914.7</v>
      </c>
      <c r="G102" s="93">
        <v>4110.2849999999999</v>
      </c>
      <c r="H102" s="93">
        <v>0</v>
      </c>
      <c r="I102" s="93">
        <v>2676.6260000000002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1996.1010000000001</v>
      </c>
      <c r="R102" s="93">
        <v>0</v>
      </c>
      <c r="S102" s="93">
        <v>0</v>
      </c>
    </row>
    <row r="103" spans="1:19">
      <c r="A103" s="93" t="s">
        <v>435</v>
      </c>
      <c r="B103" s="94">
        <v>78365500000</v>
      </c>
      <c r="C103" s="93">
        <v>47119.347999999998</v>
      </c>
      <c r="D103" s="93" t="s">
        <v>512</v>
      </c>
      <c r="E103" s="93">
        <v>9179.8510000000006</v>
      </c>
      <c r="F103" s="93">
        <v>26914.7</v>
      </c>
      <c r="G103" s="93">
        <v>4110.2849999999999</v>
      </c>
      <c r="H103" s="93">
        <v>0</v>
      </c>
      <c r="I103" s="93">
        <v>4899.6369999999997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2014.875</v>
      </c>
      <c r="R103" s="93">
        <v>0</v>
      </c>
      <c r="S103" s="93">
        <v>0</v>
      </c>
    </row>
    <row r="104" spans="1:19">
      <c r="A104" s="93" t="s">
        <v>436</v>
      </c>
      <c r="B104" s="94">
        <v>87281200000</v>
      </c>
      <c r="C104" s="93">
        <v>50874.082999999999</v>
      </c>
      <c r="D104" s="93" t="s">
        <v>513</v>
      </c>
      <c r="E104" s="93">
        <v>9179.8510000000006</v>
      </c>
      <c r="F104" s="93">
        <v>26914.7</v>
      </c>
      <c r="G104" s="93">
        <v>4110.2849999999999</v>
      </c>
      <c r="H104" s="93">
        <v>0</v>
      </c>
      <c r="I104" s="93">
        <v>8649.9210000000003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2019.326</v>
      </c>
      <c r="R104" s="93">
        <v>0</v>
      </c>
      <c r="S104" s="93">
        <v>0</v>
      </c>
    </row>
    <row r="105" spans="1:19">
      <c r="A105" s="93" t="s">
        <v>437</v>
      </c>
      <c r="B105" s="94">
        <v>92745900000</v>
      </c>
      <c r="C105" s="93">
        <v>62768.726999999999</v>
      </c>
      <c r="D105" s="93" t="s">
        <v>514</v>
      </c>
      <c r="E105" s="93">
        <v>9179.8510000000006</v>
      </c>
      <c r="F105" s="93">
        <v>26914.7</v>
      </c>
      <c r="G105" s="93">
        <v>4110.2849999999999</v>
      </c>
      <c r="H105" s="93">
        <v>0</v>
      </c>
      <c r="I105" s="93">
        <v>20433.760999999999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2130.13</v>
      </c>
      <c r="R105" s="93">
        <v>0</v>
      </c>
      <c r="S105" s="93">
        <v>0</v>
      </c>
    </row>
    <row r="106" spans="1:19">
      <c r="A106" s="93" t="s">
        <v>284</v>
      </c>
      <c r="B106" s="94">
        <v>103237000000</v>
      </c>
      <c r="C106" s="93">
        <v>67546.490000000005</v>
      </c>
      <c r="D106" s="93" t="s">
        <v>515</v>
      </c>
      <c r="E106" s="93">
        <v>9179.8510000000006</v>
      </c>
      <c r="F106" s="93">
        <v>26914.7</v>
      </c>
      <c r="G106" s="93">
        <v>4110.2849999999999</v>
      </c>
      <c r="H106" s="93">
        <v>0</v>
      </c>
      <c r="I106" s="93">
        <v>25192.225999999999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2149.4290000000001</v>
      </c>
      <c r="R106" s="93">
        <v>0</v>
      </c>
      <c r="S106" s="93">
        <v>0</v>
      </c>
    </row>
    <row r="107" spans="1:19">
      <c r="A107" s="93" t="s">
        <v>438</v>
      </c>
      <c r="B107" s="94">
        <v>118112000000</v>
      </c>
      <c r="C107" s="93">
        <v>76024.879000000001</v>
      </c>
      <c r="D107" s="93" t="s">
        <v>633</v>
      </c>
      <c r="E107" s="93">
        <v>9179.8510000000006</v>
      </c>
      <c r="F107" s="93">
        <v>26914.7</v>
      </c>
      <c r="G107" s="93">
        <v>4110.2849999999999</v>
      </c>
      <c r="H107" s="93">
        <v>0</v>
      </c>
      <c r="I107" s="93">
        <v>33674.264999999999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2145.7779999999998</v>
      </c>
      <c r="R107" s="93">
        <v>0</v>
      </c>
      <c r="S107" s="93">
        <v>0</v>
      </c>
    </row>
    <row r="108" spans="1:19">
      <c r="A108" s="93" t="s">
        <v>439</v>
      </c>
      <c r="B108" s="94">
        <v>129731000000</v>
      </c>
      <c r="C108" s="93">
        <v>74877.831000000006</v>
      </c>
      <c r="D108" s="93" t="s">
        <v>634</v>
      </c>
      <c r="E108" s="93">
        <v>9179.8510000000006</v>
      </c>
      <c r="F108" s="93">
        <v>26914.7</v>
      </c>
      <c r="G108" s="93">
        <v>4110.2849999999999</v>
      </c>
      <c r="H108" s="93">
        <v>0</v>
      </c>
      <c r="I108" s="93">
        <v>32507.721000000001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2165.2739999999999</v>
      </c>
      <c r="R108" s="93">
        <v>0</v>
      </c>
      <c r="S108" s="93">
        <v>0</v>
      </c>
    </row>
    <row r="109" spans="1:19">
      <c r="A109" s="93" t="s">
        <v>440</v>
      </c>
      <c r="B109" s="94">
        <v>127899000000</v>
      </c>
      <c r="C109" s="93">
        <v>74479.634999999995</v>
      </c>
      <c r="D109" s="93" t="s">
        <v>635</v>
      </c>
      <c r="E109" s="93">
        <v>9179.8510000000006</v>
      </c>
      <c r="F109" s="93">
        <v>26914.7</v>
      </c>
      <c r="G109" s="93">
        <v>4110.2849999999999</v>
      </c>
      <c r="H109" s="93">
        <v>0</v>
      </c>
      <c r="I109" s="93">
        <v>32105.861000000001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2168.9380000000001</v>
      </c>
      <c r="R109" s="93">
        <v>0</v>
      </c>
      <c r="S109" s="93">
        <v>0</v>
      </c>
    </row>
    <row r="110" spans="1:19">
      <c r="A110" s="93" t="s">
        <v>441</v>
      </c>
      <c r="B110" s="94">
        <v>111563000000</v>
      </c>
      <c r="C110" s="93">
        <v>71388.894</v>
      </c>
      <c r="D110" s="93" t="s">
        <v>476</v>
      </c>
      <c r="E110" s="93">
        <v>9179.8510000000006</v>
      </c>
      <c r="F110" s="93">
        <v>26914.7</v>
      </c>
      <c r="G110" s="93">
        <v>4110.2849999999999</v>
      </c>
      <c r="H110" s="93">
        <v>0</v>
      </c>
      <c r="I110" s="93">
        <v>28971.823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2212.2359999999999</v>
      </c>
      <c r="R110" s="93">
        <v>0</v>
      </c>
      <c r="S110" s="93">
        <v>0</v>
      </c>
    </row>
    <row r="111" spans="1:19">
      <c r="A111" s="93" t="s">
        <v>442</v>
      </c>
      <c r="B111" s="94">
        <v>96739300000</v>
      </c>
      <c r="C111" s="93">
        <v>62177.48</v>
      </c>
      <c r="D111" s="93" t="s">
        <v>636</v>
      </c>
      <c r="E111" s="93">
        <v>9179.8510000000006</v>
      </c>
      <c r="F111" s="93">
        <v>26914.7</v>
      </c>
      <c r="G111" s="93">
        <v>4110.2849999999999</v>
      </c>
      <c r="H111" s="93">
        <v>0</v>
      </c>
      <c r="I111" s="93">
        <v>19440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2532.6439999999998</v>
      </c>
      <c r="R111" s="93">
        <v>0</v>
      </c>
      <c r="S111" s="93">
        <v>0</v>
      </c>
    </row>
    <row r="112" spans="1:19">
      <c r="A112" s="93" t="s">
        <v>443</v>
      </c>
      <c r="B112" s="94">
        <v>84325600000</v>
      </c>
      <c r="C112" s="93">
        <v>49160.627</v>
      </c>
      <c r="D112" s="93" t="s">
        <v>516</v>
      </c>
      <c r="E112" s="93">
        <v>9179.8510000000006</v>
      </c>
      <c r="F112" s="93">
        <v>26914.7</v>
      </c>
      <c r="G112" s="93">
        <v>4110.2849999999999</v>
      </c>
      <c r="H112" s="93">
        <v>0</v>
      </c>
      <c r="I112" s="93">
        <v>6922.5020000000004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2033.289</v>
      </c>
      <c r="R112" s="93">
        <v>0</v>
      </c>
      <c r="S112" s="93">
        <v>0</v>
      </c>
    </row>
    <row r="113" spans="1:19">
      <c r="A113" s="93" t="s">
        <v>444</v>
      </c>
      <c r="B113" s="94">
        <v>86616500000</v>
      </c>
      <c r="C113" s="93">
        <v>48333.586000000003</v>
      </c>
      <c r="D113" s="93" t="s">
        <v>517</v>
      </c>
      <c r="E113" s="93">
        <v>9179.8510000000006</v>
      </c>
      <c r="F113" s="93">
        <v>26914.7</v>
      </c>
      <c r="G113" s="93">
        <v>4110.2849999999999</v>
      </c>
      <c r="H113" s="93">
        <v>0</v>
      </c>
      <c r="I113" s="93">
        <v>6102.6719999999996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2026.079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445</v>
      </c>
      <c r="B115" s="94">
        <v>1203080000000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446</v>
      </c>
      <c r="B116" s="94">
        <v>78365500000</v>
      </c>
      <c r="C116" s="93">
        <v>44877.563000000002</v>
      </c>
      <c r="D116" s="93"/>
      <c r="E116" s="93">
        <v>9179.8510000000006</v>
      </c>
      <c r="F116" s="93">
        <v>26914.7</v>
      </c>
      <c r="G116" s="93">
        <v>4110.2849999999999</v>
      </c>
      <c r="H116" s="93">
        <v>0</v>
      </c>
      <c r="I116" s="93">
        <v>2676.6260000000002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1996.1010000000001</v>
      </c>
      <c r="R116" s="93">
        <v>0</v>
      </c>
      <c r="S116" s="93">
        <v>0</v>
      </c>
    </row>
    <row r="117" spans="1:19">
      <c r="A117" s="93" t="s">
        <v>447</v>
      </c>
      <c r="B117" s="94">
        <v>129731000000</v>
      </c>
      <c r="C117" s="93">
        <v>76024.879000000001</v>
      </c>
      <c r="D117" s="93"/>
      <c r="E117" s="93">
        <v>9179.8510000000006</v>
      </c>
      <c r="F117" s="93">
        <v>26914.7</v>
      </c>
      <c r="G117" s="93">
        <v>4110.2849999999999</v>
      </c>
      <c r="H117" s="93">
        <v>0</v>
      </c>
      <c r="I117" s="93">
        <v>33674.264999999999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2532.6439999999998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480</v>
      </c>
      <c r="C119" s="93" t="s">
        <v>481</v>
      </c>
      <c r="D119" s="93" t="s">
        <v>158</v>
      </c>
      <c r="E119" s="93" t="s">
        <v>159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482</v>
      </c>
      <c r="B120" s="93">
        <v>31524.77</v>
      </c>
      <c r="C120" s="93">
        <v>9881.36</v>
      </c>
      <c r="D120" s="93">
        <v>0</v>
      </c>
      <c r="E120" s="93">
        <v>41406.129999999997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483</v>
      </c>
      <c r="B121" s="93">
        <v>61.67</v>
      </c>
      <c r="C121" s="93">
        <v>19.329999999999998</v>
      </c>
      <c r="D121" s="93">
        <v>0</v>
      </c>
      <c r="E121" s="93">
        <v>81.010000000000005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484</v>
      </c>
      <c r="B122" s="93">
        <v>61.67</v>
      </c>
      <c r="C122" s="93">
        <v>19.329999999999998</v>
      </c>
      <c r="D122" s="93">
        <v>0</v>
      </c>
      <c r="E122" s="93">
        <v>81.010000000000005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112</vt:i4>
      </vt:variant>
    </vt:vector>
  </HeadingPairs>
  <TitlesOfParts>
    <vt:vector size="130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  <vt:lpstr>Miami!FullSvcRest01miami</vt:lpstr>
      <vt:lpstr>Miami!FullSvcRest01miami_1</vt:lpstr>
      <vt:lpstr>Miami!FullSvcRest01miami_2</vt:lpstr>
      <vt:lpstr>Miami!FullSvcRest01miami_3</vt:lpstr>
      <vt:lpstr>Miami!FullSvcRest01miami_4</vt:lpstr>
      <vt:lpstr>Miami!FullSvcRest01miami_5</vt:lpstr>
      <vt:lpstr>Miami!FullSvcRest01miami_6</vt:lpstr>
      <vt:lpstr>Houston!FullSvcRest02houston</vt:lpstr>
      <vt:lpstr>Houston!FullSvcRest02houston_1</vt:lpstr>
      <vt:lpstr>Houston!FullSvcRest02houston_2</vt:lpstr>
      <vt:lpstr>Houston!FullSvcRest02houston_3</vt:lpstr>
      <vt:lpstr>Houston!FullSvcRest02houston_4</vt:lpstr>
      <vt:lpstr>Houston!FullSvcRest02houston_5</vt:lpstr>
      <vt:lpstr>Houston!FullSvcRest02houston_6</vt:lpstr>
      <vt:lpstr>Phoenix!FullSvcRest03phoenix</vt:lpstr>
      <vt:lpstr>Phoenix!FullSvcRest03phoenix_1</vt:lpstr>
      <vt:lpstr>Phoenix!FullSvcRest03phoenix_2</vt:lpstr>
      <vt:lpstr>Phoenix!FullSvcRest03phoenix_3</vt:lpstr>
      <vt:lpstr>Phoenix!FullSvcRest03phoenix_4</vt:lpstr>
      <vt:lpstr>Phoenix!FullSvcRest03phoenix_5</vt:lpstr>
      <vt:lpstr>Phoenix!FullSvcRest03phoenix_6</vt:lpstr>
      <vt:lpstr>Atlanta!FullSvcRest04atlanta</vt:lpstr>
      <vt:lpstr>Atlanta!FullSvcRest04atlanta_1</vt:lpstr>
      <vt:lpstr>Atlanta!FullSvcRest04atlanta_2</vt:lpstr>
      <vt:lpstr>Atlanta!FullSvcRest04atlanta_3</vt:lpstr>
      <vt:lpstr>Atlanta!FullSvcRest04atlanta_4</vt:lpstr>
      <vt:lpstr>Atlanta!FullSvcRest04atlanta_5</vt:lpstr>
      <vt:lpstr>Atlanta!FullSvcRest04atlanta_6</vt:lpstr>
      <vt:lpstr>LosAngeles!FullSvcRest05losangeles</vt:lpstr>
      <vt:lpstr>LosAngeles!FullSvcRest05losangeles_1</vt:lpstr>
      <vt:lpstr>LosAngeles!FullSvcRest05losangeles_2</vt:lpstr>
      <vt:lpstr>LosAngeles!FullSvcRest05losangeles_3</vt:lpstr>
      <vt:lpstr>LosAngeles!FullSvcRest05losangeles_4</vt:lpstr>
      <vt:lpstr>LosAngeles!FullSvcRest05losangeles_5</vt:lpstr>
      <vt:lpstr>LosAngeles!FullSvcRest05losangeles_6</vt:lpstr>
      <vt:lpstr>LasVegas!FullSvcRest06lasvegas</vt:lpstr>
      <vt:lpstr>LasVegas!FullSvcRest06lasvegas_1</vt:lpstr>
      <vt:lpstr>LasVegas!FullSvcRest06lasvegas_2</vt:lpstr>
      <vt:lpstr>LasVegas!FullSvcRest06lasvegas_3</vt:lpstr>
      <vt:lpstr>LasVegas!FullSvcRest06lasvegas_4</vt:lpstr>
      <vt:lpstr>LasVegas!FullSvcRest06lasvegas_5</vt:lpstr>
      <vt:lpstr>LasVegas!FullSvcRest06lasvegas_6</vt:lpstr>
      <vt:lpstr>SanFrancisco!FullSvcRest07sanfrancisco</vt:lpstr>
      <vt:lpstr>SanFrancisco!FullSvcRest07sanfrancisco_1</vt:lpstr>
      <vt:lpstr>SanFrancisco!FullSvcRest07sanfrancisco_2</vt:lpstr>
      <vt:lpstr>SanFrancisco!FullSvcRest07sanfrancisco_3</vt:lpstr>
      <vt:lpstr>SanFrancisco!FullSvcRest07sanfrancisco_4</vt:lpstr>
      <vt:lpstr>SanFrancisco!FullSvcRest07sanfrancisco_5</vt:lpstr>
      <vt:lpstr>SanFrancisco!FullSvcRest07sanfrancisco_6</vt:lpstr>
      <vt:lpstr>Baltimore!FullSvcRest08baltimore</vt:lpstr>
      <vt:lpstr>Baltimore!FullSvcRest08baltimore_1</vt:lpstr>
      <vt:lpstr>Baltimore!FullSvcRest08baltimore_2</vt:lpstr>
      <vt:lpstr>Baltimore!FullSvcRest08baltimore_3</vt:lpstr>
      <vt:lpstr>Baltimore!FullSvcRest08baltimore_4</vt:lpstr>
      <vt:lpstr>Baltimore!FullSvcRest08baltimore_5</vt:lpstr>
      <vt:lpstr>Baltimore!FullSvcRest08baltimore_6</vt:lpstr>
      <vt:lpstr>Albuquerque!FullSvcRest09albuquerque</vt:lpstr>
      <vt:lpstr>Albuquerque!FullSvcRest09albuquerque_1</vt:lpstr>
      <vt:lpstr>Albuquerque!FullSvcRest09albuquerque_2</vt:lpstr>
      <vt:lpstr>Albuquerque!FullSvcRest09albuquerque_3</vt:lpstr>
      <vt:lpstr>Albuquerque!FullSvcRest09albuquerque_4</vt:lpstr>
      <vt:lpstr>Albuquerque!FullSvcRest09albuquerque_5</vt:lpstr>
      <vt:lpstr>Albuquerque!FullSvcRest09albuquerque_6</vt:lpstr>
      <vt:lpstr>Seattle!FullSvcRest10seattle</vt:lpstr>
      <vt:lpstr>Seattle!FullSvcRest10seattle_1</vt:lpstr>
      <vt:lpstr>Seattle!FullSvcRest10seattle_2</vt:lpstr>
      <vt:lpstr>Seattle!FullSvcRest10seattle_3</vt:lpstr>
      <vt:lpstr>Seattle!FullSvcRest10seattle_4</vt:lpstr>
      <vt:lpstr>Seattle!FullSvcRest10seattle_5</vt:lpstr>
      <vt:lpstr>Seattle!FullSvcRest10seattle_6</vt:lpstr>
      <vt:lpstr>Chicago!FullSvcRest11chicago</vt:lpstr>
      <vt:lpstr>Chicago!FullSvcRest11chicago_1</vt:lpstr>
      <vt:lpstr>Chicago!FullSvcRest11chicago_2</vt:lpstr>
      <vt:lpstr>Chicago!FullSvcRest11chicago_3</vt:lpstr>
      <vt:lpstr>Chicago!FullSvcRest11chicago_4</vt:lpstr>
      <vt:lpstr>Chicago!FullSvcRest11chicago_5</vt:lpstr>
      <vt:lpstr>Chicago!FullSvcRest11chicago_6</vt:lpstr>
      <vt:lpstr>Boulder!FullSvcRest12boulder</vt:lpstr>
      <vt:lpstr>Boulder!FullSvcRest12boulder_1</vt:lpstr>
      <vt:lpstr>Boulder!FullSvcRest12boulder_2</vt:lpstr>
      <vt:lpstr>Boulder!FullSvcRest12boulder_3</vt:lpstr>
      <vt:lpstr>Boulder!FullSvcRest12boulder_4</vt:lpstr>
      <vt:lpstr>Boulder!FullSvcRest12boulder_5</vt:lpstr>
      <vt:lpstr>Boulder!FullSvcRest12boulder_6</vt:lpstr>
      <vt:lpstr>Minneapolis!FullSvcRest13minneapolis</vt:lpstr>
      <vt:lpstr>Minneapolis!FullSvcRest13minneapolis_1</vt:lpstr>
      <vt:lpstr>Minneapolis!FullSvcRest13minneapolis_2</vt:lpstr>
      <vt:lpstr>Minneapolis!FullSvcRest13minneapolis_3</vt:lpstr>
      <vt:lpstr>Minneapolis!FullSvcRest13minneapolis_4</vt:lpstr>
      <vt:lpstr>Minneapolis!FullSvcRest13minneapolis_5</vt:lpstr>
      <vt:lpstr>Minneapolis!FullSvcRest13minneapolis_6</vt:lpstr>
      <vt:lpstr>Helena!FullSvcRest14helena</vt:lpstr>
      <vt:lpstr>Helena!FullSvcRest14helena_1</vt:lpstr>
      <vt:lpstr>Helena!FullSvcRest14helena_2</vt:lpstr>
      <vt:lpstr>Helena!FullSvcRest14helena_3</vt:lpstr>
      <vt:lpstr>Helena!FullSvcRest14helena_4</vt:lpstr>
      <vt:lpstr>Helena!FullSvcRest14helena_5</vt:lpstr>
      <vt:lpstr>Helena!FullSvcRest14helena_6</vt:lpstr>
      <vt:lpstr>Duluth!FullSvcRest15duluth</vt:lpstr>
      <vt:lpstr>Duluth!FullSvcRest15duluth_1</vt:lpstr>
      <vt:lpstr>Duluth!FullSvcRest15duluth_2</vt:lpstr>
      <vt:lpstr>Duluth!FullSvcRest15duluth_3</vt:lpstr>
      <vt:lpstr>Duluth!FullSvcRest15duluth_4</vt:lpstr>
      <vt:lpstr>Duluth!FullSvcRest15duluth_5</vt:lpstr>
      <vt:lpstr>Duluth!FullSvcRest15duluth_6</vt:lpstr>
      <vt:lpstr>Fairbanks!FullSvcRest16fairbanks</vt:lpstr>
      <vt:lpstr>Fairbanks!FullSvcRest16fairbanks_1</vt:lpstr>
      <vt:lpstr>Fairbanks!FullSvcRest16fairbanks_2</vt:lpstr>
      <vt:lpstr>Fairbanks!FullSvcRest16fairbanks_3</vt:lpstr>
      <vt:lpstr>Fairbanks!FullSvcRest16fairbanks_4</vt:lpstr>
      <vt:lpstr>Fairbanks!FullSvcRest16fairbanks_5</vt:lpstr>
      <vt:lpstr>Fairbanks!FullSvcRest16fairbanks_6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2009-05-06T19:37:12Z</cp:lastPrinted>
  <dcterms:created xsi:type="dcterms:W3CDTF">2007-11-14T19:26:56Z</dcterms:created>
  <dcterms:modified xsi:type="dcterms:W3CDTF">2009-10-30T23:39:04Z</dcterms:modified>
</cp:coreProperties>
</file>