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55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8" r:id="rId24"/>
    <sheet name="Carbon" sheetId="36" r:id="rId25"/>
    <sheet name="Schedules" sheetId="11" r:id="rId26"/>
    <sheet name="LghtSch" sheetId="12" r:id="rId27"/>
    <sheet name="EqpSch" sheetId="13" r:id="rId28"/>
    <sheet name="GasEquipSch" sheetId="14" r:id="rId29"/>
    <sheet name="OccSch" sheetId="15" r:id="rId30"/>
    <sheet name="HeatSch" sheetId="16" r:id="rId31"/>
    <sheet name="CoolSch" sheetId="17" r:id="rId32"/>
    <sheet name="HeatSchKitchen" sheetId="18" r:id="rId33"/>
    <sheet name="CoolSchKitchen" sheetId="19" r:id="rId34"/>
  </sheets>
  <definedNames>
    <definedName name="FullSvcRest01miami_9" localSheetId="3">Miami!$A$1:$S$122</definedName>
    <definedName name="FullSvcRest02houston_9" localSheetId="4">Houston!$A$1:$S$122</definedName>
    <definedName name="FullSvcRest03phoenix_9" localSheetId="5">Phoenix!$A$1:$S$122</definedName>
    <definedName name="FullSvcRest04atlanta_9" localSheetId="6">Atlanta!$A$1:$S$122</definedName>
    <definedName name="FullSvcRest05losangeles_9" localSheetId="7">LosAngeles!$A$1:$S$122</definedName>
    <definedName name="FullSvcRest06lasvegas_9" localSheetId="8">LasVegas!$A$1:$S$122</definedName>
    <definedName name="FullSvcRest07sanfrancisco_9" localSheetId="9">SanFrancisco!$A$1:$S$122</definedName>
    <definedName name="FullSvcRest08baltimore_9" localSheetId="10">Baltimore!$A$1:$S$122</definedName>
    <definedName name="FullSvcRest09albuquerque_9" localSheetId="11">Albuquerque!$A$1:$S$122</definedName>
    <definedName name="FullSvcRest10seattle_9" localSheetId="12">Seattle!$A$1:$S$122</definedName>
    <definedName name="FullSvcRest11chicago_9" localSheetId="13">Chicago!$A$1:$S$122</definedName>
    <definedName name="FullSvcRest12boulder_9" localSheetId="14">Boulder!$A$1:$S$122</definedName>
    <definedName name="FullSvcRest13minneapolis_9" localSheetId="15">Minneapolis!$A$1:$S$122</definedName>
    <definedName name="FullSvcRest14helena_9" localSheetId="16">Helena!$A$1:$S$122</definedName>
    <definedName name="FullSvcRest15duluth_9" localSheetId="17">Duluth!$A$1:$S$122</definedName>
    <definedName name="FullSvcRest16fairbanks_9" localSheetId="18">Fairbanks!$A$1:$S$122</definedName>
  </definedNames>
  <calcPr calcId="125725"/>
</workbook>
</file>

<file path=xl/calcChain.xml><?xml version="1.0" encoding="utf-8"?>
<calcChain xmlns="http://schemas.openxmlformats.org/spreadsheetml/2006/main">
  <c r="R13" i="8"/>
  <c r="Q13"/>
  <c r="P13"/>
  <c r="O13"/>
  <c r="N13"/>
  <c r="M13"/>
  <c r="L13"/>
  <c r="K13"/>
  <c r="J13"/>
  <c r="I13"/>
  <c r="H13"/>
  <c r="G13"/>
  <c r="F13"/>
  <c r="E13"/>
  <c r="D13"/>
  <c r="C13"/>
  <c r="D12"/>
  <c r="E12"/>
  <c r="F12"/>
  <c r="G12"/>
  <c r="H12"/>
  <c r="I12"/>
  <c r="J12"/>
  <c r="K12"/>
  <c r="L12"/>
  <c r="M12"/>
  <c r="N12"/>
  <c r="O12"/>
  <c r="P12"/>
  <c r="Q12"/>
  <c r="R12"/>
  <c r="C12"/>
  <c r="D24"/>
  <c r="E24"/>
  <c r="F24"/>
  <c r="G24"/>
  <c r="H24"/>
  <c r="I24"/>
  <c r="J24"/>
  <c r="K24"/>
  <c r="L24"/>
  <c r="M24"/>
  <c r="N24"/>
  <c r="O24"/>
  <c r="P24"/>
  <c r="Q24"/>
  <c r="R24"/>
  <c r="C24"/>
  <c r="D23"/>
  <c r="E23"/>
  <c r="F23"/>
  <c r="G23"/>
  <c r="H23"/>
  <c r="I23"/>
  <c r="J23"/>
  <c r="K23"/>
  <c r="L23"/>
  <c r="M23"/>
  <c r="N23"/>
  <c r="O23"/>
  <c r="P23"/>
  <c r="Q23"/>
  <c r="R23"/>
  <c r="C23"/>
  <c r="D9"/>
  <c r="E9"/>
  <c r="F9"/>
  <c r="G9"/>
  <c r="H9"/>
  <c r="I9"/>
  <c r="J9"/>
  <c r="K9"/>
  <c r="L9"/>
  <c r="M9"/>
  <c r="N9"/>
  <c r="O9"/>
  <c r="P9"/>
  <c r="Q9"/>
  <c r="R9"/>
  <c r="C9"/>
  <c r="R219"/>
  <c r="Q219"/>
  <c r="P219"/>
  <c r="O219"/>
  <c r="N219"/>
  <c r="M219"/>
  <c r="L219"/>
  <c r="K219"/>
  <c r="J219"/>
  <c r="I219"/>
  <c r="H219"/>
  <c r="G219"/>
  <c r="F219"/>
  <c r="E219"/>
  <c r="D219"/>
  <c r="C219"/>
  <c r="R218"/>
  <c r="Q218"/>
  <c r="P218"/>
  <c r="O218"/>
  <c r="N218"/>
  <c r="M218"/>
  <c r="L218"/>
  <c r="K218"/>
  <c r="J218"/>
  <c r="I218"/>
  <c r="H218"/>
  <c r="G218"/>
  <c r="F218"/>
  <c r="E218"/>
  <c r="D218"/>
  <c r="C218"/>
  <c r="B43" l="1"/>
  <c r="B42"/>
  <c r="C205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226"/>
  <c r="Q226"/>
  <c r="P226"/>
  <c r="O226"/>
  <c r="N226"/>
  <c r="M226"/>
  <c r="L226"/>
  <c r="K226"/>
  <c r="J226"/>
  <c r="I226"/>
  <c r="G226"/>
  <c r="F226"/>
  <c r="E226"/>
  <c r="D226"/>
  <c r="C226"/>
  <c r="R232"/>
  <c r="Q232"/>
  <c r="P232"/>
  <c r="O232"/>
  <c r="N232"/>
  <c r="M232"/>
  <c r="L232"/>
  <c r="K232"/>
  <c r="J232"/>
  <c r="I232"/>
  <c r="G232"/>
  <c r="F232"/>
  <c r="E232"/>
  <c r="D232"/>
  <c r="C232"/>
  <c r="R231"/>
  <c r="Q231"/>
  <c r="P231"/>
  <c r="O231"/>
  <c r="N231"/>
  <c r="M231"/>
  <c r="L231"/>
  <c r="K231"/>
  <c r="J231"/>
  <c r="I231"/>
  <c r="G231"/>
  <c r="F231"/>
  <c r="E231"/>
  <c r="D231"/>
  <c r="C231"/>
  <c r="R230"/>
  <c r="Q230"/>
  <c r="P230"/>
  <c r="O230"/>
  <c r="N230"/>
  <c r="M230"/>
  <c r="L230"/>
  <c r="K230"/>
  <c r="J230"/>
  <c r="I230"/>
  <c r="G230"/>
  <c r="F230"/>
  <c r="E230"/>
  <c r="D230"/>
  <c r="C230"/>
  <c r="R229"/>
  <c r="Q229"/>
  <c r="P229"/>
  <c r="O229"/>
  <c r="N229"/>
  <c r="M229"/>
  <c r="L229"/>
  <c r="K229"/>
  <c r="J229"/>
  <c r="I229"/>
  <c r="G229"/>
  <c r="F229"/>
  <c r="E229"/>
  <c r="D229"/>
  <c r="C229"/>
  <c r="R228"/>
  <c r="Q228"/>
  <c r="P228"/>
  <c r="O228"/>
  <c r="N228"/>
  <c r="M228"/>
  <c r="L228"/>
  <c r="K228"/>
  <c r="J228"/>
  <c r="I228"/>
  <c r="G228"/>
  <c r="F228"/>
  <c r="E228"/>
  <c r="D228"/>
  <c r="C228"/>
  <c r="R227"/>
  <c r="Q227"/>
  <c r="P227"/>
  <c r="O227"/>
  <c r="N227"/>
  <c r="M227"/>
  <c r="L227"/>
  <c r="K227"/>
  <c r="J227"/>
  <c r="I227"/>
  <c r="G227"/>
  <c r="F227"/>
  <c r="E227"/>
  <c r="D227"/>
  <c r="C227"/>
  <c r="R205"/>
  <c r="Q205"/>
  <c r="P205"/>
  <c r="O205"/>
  <c r="N205"/>
  <c r="M205"/>
  <c r="L205"/>
  <c r="K205"/>
  <c r="J205"/>
  <c r="I205"/>
  <c r="H205"/>
  <c r="G205"/>
  <c r="F205"/>
  <c r="E205"/>
  <c r="D205"/>
  <c r="R192"/>
  <c r="Q192"/>
  <c r="P192"/>
  <c r="O192"/>
  <c r="N192"/>
  <c r="M192"/>
  <c r="L192"/>
  <c r="K192"/>
  <c r="J192"/>
  <c r="I192"/>
  <c r="H192"/>
  <c r="G192"/>
  <c r="F192"/>
  <c r="E192"/>
  <c r="D192"/>
  <c r="C192"/>
  <c r="R52"/>
  <c r="Q52"/>
  <c r="P52"/>
  <c r="O52"/>
  <c r="N52"/>
  <c r="M52"/>
  <c r="L52"/>
  <c r="K52"/>
  <c r="J52"/>
  <c r="I52"/>
  <c r="H52"/>
  <c r="G52"/>
  <c r="F52"/>
  <c r="E52"/>
  <c r="D52"/>
  <c r="C52"/>
  <c r="R55"/>
  <c r="Q55"/>
  <c r="P55"/>
  <c r="O55"/>
  <c r="N55"/>
  <c r="M55"/>
  <c r="L55"/>
  <c r="K55"/>
  <c r="J55"/>
  <c r="I55"/>
  <c r="H55"/>
  <c r="G55"/>
  <c r="F55"/>
  <c r="E55"/>
  <c r="D55"/>
  <c r="C55"/>
  <c r="R57"/>
  <c r="Q57"/>
  <c r="P57"/>
  <c r="O57"/>
  <c r="N57"/>
  <c r="M57"/>
  <c r="L57"/>
  <c r="K57"/>
  <c r="J57"/>
  <c r="I57"/>
  <c r="H57"/>
  <c r="G57"/>
  <c r="F57"/>
  <c r="E57"/>
  <c r="D57"/>
  <c r="C57"/>
  <c r="R54"/>
  <c r="Q54"/>
  <c r="P54"/>
  <c r="O54"/>
  <c r="N54"/>
  <c r="M54"/>
  <c r="L54"/>
  <c r="K54"/>
  <c r="J54"/>
  <c r="I54"/>
  <c r="H54"/>
  <c r="G54"/>
  <c r="F54"/>
  <c r="E54"/>
  <c r="D54"/>
  <c r="C54"/>
  <c r="R51"/>
  <c r="Q51"/>
  <c r="P51"/>
  <c r="O51"/>
  <c r="N51"/>
  <c r="M51"/>
  <c r="L51"/>
  <c r="K51"/>
  <c r="J51"/>
  <c r="I51"/>
  <c r="H51"/>
  <c r="G51"/>
  <c r="F51"/>
  <c r="E51"/>
  <c r="D51"/>
  <c r="C51"/>
  <c r="R224"/>
  <c r="R223"/>
  <c r="R222"/>
  <c r="R221"/>
  <c r="R189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40"/>
  <c r="R139"/>
  <c r="R138"/>
  <c r="R137"/>
  <c r="R136"/>
  <c r="R135"/>
  <c r="R134"/>
  <c r="R133"/>
  <c r="R132"/>
  <c r="R131"/>
  <c r="R130"/>
  <c r="R129"/>
  <c r="R128"/>
  <c r="R127"/>
  <c r="R126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74"/>
  <c r="R73"/>
  <c r="R72"/>
  <c r="R71"/>
  <c r="R70"/>
  <c r="R69"/>
  <c r="R68"/>
  <c r="R67"/>
  <c r="R66"/>
  <c r="R65"/>
  <c r="R64"/>
  <c r="R63"/>
  <c r="R62"/>
  <c r="R61"/>
  <c r="R60"/>
  <c r="R48"/>
  <c r="R47"/>
  <c r="R46"/>
  <c r="R45"/>
  <c r="R40"/>
  <c r="R39"/>
  <c r="R37"/>
  <c r="R36"/>
  <c r="R33"/>
  <c r="R32"/>
  <c r="R30"/>
  <c r="R43" s="1"/>
  <c r="R29"/>
  <c r="R42" s="1"/>
  <c r="R25"/>
  <c r="R17"/>
  <c r="R16"/>
  <c r="R15"/>
  <c r="R10"/>
  <c r="Q224"/>
  <c r="Q223"/>
  <c r="Q222"/>
  <c r="Q221"/>
  <c r="Q189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40"/>
  <c r="Q139"/>
  <c r="Q138"/>
  <c r="Q137"/>
  <c r="Q136"/>
  <c r="Q135"/>
  <c r="Q134"/>
  <c r="Q133"/>
  <c r="Q132"/>
  <c r="Q131"/>
  <c r="Q130"/>
  <c r="Q129"/>
  <c r="Q128"/>
  <c r="Q127"/>
  <c r="Q126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74"/>
  <c r="Q73"/>
  <c r="Q72"/>
  <c r="Q71"/>
  <c r="Q70"/>
  <c r="Q69"/>
  <c r="Q68"/>
  <c r="Q67"/>
  <c r="Q66"/>
  <c r="Q65"/>
  <c r="Q64"/>
  <c r="Q63"/>
  <c r="Q62"/>
  <c r="Q61"/>
  <c r="Q60"/>
  <c r="Q48"/>
  <c r="Q47"/>
  <c r="Q46"/>
  <c r="Q45"/>
  <c r="Q40"/>
  <c r="Q39"/>
  <c r="Q37"/>
  <c r="Q36"/>
  <c r="Q33"/>
  <c r="Q32"/>
  <c r="Q30"/>
  <c r="Q43" s="1"/>
  <c r="Q29"/>
  <c r="Q42" s="1"/>
  <c r="Q25"/>
  <c r="Q17"/>
  <c r="Q16"/>
  <c r="Q15"/>
  <c r="Q10"/>
  <c r="P224"/>
  <c r="P223"/>
  <c r="P222"/>
  <c r="P221"/>
  <c r="P189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40"/>
  <c r="P139"/>
  <c r="P138"/>
  <c r="P137"/>
  <c r="P136"/>
  <c r="P135"/>
  <c r="P134"/>
  <c r="P133"/>
  <c r="P132"/>
  <c r="P131"/>
  <c r="P130"/>
  <c r="P129"/>
  <c r="P128"/>
  <c r="P127"/>
  <c r="P126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4"/>
  <c r="P73"/>
  <c r="P72"/>
  <c r="P71"/>
  <c r="P70"/>
  <c r="P69"/>
  <c r="P68"/>
  <c r="P67"/>
  <c r="P66"/>
  <c r="P65"/>
  <c r="P64"/>
  <c r="P63"/>
  <c r="P62"/>
  <c r="P61"/>
  <c r="P60"/>
  <c r="P48"/>
  <c r="P47"/>
  <c r="P46"/>
  <c r="P45"/>
  <c r="P40"/>
  <c r="P39"/>
  <c r="P37"/>
  <c r="P36"/>
  <c r="P33"/>
  <c r="P32"/>
  <c r="P30"/>
  <c r="P43" s="1"/>
  <c r="P29"/>
  <c r="P42" s="1"/>
  <c r="P25"/>
  <c r="P17"/>
  <c r="P16"/>
  <c r="P15"/>
  <c r="P10"/>
  <c r="O224"/>
  <c r="O223"/>
  <c r="O222"/>
  <c r="O221"/>
  <c r="O189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40"/>
  <c r="O139"/>
  <c r="O138"/>
  <c r="O137"/>
  <c r="O136"/>
  <c r="O135"/>
  <c r="O134"/>
  <c r="O133"/>
  <c r="O132"/>
  <c r="O131"/>
  <c r="O130"/>
  <c r="O129"/>
  <c r="O128"/>
  <c r="O127"/>
  <c r="O126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74"/>
  <c r="O73"/>
  <c r="O72"/>
  <c r="O71"/>
  <c r="O70"/>
  <c r="O69"/>
  <c r="O68"/>
  <c r="O67"/>
  <c r="O66"/>
  <c r="O65"/>
  <c r="O64"/>
  <c r="O63"/>
  <c r="O62"/>
  <c r="O61"/>
  <c r="O60"/>
  <c r="O48"/>
  <c r="O47"/>
  <c r="O46"/>
  <c r="O45"/>
  <c r="O40"/>
  <c r="O39"/>
  <c r="O37"/>
  <c r="O36"/>
  <c r="O33"/>
  <c r="O32"/>
  <c r="O30"/>
  <c r="O43" s="1"/>
  <c r="O29"/>
  <c r="O42" s="1"/>
  <c r="O25"/>
  <c r="O17"/>
  <c r="O16"/>
  <c r="O15"/>
  <c r="O10"/>
  <c r="N224"/>
  <c r="N223"/>
  <c r="N222"/>
  <c r="N221"/>
  <c r="N189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40"/>
  <c r="N139"/>
  <c r="N138"/>
  <c r="N137"/>
  <c r="N136"/>
  <c r="N135"/>
  <c r="N134"/>
  <c r="N133"/>
  <c r="N132"/>
  <c r="N131"/>
  <c r="N130"/>
  <c r="N129"/>
  <c r="N128"/>
  <c r="N127"/>
  <c r="N126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74"/>
  <c r="N73"/>
  <c r="N72"/>
  <c r="N71"/>
  <c r="N70"/>
  <c r="N69"/>
  <c r="N68"/>
  <c r="N67"/>
  <c r="N66"/>
  <c r="N65"/>
  <c r="N64"/>
  <c r="N63"/>
  <c r="N62"/>
  <c r="N61"/>
  <c r="N60"/>
  <c r="N48"/>
  <c r="N47"/>
  <c r="N46"/>
  <c r="N45"/>
  <c r="N40"/>
  <c r="N39"/>
  <c r="N37"/>
  <c r="N36"/>
  <c r="N33"/>
  <c r="N32"/>
  <c r="N30"/>
  <c r="N43" s="1"/>
  <c r="N29"/>
  <c r="N42" s="1"/>
  <c r="N25"/>
  <c r="N17"/>
  <c r="N16"/>
  <c r="N15"/>
  <c r="N10"/>
  <c r="M224"/>
  <c r="M223"/>
  <c r="M222"/>
  <c r="M221"/>
  <c r="M189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40"/>
  <c r="M139"/>
  <c r="M138"/>
  <c r="M137"/>
  <c r="M136"/>
  <c r="M135"/>
  <c r="M134"/>
  <c r="M133"/>
  <c r="M132"/>
  <c r="M131"/>
  <c r="M130"/>
  <c r="M129"/>
  <c r="M128"/>
  <c r="M127"/>
  <c r="M126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4"/>
  <c r="M73"/>
  <c r="M72"/>
  <c r="M71"/>
  <c r="M70"/>
  <c r="M69"/>
  <c r="M68"/>
  <c r="M67"/>
  <c r="M66"/>
  <c r="M65"/>
  <c r="M64"/>
  <c r="M63"/>
  <c r="M62"/>
  <c r="M61"/>
  <c r="M60"/>
  <c r="M48"/>
  <c r="M47"/>
  <c r="M46"/>
  <c r="M45"/>
  <c r="M40"/>
  <c r="M39"/>
  <c r="M37"/>
  <c r="M36"/>
  <c r="M33"/>
  <c r="M32"/>
  <c r="M30"/>
  <c r="M43" s="1"/>
  <c r="M29"/>
  <c r="M42" s="1"/>
  <c r="M25"/>
  <c r="M17"/>
  <c r="M16"/>
  <c r="M15"/>
  <c r="M10"/>
  <c r="L224"/>
  <c r="L223"/>
  <c r="L222"/>
  <c r="L221"/>
  <c r="L189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40"/>
  <c r="L139"/>
  <c r="L138"/>
  <c r="L137"/>
  <c r="L136"/>
  <c r="L135"/>
  <c r="L134"/>
  <c r="L133"/>
  <c r="L132"/>
  <c r="L131"/>
  <c r="L130"/>
  <c r="L129"/>
  <c r="L128"/>
  <c r="L127"/>
  <c r="L126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4"/>
  <c r="L73"/>
  <c r="L72"/>
  <c r="L71"/>
  <c r="L70"/>
  <c r="L69"/>
  <c r="L68"/>
  <c r="L67"/>
  <c r="L66"/>
  <c r="L65"/>
  <c r="L64"/>
  <c r="L63"/>
  <c r="L62"/>
  <c r="L61"/>
  <c r="L60"/>
  <c r="L48"/>
  <c r="L47"/>
  <c r="L46"/>
  <c r="L45"/>
  <c r="L40"/>
  <c r="L39"/>
  <c r="L37"/>
  <c r="L36"/>
  <c r="L33"/>
  <c r="L32"/>
  <c r="L30"/>
  <c r="L43" s="1"/>
  <c r="L29"/>
  <c r="L42" s="1"/>
  <c r="L25"/>
  <c r="L17"/>
  <c r="L16"/>
  <c r="L15"/>
  <c r="L10"/>
  <c r="K224"/>
  <c r="K223"/>
  <c r="K222"/>
  <c r="K221"/>
  <c r="K189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40"/>
  <c r="K139"/>
  <c r="K138"/>
  <c r="K137"/>
  <c r="K136"/>
  <c r="K135"/>
  <c r="K134"/>
  <c r="K133"/>
  <c r="K132"/>
  <c r="K131"/>
  <c r="K130"/>
  <c r="K129"/>
  <c r="K128"/>
  <c r="K127"/>
  <c r="K126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74"/>
  <c r="K73"/>
  <c r="K72"/>
  <c r="K71"/>
  <c r="K70"/>
  <c r="K69"/>
  <c r="K68"/>
  <c r="K67"/>
  <c r="K66"/>
  <c r="K65"/>
  <c r="K64"/>
  <c r="K63"/>
  <c r="K62"/>
  <c r="K61"/>
  <c r="K60"/>
  <c r="K48"/>
  <c r="K47"/>
  <c r="K46"/>
  <c r="K45"/>
  <c r="K40"/>
  <c r="K39"/>
  <c r="K37"/>
  <c r="K36"/>
  <c r="K33"/>
  <c r="K32"/>
  <c r="K30"/>
  <c r="K43" s="1"/>
  <c r="K29"/>
  <c r="K42" s="1"/>
  <c r="K25"/>
  <c r="K17"/>
  <c r="K16"/>
  <c r="K15"/>
  <c r="K10"/>
  <c r="J224"/>
  <c r="J223"/>
  <c r="J222"/>
  <c r="J221"/>
  <c r="J189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40"/>
  <c r="J139"/>
  <c r="J138"/>
  <c r="J137"/>
  <c r="J136"/>
  <c r="J135"/>
  <c r="J134"/>
  <c r="J133"/>
  <c r="J132"/>
  <c r="J131"/>
  <c r="J130"/>
  <c r="J129"/>
  <c r="J128"/>
  <c r="J127"/>
  <c r="J126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74"/>
  <c r="J73"/>
  <c r="J72"/>
  <c r="J71"/>
  <c r="J70"/>
  <c r="J69"/>
  <c r="J68"/>
  <c r="J67"/>
  <c r="J66"/>
  <c r="J65"/>
  <c r="J64"/>
  <c r="J63"/>
  <c r="J62"/>
  <c r="J61"/>
  <c r="J60"/>
  <c r="J48"/>
  <c r="J47"/>
  <c r="J46"/>
  <c r="J45"/>
  <c r="J40"/>
  <c r="J39"/>
  <c r="J37"/>
  <c r="J36"/>
  <c r="J33"/>
  <c r="J32"/>
  <c r="J30"/>
  <c r="J29"/>
  <c r="J25"/>
  <c r="J17"/>
  <c r="J16"/>
  <c r="J15"/>
  <c r="J10"/>
  <c r="I224"/>
  <c r="I223"/>
  <c r="I222"/>
  <c r="I221"/>
  <c r="I189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40"/>
  <c r="I139"/>
  <c r="I138"/>
  <c r="I137"/>
  <c r="I136"/>
  <c r="I135"/>
  <c r="I134"/>
  <c r="I133"/>
  <c r="I132"/>
  <c r="I131"/>
  <c r="I130"/>
  <c r="I129"/>
  <c r="I128"/>
  <c r="I127"/>
  <c r="I126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74"/>
  <c r="I73"/>
  <c r="I72"/>
  <c r="I71"/>
  <c r="I70"/>
  <c r="I69"/>
  <c r="I68"/>
  <c r="I67"/>
  <c r="I66"/>
  <c r="I65"/>
  <c r="I64"/>
  <c r="I63"/>
  <c r="I62"/>
  <c r="I61"/>
  <c r="I60"/>
  <c r="I48"/>
  <c r="I47"/>
  <c r="I46"/>
  <c r="I45"/>
  <c r="I40"/>
  <c r="I39"/>
  <c r="I37"/>
  <c r="I36"/>
  <c r="I33"/>
  <c r="I32"/>
  <c r="I30"/>
  <c r="I43" s="1"/>
  <c r="I29"/>
  <c r="I42" s="1"/>
  <c r="I25"/>
  <c r="I17"/>
  <c r="I16"/>
  <c r="I15"/>
  <c r="I10"/>
  <c r="H232"/>
  <c r="H231"/>
  <c r="H230"/>
  <c r="H229"/>
  <c r="H228"/>
  <c r="H227"/>
  <c r="H226"/>
  <c r="H224"/>
  <c r="H223"/>
  <c r="H222"/>
  <c r="H221"/>
  <c r="H189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40"/>
  <c r="H139"/>
  <c r="H138"/>
  <c r="H137"/>
  <c r="H136"/>
  <c r="H135"/>
  <c r="H134"/>
  <c r="H133"/>
  <c r="H132"/>
  <c r="H131"/>
  <c r="H130"/>
  <c r="H129"/>
  <c r="H128"/>
  <c r="H127"/>
  <c r="H126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48"/>
  <c r="H47"/>
  <c r="H46"/>
  <c r="H45"/>
  <c r="H40"/>
  <c r="H39"/>
  <c r="H37"/>
  <c r="H36"/>
  <c r="H33"/>
  <c r="H32"/>
  <c r="H30"/>
  <c r="H43" s="1"/>
  <c r="H29"/>
  <c r="H42" s="1"/>
  <c r="H25"/>
  <c r="H17"/>
  <c r="H16"/>
  <c r="H15"/>
  <c r="H10"/>
  <c r="G224"/>
  <c r="G223"/>
  <c r="G222"/>
  <c r="G221"/>
  <c r="G189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40"/>
  <c r="G139"/>
  <c r="G138"/>
  <c r="G137"/>
  <c r="G136"/>
  <c r="G135"/>
  <c r="G134"/>
  <c r="G133"/>
  <c r="G132"/>
  <c r="G131"/>
  <c r="G130"/>
  <c r="G129"/>
  <c r="G128"/>
  <c r="G127"/>
  <c r="G126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48"/>
  <c r="G47"/>
  <c r="G46"/>
  <c r="G45"/>
  <c r="G40"/>
  <c r="G39"/>
  <c r="G37"/>
  <c r="G36"/>
  <c r="G33"/>
  <c r="G32"/>
  <c r="G30"/>
  <c r="G43" s="1"/>
  <c r="G29"/>
  <c r="G42" s="1"/>
  <c r="G25"/>
  <c r="G17"/>
  <c r="G16"/>
  <c r="G15"/>
  <c r="G10"/>
  <c r="F224"/>
  <c r="F223"/>
  <c r="F222"/>
  <c r="F221"/>
  <c r="F189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40"/>
  <c r="F139"/>
  <c r="F138"/>
  <c r="F137"/>
  <c r="F136"/>
  <c r="F135"/>
  <c r="F134"/>
  <c r="F133"/>
  <c r="F132"/>
  <c r="F131"/>
  <c r="F130"/>
  <c r="F129"/>
  <c r="F128"/>
  <c r="F127"/>
  <c r="F126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74"/>
  <c r="F73"/>
  <c r="F72"/>
  <c r="F71"/>
  <c r="F70"/>
  <c r="F69"/>
  <c r="F68"/>
  <c r="F67"/>
  <c r="F66"/>
  <c r="F65"/>
  <c r="F64"/>
  <c r="F63"/>
  <c r="F62"/>
  <c r="F61"/>
  <c r="F60"/>
  <c r="F48"/>
  <c r="F47"/>
  <c r="F46"/>
  <c r="F45"/>
  <c r="F40"/>
  <c r="F39"/>
  <c r="F37"/>
  <c r="F36"/>
  <c r="F33"/>
  <c r="F32"/>
  <c r="F30"/>
  <c r="F29"/>
  <c r="F25"/>
  <c r="F17"/>
  <c r="F16"/>
  <c r="F15"/>
  <c r="F10"/>
  <c r="E224"/>
  <c r="E223"/>
  <c r="E222"/>
  <c r="E221"/>
  <c r="E189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40"/>
  <c r="E139"/>
  <c r="E138"/>
  <c r="E137"/>
  <c r="E136"/>
  <c r="E135"/>
  <c r="E134"/>
  <c r="E133"/>
  <c r="E132"/>
  <c r="E131"/>
  <c r="E130"/>
  <c r="E129"/>
  <c r="E128"/>
  <c r="E127"/>
  <c r="E126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48"/>
  <c r="E47"/>
  <c r="E46"/>
  <c r="E45"/>
  <c r="E40"/>
  <c r="E39"/>
  <c r="E37"/>
  <c r="E36"/>
  <c r="E33"/>
  <c r="E32"/>
  <c r="E30"/>
  <c r="E43" s="1"/>
  <c r="E29"/>
  <c r="E42" s="1"/>
  <c r="E25"/>
  <c r="E17"/>
  <c r="E16"/>
  <c r="E15"/>
  <c r="E10"/>
  <c r="D224"/>
  <c r="D223"/>
  <c r="D222"/>
  <c r="D221"/>
  <c r="D189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7"/>
  <c r="D126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2"/>
  <c r="D61"/>
  <c r="D60"/>
  <c r="D48"/>
  <c r="D47"/>
  <c r="D46"/>
  <c r="D45"/>
  <c r="D40"/>
  <c r="D39"/>
  <c r="D37"/>
  <c r="D36"/>
  <c r="D33"/>
  <c r="D32"/>
  <c r="D30"/>
  <c r="D29"/>
  <c r="D25"/>
  <c r="D17"/>
  <c r="D16"/>
  <c r="D15"/>
  <c r="D10"/>
  <c r="C224"/>
  <c r="C223"/>
  <c r="C222"/>
  <c r="C221"/>
  <c r="C189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40"/>
  <c r="C139"/>
  <c r="C138"/>
  <c r="C137"/>
  <c r="C136"/>
  <c r="C135"/>
  <c r="C134"/>
  <c r="C133"/>
  <c r="C132"/>
  <c r="C131"/>
  <c r="C130"/>
  <c r="C129"/>
  <c r="C128"/>
  <c r="C127"/>
  <c r="C126"/>
  <c r="C123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74"/>
  <c r="C73"/>
  <c r="C72"/>
  <c r="C71"/>
  <c r="C70"/>
  <c r="C69"/>
  <c r="C68"/>
  <c r="C67"/>
  <c r="C66"/>
  <c r="C65"/>
  <c r="C64"/>
  <c r="C63"/>
  <c r="C62"/>
  <c r="C61"/>
  <c r="C60"/>
  <c r="C48"/>
  <c r="C47"/>
  <c r="C46"/>
  <c r="C45"/>
  <c r="B48"/>
  <c r="B47"/>
  <c r="B46"/>
  <c r="B45"/>
  <c r="C40"/>
  <c r="C39"/>
  <c r="C37"/>
  <c r="C36"/>
  <c r="C33"/>
  <c r="C32"/>
  <c r="C30"/>
  <c r="C29"/>
  <c r="B40"/>
  <c r="B39"/>
  <c r="B37"/>
  <c r="B36"/>
  <c r="B33"/>
  <c r="B32"/>
  <c r="B30"/>
  <c r="B29"/>
  <c r="C17"/>
  <c r="C16"/>
  <c r="C15"/>
  <c r="C25"/>
  <c r="C10"/>
  <c r="C40" i="9"/>
  <c r="D6" i="10"/>
  <c r="E6"/>
  <c r="G6"/>
  <c r="H6"/>
  <c r="J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FullSvcRest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" name="Connection1" type="4" refreshedVersion="3" background="1" saveData="1">
    <webPr sourceData="1" parsePre="1" consecutive="1" xl2000="1" url="file:///C:/Projects/Benchmarks/branches/v1.2_4.0/FullSvcRest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" name="Connection10" type="4" refreshedVersion="3" background="1" saveData="1">
    <webPr sourceData="1" parsePre="1" consecutive="1" xl2000="1" url="file:///C:/Projects/Benchmarks/branches/v1.2_4.0/FullSvcRest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" name="Connection11" type="4" refreshedVersion="3" background="1" saveData="1">
    <webPr sourceData="1" parsePre="1" consecutive="1" xl2000="1" url="file:///C:/Projects/Benchmarks/branches/v1.2_4.0/FullSvcRest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" name="Connection12" type="4" refreshedVersion="3" background="1" saveData="1">
    <webPr sourceData="1" parsePre="1" consecutive="1" xl2000="1" url="file:///C:/Projects/Benchmarks/branches/v1.2_4.0/FullSvcRest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" name="Connection13" type="4" refreshedVersion="3" background="1" saveData="1">
    <webPr sourceData="1" parsePre="1" consecutive="1" xl2000="1" url="file:///C:/Projects/Benchmarks/branches/v1.2_4.0/FullSvcRest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" name="Connection14" type="4" refreshedVersion="3" background="1" saveData="1">
    <webPr sourceData="1" parsePre="1" consecutive="1" xl2000="1" url="file:///C:/Projects/Benchmarks/branches/v1.2_4.0/FullSvcRest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" name="Connection15" type="4" refreshedVersion="3" background="1" saveData="1">
    <webPr sourceData="1" parsePre="1" consecutive="1" xl2000="1" url="file:///C:/Projects/Benchmarks/branches/v1.2_4.0/FullSvcRest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" name="Connection2" type="4" refreshedVersion="3" background="1" saveData="1">
    <webPr sourceData="1" parsePre="1" consecutive="1" xl2000="1" url="file:///C:/Projects/Benchmarks/branches/v1.2_4.0/FullSvcRest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" name="Connection3" type="4" refreshedVersion="3" background="1" saveData="1">
    <webPr sourceData="1" parsePre="1" consecutive="1" xl2000="1" url="file:///C:/Projects/Benchmarks/branches/v1.2_4.0/FullSvcRest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1" name="Connection4" type="4" refreshedVersion="3" background="1" saveData="1">
    <webPr sourceData="1" parsePre="1" consecutive="1" xl2000="1" url="file:///C:/Projects/Benchmarks/branches/v1.2_4.0/FullSvcRest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2" name="Connection5" type="4" refreshedVersion="3" background="1" saveData="1">
    <webPr sourceData="1" parsePre="1" consecutive="1" xl2000="1" url="file:///C:/Projects/Benchmarks/branches/v1.2_4.0/FullSvcRest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3" name="Connection6" type="4" refreshedVersion="3" background="1" saveData="1">
    <webPr sourceData="1" parsePre="1" consecutive="1" xl2000="1" url="file:///C:/Projects/Benchmarks/branches/v1.2_4.0/FullSvcRest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4" name="Connection7" type="4" refreshedVersion="3" background="1" saveData="1">
    <webPr sourceData="1" parsePre="1" consecutive="1" xl2000="1" url="file:///C:/Projects/Benchmarks/branches/v1.2_4.0/FullSvcRest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5" name="Connection8" type="4" refreshedVersion="3" background="1" saveData="1">
    <webPr sourceData="1" parsePre="1" consecutive="1" xl2000="1" url="file:///C:/Projects/Benchmarks/branches/v1.2_4.0/FullSvcRest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6" name="Connection9" type="4" refreshedVersion="3" background="1" saveData="1">
    <webPr sourceData="1" parsePre="1" consecutive="1" xl2000="1" url="file:///C:/Projects/Benchmarks/branches/v1.2_4.0/FullSvcRest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</connections>
</file>

<file path=xl/sharedStrings.xml><?xml version="1.0" encoding="utf-8"?>
<sst xmlns="http://schemas.openxmlformats.org/spreadsheetml/2006/main" count="4682" uniqueCount="656">
  <si>
    <t>Steel frame wall</t>
  </si>
  <si>
    <t>Time Saver Standards; Restaurant studies (EPRI, MEOS, LBL) cited in Huang et al. 1991 for all Form parameters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</si>
  <si>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</si>
  <si>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</si>
  <si>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</si>
  <si>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</si>
  <si>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</si>
  <si>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</si>
  <si>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</si>
  <si>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</si>
  <si>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</si>
  <si>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</si>
  <si>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</si>
  <si>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</si>
  <si>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</si>
  <si>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</si>
  <si>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</si>
  <si>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</si>
  <si>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</si>
  <si>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</si>
  <si>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</si>
  <si>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</si>
  <si>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</si>
  <si>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</si>
  <si>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</si>
  <si>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</si>
  <si>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</si>
  <si>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</si>
  <si>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</si>
  <si>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</si>
  <si>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</si>
  <si>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</si>
  <si>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</si>
  <si>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</si>
  <si>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</si>
  <si>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</si>
  <si>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</si>
  <si>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</si>
  <si>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</si>
  <si>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</si>
  <si>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</si>
  <si>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</si>
  <si>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</si>
  <si>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</si>
  <si>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</si>
  <si>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</si>
  <si>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</si>
  <si>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</si>
  <si>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</si>
  <si>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</si>
  <si>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</si>
  <si>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</si>
  <si>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</si>
  <si>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</si>
  <si>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</si>
  <si>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</si>
  <si>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</si>
  <si>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</si>
  <si>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</si>
  <si>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</si>
  <si>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</si>
  <si>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</si>
  <si>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</si>
  <si>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</si>
  <si>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</si>
  <si>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</si>
  <si>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</si>
  <si>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</si>
  <si>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</si>
  <si>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</si>
  <si>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</si>
  <si>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</si>
  <si>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</si>
  <si>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</si>
  <si>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</si>
  <si>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</si>
  <si>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</si>
  <si>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</si>
  <si>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</si>
  <si>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</si>
  <si>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</si>
  <si>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</si>
  <si>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</si>
  <si>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</si>
  <si>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</si>
  <si>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</si>
  <si>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</si>
  <si>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</si>
  <si>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</si>
  <si>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</si>
  <si>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</si>
  <si>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</si>
  <si>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</si>
  <si>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</si>
  <si>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</si>
  <si>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</si>
  <si>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</si>
  <si>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</si>
  <si>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</si>
  <si>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</si>
  <si>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</si>
  <si>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</si>
  <si>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</si>
  <si>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</si>
  <si>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</si>
  <si>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</si>
  <si>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</si>
  <si>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</si>
  <si>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</si>
  <si>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</si>
  <si>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</si>
  <si>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</si>
  <si>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</si>
  <si>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</si>
  <si>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</si>
  <si>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</si>
  <si>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</si>
  <si>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</si>
  <si>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</si>
  <si>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</si>
  <si>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</si>
  <si>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</si>
  <si>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</si>
  <si>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</si>
  <si>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</si>
  <si>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</si>
  <si>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</si>
  <si>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</si>
  <si>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</si>
  <si>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</si>
  <si>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</si>
  <si>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</si>
  <si>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</si>
  <si>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</si>
  <si>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</si>
  <si>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</si>
  <si>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</si>
  <si>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</si>
  <si>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</si>
  <si>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</si>
  <si>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</si>
  <si>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</si>
  <si>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</si>
  <si>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</si>
  <si>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</si>
  <si>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</si>
  <si>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</si>
  <si>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</si>
  <si>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Through 3/31</t>
  </si>
  <si>
    <t>Through 9/30</t>
  </si>
  <si>
    <t>Sat</t>
  </si>
  <si>
    <t>WinterDesign</t>
  </si>
  <si>
    <t>Food Service</t>
  </si>
  <si>
    <t>HTGSETP_KITCHEN_SCH</t>
  </si>
  <si>
    <t>CLGSETP_KITCHEN_SCH</t>
  </si>
  <si>
    <t>Weekday, SummerDesign</t>
  </si>
  <si>
    <t>Program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</si>
  <si>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</si>
  <si>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</si>
  <si>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</si>
  <si>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</si>
  <si>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</si>
  <si>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</si>
  <si>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</si>
  <si>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</si>
  <si>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</si>
  <si>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</si>
  <si>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</si>
  <si>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</si>
  <si>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</si>
  <si>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</si>
  <si>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</si>
  <si>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</si>
  <si>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</si>
  <si>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</si>
  <si>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</si>
  <si>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</si>
  <si>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</si>
  <si>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</si>
  <si>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</si>
  <si>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</si>
  <si>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</si>
  <si>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</si>
  <si>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</si>
  <si>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</si>
  <si>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</si>
  <si>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</si>
  <si>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</si>
  <si>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</si>
  <si>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</si>
  <si>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</si>
  <si>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</si>
  <si>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</si>
  <si>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</si>
  <si>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</si>
  <si>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</si>
  <si>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</si>
  <si>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</si>
  <si>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</si>
  <si>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</si>
  <si>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</si>
  <si>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</si>
  <si>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</si>
  <si>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</si>
  <si>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</si>
  <si>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</si>
  <si>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</si>
  <si>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</si>
  <si>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</si>
  <si>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Rectangle</t>
  </si>
  <si>
    <t>South</t>
  </si>
  <si>
    <t>East</t>
  </si>
  <si>
    <t>North</t>
  </si>
  <si>
    <t>West</t>
  </si>
  <si>
    <t>2 zones plus attic</t>
  </si>
  <si>
    <t>Floor to Ceiling Height (m)</t>
  </si>
  <si>
    <t>Roof type</t>
  </si>
  <si>
    <t>Attic</t>
  </si>
  <si>
    <t>2003 CBECS</t>
  </si>
  <si>
    <t>Time Saver Standards; FF Restaurant studies (EPRI, MEOS, LBL) cited in Huang et al. 1991</t>
  </si>
  <si>
    <t>15 cm wood</t>
  </si>
  <si>
    <t>See Benchmark Technical Report</t>
  </si>
  <si>
    <t>PSZ-AC</t>
  </si>
  <si>
    <t>Gas furnace</t>
  </si>
  <si>
    <t>Unitary DX</t>
  </si>
  <si>
    <t>Constant volume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</si>
  <si>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</si>
  <si>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</si>
  <si>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</si>
  <si>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</si>
  <si>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</si>
  <si>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</si>
  <si>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</si>
  <si>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</si>
  <si>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</si>
  <si>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</si>
  <si>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Dining</t>
  </si>
  <si>
    <t>Yes</t>
  </si>
  <si>
    <t>Kitchen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</si>
  <si>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</si>
  <si>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</si>
  <si>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</si>
  <si>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</si>
  <si>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</si>
  <si>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</si>
  <si>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</si>
  <si>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</si>
  <si>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</si>
  <si>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</si>
  <si>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</si>
  <si>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</si>
  <si>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</si>
  <si>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</si>
  <si>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</si>
  <si>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</si>
  <si>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</si>
  <si>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</si>
  <si>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</si>
  <si>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</si>
  <si>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</si>
  <si>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</si>
  <si>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</si>
  <si>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</si>
  <si>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</si>
  <si>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Hours Per Day</t>
  </si>
  <si>
    <t>Hours Per Week</t>
  </si>
  <si>
    <t>Hours Per Year</t>
  </si>
  <si>
    <t>Weekday</t>
  </si>
  <si>
    <t>WD, Sat</t>
  </si>
  <si>
    <t>Kitchen_Exhaust_SCH</t>
  </si>
  <si>
    <t>MinOA_SDKitch_Sched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</si>
  <si>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</si>
  <si>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</si>
  <si>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</si>
  <si>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</si>
  <si>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Kitchen_Case:1_WALKINFREEZER_CaseDefrost2aDaySched</t>
  </si>
  <si>
    <t>Kitchen_Case:1_WALKINFREEZER_CaseDripDown2aDaySched</t>
  </si>
  <si>
    <t>Kitchen_Case:1_WALKINFREEZER_WalkInStockingSched</t>
  </si>
  <si>
    <t>Tue, Fri</t>
  </si>
  <si>
    <t>Kitchen_Case:1_WALKINFREEZER_CaseCreditReduxSched</t>
  </si>
  <si>
    <t>Kitchen_Case:2_SELFCONTAINEDDISPLAYCASE_CaseStockingSched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</si>
  <si>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</si>
  <si>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</si>
  <si>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</si>
  <si>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</si>
  <si>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</si>
  <si>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</si>
  <si>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</si>
  <si>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</si>
  <si>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</si>
  <si>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</si>
  <si>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</si>
  <si>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</si>
  <si>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</si>
  <si>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</si>
  <si>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</si>
  <si>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</si>
  <si>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</si>
  <si>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</si>
  <si>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</si>
  <si>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</si>
  <si>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</si>
  <si>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</si>
  <si>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</si>
  <si>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</si>
  <si>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slab-on-grade</t>
  </si>
  <si>
    <t>Chicago</t>
  </si>
  <si>
    <t>HVAC Control - Economizer</t>
  </si>
  <si>
    <t>NoEconomizer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</si>
  <si>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</si>
  <si>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</si>
  <si>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</si>
  <si>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</si>
  <si>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</si>
  <si>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t>Water for Electricity (m3)</t>
  </si>
  <si>
    <t>Weekday, Sat, Sun, Hol, Other</t>
  </si>
  <si>
    <t>GAS_EQUIP_SCH</t>
  </si>
  <si>
    <t>Full Service Restaurant</t>
  </si>
  <si>
    <t>DOE Commercial Building Benchmark - Full Service Restaurant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</si>
  <si>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</si>
  <si>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</si>
  <si>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</si>
  <si>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</si>
  <si>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</si>
  <si>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</si>
  <si>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</si>
  <si>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</si>
  <si>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</si>
  <si>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</si>
  <si>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</si>
  <si>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</si>
  <si>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</si>
  <si>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</si>
  <si>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</si>
  <si>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</si>
  <si>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</si>
  <si>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</si>
  <si>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</si>
  <si>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</si>
  <si>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</si>
  <si>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</si>
  <si>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</si>
  <si>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</si>
  <si>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DINING</t>
  </si>
  <si>
    <t>KITCHEN</t>
  </si>
  <si>
    <t>ATTIC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</si>
  <si>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</si>
  <si>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</si>
  <si>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</si>
  <si>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</si>
  <si>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</si>
  <si>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</si>
  <si>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</si>
  <si>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</si>
  <si>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</si>
  <si>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DINING_WALL_EAST</t>
  </si>
  <si>
    <t>EXT-WALLS-STEELFRAME-NONRES</t>
  </si>
  <si>
    <t>E</t>
  </si>
  <si>
    <t>DINING_WALL_SOUTH</t>
  </si>
  <si>
    <t>S</t>
  </si>
  <si>
    <t>DINING_WALL_WEST</t>
  </si>
  <si>
    <t>W</t>
  </si>
  <si>
    <t>DINING_FLOOR</t>
  </si>
  <si>
    <t>EXT-SLAB</t>
  </si>
  <si>
    <t>KITCHEN_WALL_EAST</t>
  </si>
  <si>
    <t>KITCHEN_WALL_NORTH</t>
  </si>
  <si>
    <t>N</t>
  </si>
  <si>
    <t>KITCHEN_WALL_WEST</t>
  </si>
  <si>
    <t>KITCHEN_FLOOR</t>
  </si>
  <si>
    <t>EAST-ROOF</t>
  </si>
  <si>
    <t>ATTIC-ROOF-NONRES</t>
  </si>
  <si>
    <t>NORTH-ROOF</t>
  </si>
  <si>
    <t>SOUTH-ROOF</t>
  </si>
  <si>
    <t>WEST-ROOF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</si>
  <si>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</si>
  <si>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</si>
  <si>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</si>
  <si>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</si>
  <si>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</si>
  <si>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</si>
  <si>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DINING_WALL_EAST_WINDOW</t>
  </si>
  <si>
    <t>DINING_WALL_SOUTH_WINDOW</t>
  </si>
  <si>
    <t>DINING_WALL_WEST_WINDOW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</si>
  <si>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</si>
  <si>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</si>
  <si>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</si>
  <si>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</si>
  <si>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</si>
  <si>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</si>
  <si>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</si>
  <si>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</si>
  <si>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</si>
  <si>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</si>
  <si>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PSZ-AC_1:1_COOLC DXCOIL</t>
  </si>
  <si>
    <t>Coil:Cooling:DX:SingleSpeed</t>
  </si>
  <si>
    <t>PSZ-AC_2:2_COOLC DXCOIL</t>
  </si>
  <si>
    <t>PSZ-AC_1:1_HEATC</t>
  </si>
  <si>
    <t>Coil:Heating:Gas</t>
  </si>
  <si>
    <t>PSZ-AC_2:2_HEATC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</si>
  <si>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</si>
  <si>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</si>
  <si>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</si>
  <si>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</si>
  <si>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</si>
  <si>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</si>
  <si>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 EXHAUST FAN</t>
  </si>
  <si>
    <t>Fan:ZoneExhaust</t>
  </si>
  <si>
    <t>Zone Exhaust Fans</t>
  </si>
  <si>
    <t>KITCHEN EXHAUST FAN</t>
  </si>
  <si>
    <t>PSZ-AC_1:1_FAN</t>
  </si>
  <si>
    <t>Fan:ConstantVolume</t>
  </si>
  <si>
    <t>Fan Energy</t>
  </si>
  <si>
    <t>PSZ-AC_2:2_FAN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</si>
  <si>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</si>
  <si>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</si>
  <si>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</si>
  <si>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</si>
  <si>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</si>
  <si>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</si>
  <si>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</si>
  <si>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</si>
  <si>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</si>
  <si>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</si>
  <si>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</si>
  <si>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</si>
  <si>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</si>
  <si>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</si>
  <si>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</si>
  <si>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</si>
  <si>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</si>
  <si>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</si>
  <si>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</si>
  <si>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</si>
  <si>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</si>
  <si>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</si>
  <si>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</si>
  <si>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</si>
  <si>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</si>
  <si>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</si>
  <si>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</si>
  <si>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</si>
  <si>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</si>
  <si>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</si>
  <si>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</si>
  <si>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</si>
  <si>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</si>
  <si>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</si>
  <si>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</si>
  <si>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</si>
  <si>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</si>
  <si>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</si>
  <si>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</si>
  <si>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</si>
  <si>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</si>
  <si>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</si>
  <si>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</si>
  <si>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</si>
  <si>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</si>
  <si>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</si>
  <si>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</si>
  <si>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</si>
  <si>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</si>
  <si>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</si>
  <si>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</si>
  <si>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</si>
  <si>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</si>
  <si>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23-FEB-12:15</t>
  </si>
  <si>
    <t>13-MAR-11:00</t>
  </si>
  <si>
    <t>01-SEP-11:00</t>
  </si>
  <si>
    <t>07-OCT-10:15</t>
  </si>
  <si>
    <t>01-NOV-11:15</t>
  </si>
  <si>
    <t>Electric</t>
  </si>
  <si>
    <t>Gas</t>
  </si>
  <si>
    <t>Cost ($)</t>
  </si>
  <si>
    <t>Cost per Total Building Area ($/m2)</t>
  </si>
  <si>
    <t>Cost per Net Conditioned Building Area ($/m2)</t>
  </si>
  <si>
    <t>03-JAN-12:15</t>
  </si>
  <si>
    <t>24-FEB-12:00</t>
  </si>
  <si>
    <t>25-MAR-17:30</t>
  </si>
  <si>
    <t>29-APR-17:15</t>
  </si>
  <si>
    <t>02-DEC-12:00</t>
  </si>
  <si>
    <t>28-FEB-17:15</t>
  </si>
  <si>
    <t>01-APR-17:15</t>
  </si>
  <si>
    <t>01-AUG-17:15</t>
  </si>
  <si>
    <t>13-NOV-12:00</t>
  </si>
  <si>
    <t>13-DEC-12:00</t>
  </si>
  <si>
    <t>28-MAR-17:30</t>
  </si>
  <si>
    <t>14-APR-17:15</t>
  </si>
  <si>
    <t>12-OCT-15:00</t>
  </si>
  <si>
    <t>22-NOV-12:00</t>
  </si>
  <si>
    <t>26-JAN-12:00</t>
  </si>
  <si>
    <t>12-FEB-12:00</t>
  </si>
  <si>
    <t>29-MAY-11:00</t>
  </si>
  <si>
    <t>28-JUN-11:00</t>
  </si>
  <si>
    <t>29-JUL-10:15</t>
  </si>
  <si>
    <t>24-SEP-10:00</t>
  </si>
  <si>
    <t>20-NOV-12:00</t>
  </si>
  <si>
    <t>19-DEC-12:00</t>
  </si>
  <si>
    <t>18-JAN-12:00</t>
  </si>
  <si>
    <t>08-FEB-12:00</t>
  </si>
  <si>
    <t>21-APR-17:15</t>
  </si>
  <si>
    <t>31-MAY-17:15</t>
  </si>
  <si>
    <t>10-NOV-12:00</t>
  </si>
  <si>
    <t>05-DEC-12:00</t>
  </si>
  <si>
    <t>14-FEB-12:00</t>
  </si>
  <si>
    <t>29-APR-11:00</t>
  </si>
  <si>
    <t>09-MAY-11:00</t>
  </si>
  <si>
    <t>15-AUG-11:00</t>
  </si>
  <si>
    <t>09-MAR-18:00</t>
  </si>
  <si>
    <t>15-MAY-17:15</t>
  </si>
  <si>
    <t>25-JUL-10:00</t>
  </si>
  <si>
    <t>05-SEP-11:00</t>
  </si>
  <si>
    <t>14-FEB-16:15</t>
  </si>
  <si>
    <t>25-MAR-15:00</t>
  </si>
  <si>
    <t>20-JUN-17:15</t>
  </si>
  <si>
    <t>14-JAN-11:15</t>
  </si>
  <si>
    <t>05-MAY-17:00</t>
  </si>
  <si>
    <t>24-JUL-17:00</t>
  </si>
  <si>
    <t>18-AUG-17:30</t>
  </si>
  <si>
    <t>02-SEP-17:15</t>
  </si>
  <si>
    <t>17-OCT-17:30</t>
  </si>
  <si>
    <t>31-DEC-11:15</t>
  </si>
  <si>
    <t>17-JAN-11:15</t>
  </si>
  <si>
    <t>28-FEB-11:15</t>
  </si>
  <si>
    <t>31-MAR-17:15</t>
  </si>
  <si>
    <t>07-APR-11:00</t>
  </si>
  <si>
    <t>30-MAY-17:15</t>
  </si>
  <si>
    <t>06-SEP-11:15</t>
  </si>
  <si>
    <t>31-OCT-11:00</t>
  </si>
  <si>
    <t>02-NOV-11:00</t>
  </si>
  <si>
    <t>12-DEC-11:15</t>
  </si>
  <si>
    <t>24-APR-11:00</t>
  </si>
  <si>
    <t>23-MAY-17:15</t>
  </si>
  <si>
    <t>17-JUL-11:00</t>
  </si>
  <si>
    <t>30-AUG-11:00</t>
  </si>
  <si>
    <t>01-SEP-17:15</t>
  </si>
  <si>
    <t>18-FEB-11:15</t>
  </si>
  <si>
    <t>14-SEP-11:00</t>
  </si>
  <si>
    <t>08-OCT-15:15</t>
  </si>
  <si>
    <t>02-DEC-11:15</t>
  </si>
  <si>
    <t>30-MAR-17:15</t>
  </si>
  <si>
    <t>06-APR-17:15</t>
  </si>
  <si>
    <t>16-MAY-17:15</t>
  </si>
  <si>
    <t>09-AUG-17:15</t>
  </si>
  <si>
    <t>06-OCT-17:15</t>
  </si>
  <si>
    <t>16-JAN-11:15</t>
  </si>
  <si>
    <t>30-MAR-10:15</t>
  </si>
  <si>
    <t>08-SEP-17:00</t>
  </si>
  <si>
    <t>07-OCT-15:15</t>
  </si>
  <si>
    <t>03-DEC-11:15</t>
  </si>
  <si>
    <t>01-JAN-11:15</t>
  </si>
  <si>
    <t>31-MAR-10:15</t>
  </si>
  <si>
    <t>14-APR-10:15</t>
  </si>
  <si>
    <t>20-JUN-17:00</t>
  </si>
  <si>
    <t>15-AUG-17:15</t>
  </si>
  <si>
    <t>02-OCT-10:15</t>
  </si>
  <si>
    <t>18-DEC-11:15</t>
  </si>
  <si>
    <t>16-SEP-10:15</t>
  </si>
  <si>
    <t>26-NOV-11:00</t>
  </si>
  <si>
    <t>17-MAR-17:15</t>
  </si>
  <si>
    <t>28-MAY-16:00</t>
  </si>
  <si>
    <t>19-JUL-16:00</t>
  </si>
  <si>
    <t>01-AUG-16:00</t>
  </si>
  <si>
    <t>01-MAR-11:15</t>
  </si>
  <si>
    <t>09-JAN-11:15</t>
  </si>
  <si>
    <t>13-FEB-11:15</t>
  </si>
  <si>
    <t>23-DEC-11:15</t>
  </si>
  <si>
    <t>31-JUL-17:15</t>
  </si>
  <si>
    <t>20-FEB-11:15</t>
  </si>
  <si>
    <t>18-JUN-15:30</t>
  </si>
  <si>
    <t>02-SEP-15:00</t>
  </si>
  <si>
    <t>03-NOV-10:15</t>
  </si>
  <si>
    <t>27-JAN-11:15</t>
  </si>
  <si>
    <t>30-DEC-11:15</t>
  </si>
  <si>
    <t>27-MAY-15:15</t>
  </si>
  <si>
    <t>30-JUN-16:15</t>
  </si>
  <si>
    <t>21-NOV-11:15</t>
  </si>
  <si>
    <t>09-NOV-11:15</t>
  </si>
  <si>
    <t>27-FEB-11:15</t>
  </si>
  <si>
    <t>01-SEP-10:15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</si>
  <si>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</si>
  <si>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</si>
  <si>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</si>
  <si>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</si>
  <si>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26-MAY-17:45</t>
  </si>
  <si>
    <t>13-JUN-16:30</t>
  </si>
  <si>
    <t>12-SEP-17:30</t>
  </si>
  <si>
    <t>13-OCT-17:15</t>
  </si>
  <si>
    <t>31-MAY-17:00</t>
  </si>
  <si>
    <t>03-JUL-16:30</t>
  </si>
  <si>
    <t>25-JUL-16:30</t>
  </si>
  <si>
    <t>04-AUG-16:30</t>
  </si>
  <si>
    <t>06-OCT-11:15</t>
  </si>
  <si>
    <t>05-JAN-11:15</t>
  </si>
  <si>
    <t>30-JUN-16:00</t>
  </si>
  <si>
    <t>04-NOV-11:00</t>
  </si>
  <si>
    <t>21-JAN-11:15</t>
  </si>
  <si>
    <t>08-DEC-11:15</t>
  </si>
  <si>
    <t>11-FEB-11:15</t>
  </si>
  <si>
    <t>23-JAN-11:15</t>
  </si>
  <si>
    <t>21-JUL-17:15</t>
  </si>
  <si>
    <t>01-DEC-11:15</t>
  </si>
  <si>
    <t>21-FEB-11:15</t>
  </si>
  <si>
    <t>06-JAN-12:00</t>
  </si>
  <si>
    <t>23-MAY-11:00</t>
  </si>
  <si>
    <t>28-JUN-15:15</t>
  </si>
  <si>
    <t>11-JUL-10:00</t>
  </si>
  <si>
    <t>21-AUG-15:30</t>
  </si>
  <si>
    <t>06-SEP-11:00</t>
  </si>
  <si>
    <t>30-JUL-15:00</t>
  </si>
  <si>
    <t>27-AUG-15:00</t>
  </si>
  <si>
    <t>29-OCT-15:30</t>
  </si>
  <si>
    <t>28-JAN-16:00</t>
  </si>
  <si>
    <t>28-JUN-17:15</t>
  </si>
  <si>
    <t>23-JAN-17:15</t>
  </si>
  <si>
    <t>18-FEB-16:30</t>
  </si>
  <si>
    <t>19-JUN-17:15</t>
  </si>
  <si>
    <t>17-AUG-16:15</t>
  </si>
  <si>
    <t>01-SEP-17:00</t>
  </si>
  <si>
    <t>31-DEC-12:00</t>
  </si>
  <si>
    <t>04-MAR-12:00</t>
  </si>
  <si>
    <t>11-APR-16:15</t>
  </si>
  <si>
    <t>08-AUG-11:00</t>
  </si>
  <si>
    <t>19-OCT-11:00</t>
  </si>
  <si>
    <t>31-MAR-15:00</t>
  </si>
  <si>
    <t>27-JUN-15:00</t>
  </si>
  <si>
    <t>16-JUN-11:00</t>
  </si>
  <si>
    <t>02-JUL-15:15</t>
  </si>
  <si>
    <t>28-SEP-15:30</t>
  </si>
  <si>
    <t>08-NOV-11:15</t>
  </si>
  <si>
    <t>05-APR-17:15</t>
  </si>
  <si>
    <t>11-OCT-16:15</t>
  </si>
  <si>
    <t>01-NOV-17:15</t>
  </si>
  <si>
    <t>29-MAR-16:15</t>
  </si>
  <si>
    <t>08-JUN-11:00</t>
  </si>
  <si>
    <t>14-JUL-11:00</t>
  </si>
  <si>
    <t>04-AUG-16:00</t>
  </si>
  <si>
    <t>26-MAR-16:00</t>
  </si>
  <si>
    <t>05-OCT-16:15</t>
  </si>
  <si>
    <t>19-MAR-10:15</t>
  </si>
  <si>
    <t>29-JUN-17:30</t>
  </si>
  <si>
    <t>13-JUL-17:15</t>
  </si>
  <si>
    <t>25-AUG-17:30</t>
  </si>
  <si>
    <t>14-JUN-17:30</t>
  </si>
  <si>
    <t>06-JUL-17:00</t>
  </si>
  <si>
    <t>11-AUG-17:30</t>
  </si>
  <si>
    <t>29-JUL-17:00</t>
  </si>
  <si>
    <t>16-NOV-11:15</t>
  </si>
  <si>
    <t>Building Summary Full Service Restaurant post-1980 construction</t>
  </si>
  <si>
    <t>WINDOW-NONRES-FIXED</t>
  </si>
  <si>
    <t>16-OCT-17:30</t>
  </si>
  <si>
    <t>20-OCT-17:30</t>
  </si>
  <si>
    <t xml:space="preserve">No </t>
  </si>
  <si>
    <t>[2] ASHRAE Standard 90.1-1989, Atlanta, GA:  American Society of Heating, Refrigerating and Air-Conditioning Engineers.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</si>
  <si>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</si>
  <si>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Standard 90.1-1989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</si>
</sst>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0.0000"/>
    <numFmt numFmtId="167" formatCode="#,##0.0000"/>
    <numFmt numFmtId="168" formatCode="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3"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3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0" fontId="12" fillId="3" borderId="0" xfId="0" applyFont="1" applyFill="1" applyAlignment="1">
      <alignment horizontal="left" vertical="top" wrapText="1" indent="2"/>
    </xf>
    <xf numFmtId="164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" fontId="12" fillId="0" borderId="0" xfId="0" applyNumberFormat="1" applyFont="1" applyAlignment="1">
      <alignment vertical="top" wrapText="1"/>
    </xf>
    <xf numFmtId="4" fontId="15" fillId="3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65" fontId="12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2" fontId="12" fillId="0" borderId="0" xfId="0" applyNumberFormat="1" applyFont="1" applyAlignment="1">
      <alignment vertical="top"/>
    </xf>
    <xf numFmtId="1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" fontId="2" fillId="0" borderId="0" xfId="4" applyNumberFormat="1"/>
    <xf numFmtId="164" fontId="12" fillId="0" borderId="0" xfId="0" applyNumberFormat="1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8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/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7" fillId="0" borderId="0" xfId="5" applyFont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0" borderId="0" xfId="0" applyNumberFormat="1" applyFont="1" applyAlignment="1">
      <alignment vertical="top"/>
    </xf>
    <xf numFmtId="164" fontId="7" fillId="0" borderId="0" xfId="0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22" fontId="1" fillId="0" borderId="0" xfId="0" applyNumberFormat="1" applyFont="1" applyBorder="1" applyAlignment="1">
      <alignment horizontal="right" vertical="top" wrapText="1"/>
    </xf>
    <xf numFmtId="11" fontId="1" fillId="0" borderId="0" xfId="0" applyNumberFormat="1" applyFont="1" applyBorder="1" applyAlignment="1">
      <alignment horizontal="right" vertical="top" wrapText="1"/>
    </xf>
    <xf numFmtId="3" fontId="2" fillId="0" borderId="0" xfId="4" applyNumberFormat="1"/>
    <xf numFmtId="0" fontId="12" fillId="0" borderId="0" xfId="0" applyFont="1" applyFill="1" applyAlignment="1">
      <alignment vertical="top"/>
    </xf>
    <xf numFmtId="4" fontId="12" fillId="0" borderId="0" xfId="0" applyNumberFormat="1" applyFont="1" applyFill="1" applyAlignment="1">
      <alignment vertical="top" wrapText="1"/>
    </xf>
    <xf numFmtId="1" fontId="12" fillId="0" borderId="0" xfId="0" applyNumberFormat="1" applyFont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0">
    <cellStyle name="Normal" xfId="0" builtinId="0"/>
    <cellStyle name="Normal 2" xfId="1"/>
    <cellStyle name="Normal 2 2" xfId="6"/>
    <cellStyle name="Normal 2 3" xfId="8"/>
    <cellStyle name="Normal 3" xfId="5"/>
    <cellStyle name="Normal 3 2" xfId="7"/>
    <cellStyle name="Normal 4" xfId="9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145977.77777777778</c:v>
                </c:pt>
                <c:pt idx="1">
                  <c:v>96183.333333333328</c:v>
                </c:pt>
                <c:pt idx="2">
                  <c:v>93394.444444444438</c:v>
                </c:pt>
                <c:pt idx="3">
                  <c:v>54572.222222222219</c:v>
                </c:pt>
                <c:pt idx="4">
                  <c:v>21163.888888888891</c:v>
                </c:pt>
                <c:pt idx="5">
                  <c:v>65241.666666666664</c:v>
                </c:pt>
                <c:pt idx="6">
                  <c:v>4225</c:v>
                </c:pt>
                <c:pt idx="7">
                  <c:v>39150</c:v>
                </c:pt>
                <c:pt idx="8">
                  <c:v>31516.666666666668</c:v>
                </c:pt>
                <c:pt idx="9">
                  <c:v>6563.8888888888887</c:v>
                </c:pt>
                <c:pt idx="10">
                  <c:v>27555.555555555555</c:v>
                </c:pt>
                <c:pt idx="11">
                  <c:v>20147.222222222223</c:v>
                </c:pt>
                <c:pt idx="12">
                  <c:v>24116.666666666668</c:v>
                </c:pt>
                <c:pt idx="13">
                  <c:v>11272.222222222223</c:v>
                </c:pt>
                <c:pt idx="14">
                  <c:v>8288.8888888888887</c:v>
                </c:pt>
                <c:pt idx="15">
                  <c:v>2908.3333333333335</c:v>
                </c:pt>
              </c:numCache>
            </c:numRef>
          </c:val>
        </c:ser>
        <c:ser>
          <c:idx val="4"/>
          <c:order val="1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80500</c:v>
                </c:pt>
                <c:pt idx="1">
                  <c:v>80500</c:v>
                </c:pt>
                <c:pt idx="2">
                  <c:v>80500</c:v>
                </c:pt>
                <c:pt idx="3">
                  <c:v>80500</c:v>
                </c:pt>
                <c:pt idx="4">
                  <c:v>80500</c:v>
                </c:pt>
                <c:pt idx="5">
                  <c:v>80500</c:v>
                </c:pt>
                <c:pt idx="6">
                  <c:v>80500</c:v>
                </c:pt>
                <c:pt idx="7">
                  <c:v>80500</c:v>
                </c:pt>
                <c:pt idx="8">
                  <c:v>80500</c:v>
                </c:pt>
                <c:pt idx="9">
                  <c:v>80500</c:v>
                </c:pt>
                <c:pt idx="10">
                  <c:v>80500</c:v>
                </c:pt>
                <c:pt idx="11">
                  <c:v>80500</c:v>
                </c:pt>
                <c:pt idx="12">
                  <c:v>80500</c:v>
                </c:pt>
                <c:pt idx="13">
                  <c:v>80500</c:v>
                </c:pt>
                <c:pt idx="14">
                  <c:v>80500</c:v>
                </c:pt>
                <c:pt idx="15">
                  <c:v>80500</c:v>
                </c:pt>
              </c:numCache>
            </c:numRef>
          </c:val>
        </c:ser>
        <c:ser>
          <c:idx val="6"/>
          <c:order val="2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4686.1111111111113</c:v>
                </c:pt>
                <c:pt idx="1">
                  <c:v>4677.7777777777774</c:v>
                </c:pt>
                <c:pt idx="2">
                  <c:v>4677.7777777777774</c:v>
                </c:pt>
                <c:pt idx="3">
                  <c:v>4686.1111111111113</c:v>
                </c:pt>
                <c:pt idx="4">
                  <c:v>4683.333333333333</c:v>
                </c:pt>
                <c:pt idx="5">
                  <c:v>4680.5555555555557</c:v>
                </c:pt>
                <c:pt idx="6">
                  <c:v>4675</c:v>
                </c:pt>
                <c:pt idx="7">
                  <c:v>4680.5555555555557</c:v>
                </c:pt>
                <c:pt idx="8">
                  <c:v>4677.7777777777774</c:v>
                </c:pt>
                <c:pt idx="9">
                  <c:v>4672.2222222222226</c:v>
                </c:pt>
                <c:pt idx="10">
                  <c:v>4672.2222222222226</c:v>
                </c:pt>
                <c:pt idx="11">
                  <c:v>4675</c:v>
                </c:pt>
                <c:pt idx="12">
                  <c:v>4677.7777777777774</c:v>
                </c:pt>
                <c:pt idx="13">
                  <c:v>4672.2222222222226</c:v>
                </c:pt>
                <c:pt idx="14">
                  <c:v>4669.4444444444443</c:v>
                </c:pt>
                <c:pt idx="15">
                  <c:v>4641.666666666667</c:v>
                </c:pt>
              </c:numCache>
            </c:numRef>
          </c:val>
        </c:ser>
        <c:ser>
          <c:idx val="7"/>
          <c:order val="3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166402.77777777778</c:v>
                </c:pt>
                <c:pt idx="1">
                  <c:v>166402.77777777778</c:v>
                </c:pt>
                <c:pt idx="2">
                  <c:v>166402.77777777778</c:v>
                </c:pt>
                <c:pt idx="3">
                  <c:v>166402.77777777778</c:v>
                </c:pt>
                <c:pt idx="4">
                  <c:v>166402.77777777778</c:v>
                </c:pt>
                <c:pt idx="5">
                  <c:v>166402.77777777778</c:v>
                </c:pt>
                <c:pt idx="6">
                  <c:v>166402.77777777778</c:v>
                </c:pt>
                <c:pt idx="7">
                  <c:v>166402.77777777778</c:v>
                </c:pt>
                <c:pt idx="8">
                  <c:v>166402.77777777778</c:v>
                </c:pt>
                <c:pt idx="9">
                  <c:v>166402.77777777778</c:v>
                </c:pt>
                <c:pt idx="10">
                  <c:v>166402.77777777778</c:v>
                </c:pt>
                <c:pt idx="11">
                  <c:v>166402.77777777778</c:v>
                </c:pt>
                <c:pt idx="12">
                  <c:v>166402.77777777778</c:v>
                </c:pt>
                <c:pt idx="13">
                  <c:v>166402.77777777778</c:v>
                </c:pt>
                <c:pt idx="14">
                  <c:v>166402.77777777778</c:v>
                </c:pt>
                <c:pt idx="15">
                  <c:v>166402.77777777778</c:v>
                </c:pt>
              </c:numCache>
            </c:numRef>
          </c:val>
        </c:ser>
        <c:ser>
          <c:idx val="3"/>
          <c:order val="4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63036.111111111109</c:v>
                </c:pt>
                <c:pt idx="1">
                  <c:v>57194.444444444445</c:v>
                </c:pt>
                <c:pt idx="2">
                  <c:v>58383.333333333336</c:v>
                </c:pt>
                <c:pt idx="3">
                  <c:v>57627.777777777781</c:v>
                </c:pt>
                <c:pt idx="4">
                  <c:v>56019.444444444445</c:v>
                </c:pt>
                <c:pt idx="5">
                  <c:v>57341.666666666664</c:v>
                </c:pt>
                <c:pt idx="6">
                  <c:v>29252.777777777777</c:v>
                </c:pt>
                <c:pt idx="7">
                  <c:v>33405.555555555555</c:v>
                </c:pt>
                <c:pt idx="8">
                  <c:v>59144.444444444445</c:v>
                </c:pt>
                <c:pt idx="9">
                  <c:v>30516.666666666668</c:v>
                </c:pt>
                <c:pt idx="10">
                  <c:v>34425</c:v>
                </c:pt>
                <c:pt idx="11">
                  <c:v>35625</c:v>
                </c:pt>
                <c:pt idx="12">
                  <c:v>34861.111111111109</c:v>
                </c:pt>
                <c:pt idx="13">
                  <c:v>35833.333333333336</c:v>
                </c:pt>
                <c:pt idx="14">
                  <c:v>33761.111111111109</c:v>
                </c:pt>
                <c:pt idx="15">
                  <c:v>67913.888888888891</c:v>
                </c:pt>
              </c:numCache>
            </c:numRef>
          </c:val>
        </c:ser>
        <c:ser>
          <c:idx val="0"/>
          <c:order val="5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18694.444444444445</c:v>
                </c:pt>
                <c:pt idx="1">
                  <c:v>17966.666666666668</c:v>
                </c:pt>
                <c:pt idx="2">
                  <c:v>17897.222222222223</c:v>
                </c:pt>
                <c:pt idx="3">
                  <c:v>17216.666666666668</c:v>
                </c:pt>
                <c:pt idx="4">
                  <c:v>17275</c:v>
                </c:pt>
                <c:pt idx="5">
                  <c:v>17372.222222222223</c:v>
                </c:pt>
                <c:pt idx="6">
                  <c:v>16591.666666666668</c:v>
                </c:pt>
                <c:pt idx="7">
                  <c:v>16716.666666666668</c:v>
                </c:pt>
                <c:pt idx="8">
                  <c:v>16663.888888888891</c:v>
                </c:pt>
                <c:pt idx="9">
                  <c:v>16283.333333333334</c:v>
                </c:pt>
                <c:pt idx="10">
                  <c:v>16369.444444444445</c:v>
                </c:pt>
                <c:pt idx="11">
                  <c:v>16275</c:v>
                </c:pt>
                <c:pt idx="12">
                  <c:v>16208.333333333334</c:v>
                </c:pt>
                <c:pt idx="13">
                  <c:v>15944.444444444445</c:v>
                </c:pt>
                <c:pt idx="14">
                  <c:v>15694.444444444445</c:v>
                </c:pt>
                <c:pt idx="15">
                  <c:v>15316.666666666666</c:v>
                </c:pt>
              </c:numCache>
            </c:numRef>
          </c:val>
        </c:ser>
        <c:overlap val="100"/>
        <c:axId val="100727040"/>
        <c:axId val="100360192"/>
      </c:barChart>
      <c:catAx>
        <c:axId val="1007270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0192"/>
        <c:crosses val="autoZero"/>
        <c:auto val="1"/>
        <c:lblAlgn val="ctr"/>
        <c:lblOffset val="50"/>
        <c:tickLblSkip val="1"/>
        <c:tickMarkSkip val="1"/>
      </c:catAx>
      <c:valAx>
        <c:axId val="10036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270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469108398076218"/>
          <c:y val="5.6552474170744972E-2"/>
          <c:w val="0.48723640399556101"/>
          <c:h val="0.145731375747688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1876480"/>
        <c:axId val="101878400"/>
      </c:barChart>
      <c:catAx>
        <c:axId val="10187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78400"/>
        <c:crosses val="autoZero"/>
        <c:auto val="1"/>
        <c:lblAlgn val="ctr"/>
        <c:lblOffset val="100"/>
        <c:tickLblSkip val="1"/>
        <c:tickMarkSkip val="1"/>
      </c:catAx>
      <c:valAx>
        <c:axId val="10187840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764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20754716981132293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1933824"/>
        <c:axId val="101935744"/>
      </c:barChart>
      <c:catAx>
        <c:axId val="10193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35744"/>
        <c:crosses val="autoZero"/>
        <c:auto val="1"/>
        <c:lblAlgn val="ctr"/>
        <c:lblOffset val="100"/>
        <c:tickLblSkip val="1"/>
        <c:tickMarkSkip val="1"/>
      </c:catAx>
      <c:valAx>
        <c:axId val="10193574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338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12"/>
          <c:w val="0.26193118756936778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7702552719200892E-2"/>
          <c:y val="8.9722675367048352E-2"/>
          <c:w val="0.9178690344062157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Schedules!$E$54:$AB$54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1840000"/>
        <c:axId val="101841920"/>
      </c:barChart>
      <c:catAx>
        <c:axId val="10184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9944506104368"/>
              <c:y val="0.949429037520397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41920"/>
        <c:crosses val="autoZero"/>
        <c:auto val="1"/>
        <c:lblAlgn val="ctr"/>
        <c:lblOffset val="100"/>
        <c:tickLblSkip val="1"/>
        <c:tickMarkSkip val="1"/>
      </c:catAx>
      <c:valAx>
        <c:axId val="10184192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1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70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8400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240843507214266E-2"/>
          <c:y val="0"/>
          <c:w val="0.20754716981132279"/>
          <c:h val="0.133768352365417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0911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Schedules!$E$56:$AB$56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00922496"/>
        <c:axId val="100924416"/>
      </c:barChart>
      <c:catAx>
        <c:axId val="10092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24416"/>
        <c:crosses val="autoZero"/>
        <c:auto val="1"/>
        <c:lblAlgn val="ctr"/>
        <c:lblOffset val="100"/>
        <c:tickLblSkip val="1"/>
        <c:tickMarkSkip val="1"/>
      </c:catAx>
      <c:valAx>
        <c:axId val="10092441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22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6713"/>
          <c:y val="2.77324632952692E-2"/>
          <c:w val="0.26193118756936662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15570</c:v>
                </c:pt>
                <c:pt idx="1">
                  <c:v>223720</c:v>
                </c:pt>
                <c:pt idx="2">
                  <c:v>157640</c:v>
                </c:pt>
                <c:pt idx="3">
                  <c:v>431220</c:v>
                </c:pt>
                <c:pt idx="4">
                  <c:v>127590</c:v>
                </c:pt>
                <c:pt idx="5">
                  <c:v>272740</c:v>
                </c:pt>
                <c:pt idx="6">
                  <c:v>450690</c:v>
                </c:pt>
                <c:pt idx="7">
                  <c:v>816360</c:v>
                </c:pt>
                <c:pt idx="8">
                  <c:v>507900</c:v>
                </c:pt>
                <c:pt idx="9">
                  <c:v>762320</c:v>
                </c:pt>
                <c:pt idx="10">
                  <c:v>1107270</c:v>
                </c:pt>
                <c:pt idx="11">
                  <c:v>812210</c:v>
                </c:pt>
                <c:pt idx="12">
                  <c:v>1405290</c:v>
                </c:pt>
                <c:pt idx="13">
                  <c:v>1167800</c:v>
                </c:pt>
                <c:pt idx="14">
                  <c:v>1754620</c:v>
                </c:pt>
                <c:pt idx="15">
                  <c:v>2619010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800920</c:v>
                </c:pt>
                <c:pt idx="1">
                  <c:v>800920</c:v>
                </c:pt>
                <c:pt idx="2">
                  <c:v>800920</c:v>
                </c:pt>
                <c:pt idx="3">
                  <c:v>800920</c:v>
                </c:pt>
                <c:pt idx="4">
                  <c:v>800920</c:v>
                </c:pt>
                <c:pt idx="5">
                  <c:v>800920</c:v>
                </c:pt>
                <c:pt idx="6">
                  <c:v>800920</c:v>
                </c:pt>
                <c:pt idx="7">
                  <c:v>800920</c:v>
                </c:pt>
                <c:pt idx="8">
                  <c:v>800920</c:v>
                </c:pt>
                <c:pt idx="9">
                  <c:v>800920</c:v>
                </c:pt>
                <c:pt idx="10">
                  <c:v>800920</c:v>
                </c:pt>
                <c:pt idx="11">
                  <c:v>800920</c:v>
                </c:pt>
                <c:pt idx="12">
                  <c:v>800920</c:v>
                </c:pt>
                <c:pt idx="13">
                  <c:v>800920</c:v>
                </c:pt>
                <c:pt idx="14">
                  <c:v>800920</c:v>
                </c:pt>
                <c:pt idx="15">
                  <c:v>800920</c:v>
                </c:pt>
              </c:numCache>
            </c:numRef>
          </c:val>
        </c:ser>
        <c:ser>
          <c:idx val="0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124480</c:v>
                </c:pt>
                <c:pt idx="1">
                  <c:v>156350</c:v>
                </c:pt>
                <c:pt idx="2">
                  <c:v>138030</c:v>
                </c:pt>
                <c:pt idx="3">
                  <c:v>187070</c:v>
                </c:pt>
                <c:pt idx="4">
                  <c:v>181110</c:v>
                </c:pt>
                <c:pt idx="5">
                  <c:v>160100</c:v>
                </c:pt>
                <c:pt idx="6">
                  <c:v>207390</c:v>
                </c:pt>
                <c:pt idx="7">
                  <c:v>211210</c:v>
                </c:pt>
                <c:pt idx="8">
                  <c:v>206630</c:v>
                </c:pt>
                <c:pt idx="9">
                  <c:v>223780</c:v>
                </c:pt>
                <c:pt idx="10">
                  <c:v>232400</c:v>
                </c:pt>
                <c:pt idx="11">
                  <c:v>231300</c:v>
                </c:pt>
                <c:pt idx="12">
                  <c:v>250710</c:v>
                </c:pt>
                <c:pt idx="13">
                  <c:v>254040</c:v>
                </c:pt>
                <c:pt idx="14">
                  <c:v>280920</c:v>
                </c:pt>
                <c:pt idx="15">
                  <c:v>317470</c:v>
                </c:pt>
              </c:numCache>
            </c:numRef>
          </c:val>
        </c:ser>
        <c:overlap val="100"/>
        <c:axId val="100698368"/>
        <c:axId val="100995072"/>
      </c:barChart>
      <c:catAx>
        <c:axId val="1006983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95072"/>
        <c:crosses val="autoZero"/>
        <c:auto val="1"/>
        <c:lblAlgn val="ctr"/>
        <c:lblOffset val="50"/>
        <c:tickLblSkip val="1"/>
        <c:tickMarkSkip val="1"/>
      </c:catAx>
      <c:valAx>
        <c:axId val="10099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983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49685534591262"/>
          <c:y val="5.328983143012507E-2"/>
          <c:w val="0.23418423973362981"/>
          <c:h val="0.137030995106036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7.8303425774877644E-2"/>
          <c:w val="0.86459489456160277"/>
          <c:h val="0.7243066884176175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1028.113078352734</c:v>
                </c:pt>
                <c:pt idx="1">
                  <c:v>677.41367504646394</c:v>
                </c:pt>
                <c:pt idx="2">
                  <c:v>657.77169128435878</c:v>
                </c:pt>
                <c:pt idx="3">
                  <c:v>384.34901692262548</c:v>
                </c:pt>
                <c:pt idx="4">
                  <c:v>149.05605008314586</c:v>
                </c:pt>
                <c:pt idx="5">
                  <c:v>459.49329942287</c:v>
                </c:pt>
                <c:pt idx="6">
                  <c:v>29.756431575858361</c:v>
                </c:pt>
                <c:pt idx="7">
                  <c:v>275.7311943656461</c:v>
                </c:pt>
                <c:pt idx="8">
                  <c:v>221.97006749486454</c:v>
                </c:pt>
                <c:pt idx="9">
                  <c:v>46.229091264795073</c:v>
                </c:pt>
                <c:pt idx="10">
                  <c:v>194.0721901594444</c:v>
                </c:pt>
                <c:pt idx="11">
                  <c:v>141.89572532524699</c:v>
                </c:pt>
                <c:pt idx="12">
                  <c:v>169.85229384720728</c:v>
                </c:pt>
                <c:pt idx="13">
                  <c:v>79.389611659982393</c:v>
                </c:pt>
                <c:pt idx="14">
                  <c:v>58.378166878607068</c:v>
                </c:pt>
                <c:pt idx="15">
                  <c:v>20.48322410251394</c:v>
                </c:pt>
              </c:numCache>
            </c:numRef>
          </c:val>
        </c:ser>
        <c:ser>
          <c:idx val="0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566.95686197789303</c:v>
                </c:pt>
                <c:pt idx="1">
                  <c:v>566.95686197789303</c:v>
                </c:pt>
                <c:pt idx="2">
                  <c:v>566.95686197789303</c:v>
                </c:pt>
                <c:pt idx="3">
                  <c:v>566.95686197789303</c:v>
                </c:pt>
                <c:pt idx="4">
                  <c:v>566.95686197789303</c:v>
                </c:pt>
                <c:pt idx="5">
                  <c:v>566.95686197789303</c:v>
                </c:pt>
                <c:pt idx="6">
                  <c:v>566.95686197789303</c:v>
                </c:pt>
                <c:pt idx="7">
                  <c:v>566.95686197789303</c:v>
                </c:pt>
                <c:pt idx="8">
                  <c:v>566.95686197789303</c:v>
                </c:pt>
                <c:pt idx="9">
                  <c:v>566.95686197789303</c:v>
                </c:pt>
                <c:pt idx="10">
                  <c:v>566.95686197789303</c:v>
                </c:pt>
                <c:pt idx="11">
                  <c:v>566.95686197789303</c:v>
                </c:pt>
                <c:pt idx="12">
                  <c:v>566.95686197789303</c:v>
                </c:pt>
                <c:pt idx="13">
                  <c:v>566.95686197789303</c:v>
                </c:pt>
                <c:pt idx="14">
                  <c:v>566.95686197789303</c:v>
                </c:pt>
                <c:pt idx="15">
                  <c:v>566.95686197789303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33.004010564413576</c:v>
                </c:pt>
                <c:pt idx="1">
                  <c:v>32.945319377873425</c:v>
                </c:pt>
                <c:pt idx="2">
                  <c:v>32.945319377873425</c:v>
                </c:pt>
                <c:pt idx="3">
                  <c:v>33.004010564413576</c:v>
                </c:pt>
                <c:pt idx="4">
                  <c:v>32.984446835566864</c:v>
                </c:pt>
                <c:pt idx="5">
                  <c:v>32.964883106720144</c:v>
                </c:pt>
                <c:pt idx="6">
                  <c:v>32.925755649026705</c:v>
                </c:pt>
                <c:pt idx="7">
                  <c:v>32.964883106720144</c:v>
                </c:pt>
                <c:pt idx="8">
                  <c:v>32.945319377873425</c:v>
                </c:pt>
                <c:pt idx="9">
                  <c:v>32.906191920179985</c:v>
                </c:pt>
                <c:pt idx="10">
                  <c:v>32.906191920179985</c:v>
                </c:pt>
                <c:pt idx="11">
                  <c:v>32.925755649026705</c:v>
                </c:pt>
                <c:pt idx="12">
                  <c:v>32.945319377873425</c:v>
                </c:pt>
                <c:pt idx="13">
                  <c:v>32.906191920179985</c:v>
                </c:pt>
                <c:pt idx="14">
                  <c:v>32.886628191333273</c:v>
                </c:pt>
                <c:pt idx="15">
                  <c:v>32.690990902866091</c:v>
                </c:pt>
              </c:numCache>
            </c:numRef>
          </c:val>
        </c:ser>
        <c:ser>
          <c:idx val="3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1171.9651765626529</c:v>
                </c:pt>
                <c:pt idx="1">
                  <c:v>1171.9651765626529</c:v>
                </c:pt>
                <c:pt idx="2">
                  <c:v>1171.9651765626529</c:v>
                </c:pt>
                <c:pt idx="3">
                  <c:v>1171.9651765626529</c:v>
                </c:pt>
                <c:pt idx="4">
                  <c:v>1171.9651765626529</c:v>
                </c:pt>
                <c:pt idx="5">
                  <c:v>1171.9651765626529</c:v>
                </c:pt>
                <c:pt idx="6">
                  <c:v>1171.9651765626529</c:v>
                </c:pt>
                <c:pt idx="7">
                  <c:v>1171.9651765626529</c:v>
                </c:pt>
                <c:pt idx="8">
                  <c:v>1171.9651765626529</c:v>
                </c:pt>
                <c:pt idx="9">
                  <c:v>1171.9651765626529</c:v>
                </c:pt>
                <c:pt idx="10">
                  <c:v>1171.9651765626529</c:v>
                </c:pt>
                <c:pt idx="11">
                  <c:v>1171.9651765626529</c:v>
                </c:pt>
                <c:pt idx="12">
                  <c:v>1171.9651765626529</c:v>
                </c:pt>
                <c:pt idx="13">
                  <c:v>1171.9651765626529</c:v>
                </c:pt>
                <c:pt idx="14">
                  <c:v>1171.9651765626529</c:v>
                </c:pt>
                <c:pt idx="15">
                  <c:v>1171.9651765626529</c:v>
                </c:pt>
              </c:numCache>
            </c:numRef>
          </c:val>
        </c:ser>
        <c:ser>
          <c:idx val="4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443.95969871857579</c:v>
                </c:pt>
                <c:pt idx="1">
                  <c:v>402.81717695392746</c:v>
                </c:pt>
                <c:pt idx="2">
                  <c:v>411.19045290032284</c:v>
                </c:pt>
                <c:pt idx="3">
                  <c:v>405.86911865401549</c:v>
                </c:pt>
                <c:pt idx="4">
                  <c:v>394.54171965176562</c:v>
                </c:pt>
                <c:pt idx="5">
                  <c:v>403.85405458280349</c:v>
                </c:pt>
                <c:pt idx="6">
                  <c:v>206.02562848478922</c:v>
                </c:pt>
                <c:pt idx="7">
                  <c:v>235.2734031106329</c:v>
                </c:pt>
                <c:pt idx="8">
                  <c:v>416.55091460432362</c:v>
                </c:pt>
                <c:pt idx="9">
                  <c:v>214.92712511004598</c:v>
                </c:pt>
                <c:pt idx="10">
                  <c:v>242.45329159737847</c:v>
                </c:pt>
                <c:pt idx="11">
                  <c:v>250.90482245916073</c:v>
                </c:pt>
                <c:pt idx="12">
                  <c:v>245.52479702631322</c:v>
                </c:pt>
                <c:pt idx="13">
                  <c:v>252.37210212266459</c:v>
                </c:pt>
                <c:pt idx="14">
                  <c:v>237.77756040301281</c:v>
                </c:pt>
                <c:pt idx="15">
                  <c:v>478.31360657341293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131.66389513841338</c:v>
                </c:pt>
                <c:pt idx="1">
                  <c:v>126.53819818057323</c:v>
                </c:pt>
                <c:pt idx="2">
                  <c:v>126.04910495940528</c:v>
                </c:pt>
                <c:pt idx="3">
                  <c:v>121.25599139195931</c:v>
                </c:pt>
                <c:pt idx="4">
                  <c:v>121.6668296977404</c:v>
                </c:pt>
                <c:pt idx="5">
                  <c:v>122.35156020737553</c:v>
                </c:pt>
                <c:pt idx="6">
                  <c:v>116.85415240144772</c:v>
                </c:pt>
                <c:pt idx="7">
                  <c:v>117.73452019955003</c:v>
                </c:pt>
                <c:pt idx="8">
                  <c:v>117.36280935146239</c:v>
                </c:pt>
                <c:pt idx="9">
                  <c:v>114.682578499462</c:v>
                </c:pt>
                <c:pt idx="10">
                  <c:v>115.28905409371026</c:v>
                </c:pt>
                <c:pt idx="11">
                  <c:v>114.62388731292185</c:v>
                </c:pt>
                <c:pt idx="12">
                  <c:v>114.15435782060061</c:v>
                </c:pt>
                <c:pt idx="13">
                  <c:v>112.29580358016239</c:v>
                </c:pt>
                <c:pt idx="14">
                  <c:v>110.53506798395775</c:v>
                </c:pt>
                <c:pt idx="15">
                  <c:v>107.87440086080407</c:v>
                </c:pt>
              </c:numCache>
            </c:numRef>
          </c:val>
        </c:ser>
        <c:ser>
          <c:idx val="6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30.460725814340215</c:v>
                </c:pt>
                <c:pt idx="1">
                  <c:v>437.67974175877924</c:v>
                </c:pt>
                <c:pt idx="2">
                  <c:v>308.40262153966546</c:v>
                </c:pt>
                <c:pt idx="3">
                  <c:v>843.62711532818162</c:v>
                </c:pt>
                <c:pt idx="4">
                  <c:v>249.61361635527732</c:v>
                </c:pt>
                <c:pt idx="5">
                  <c:v>533.58114056539182</c:v>
                </c:pt>
                <c:pt idx="6">
                  <c:v>881.71769539274192</c:v>
                </c:pt>
                <c:pt idx="7">
                  <c:v>1597.1045681306857</c:v>
                </c:pt>
                <c:pt idx="8">
                  <c:v>993.64178812481669</c:v>
                </c:pt>
                <c:pt idx="9">
                  <c:v>1491.3821774430207</c:v>
                </c:pt>
                <c:pt idx="10">
                  <c:v>2166.2330040105644</c:v>
                </c:pt>
                <c:pt idx="11">
                  <c:v>1588.9856206592976</c:v>
                </c:pt>
                <c:pt idx="12">
                  <c:v>2749.2712511004597</c:v>
                </c:pt>
                <c:pt idx="13">
                  <c:v>2284.6522547197496</c:v>
                </c:pt>
                <c:pt idx="14">
                  <c:v>3432.6909909028664</c:v>
                </c:pt>
                <c:pt idx="15">
                  <c:v>5123.7601486843396</c:v>
                </c:pt>
              </c:numCache>
            </c:numRef>
          </c:val>
        </c:ser>
        <c:ser>
          <c:idx val="7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1566.8981707913529</c:v>
                </c:pt>
                <c:pt idx="1">
                  <c:v>1566.8981707913529</c:v>
                </c:pt>
                <c:pt idx="2">
                  <c:v>1566.8981707913529</c:v>
                </c:pt>
                <c:pt idx="3">
                  <c:v>1566.8981707913529</c:v>
                </c:pt>
                <c:pt idx="4">
                  <c:v>1566.8981707913529</c:v>
                </c:pt>
                <c:pt idx="5">
                  <c:v>1566.8981707913529</c:v>
                </c:pt>
                <c:pt idx="6">
                  <c:v>1566.8981707913529</c:v>
                </c:pt>
                <c:pt idx="7">
                  <c:v>1566.8981707913529</c:v>
                </c:pt>
                <c:pt idx="8">
                  <c:v>1566.8981707913529</c:v>
                </c:pt>
                <c:pt idx="9">
                  <c:v>1566.8981707913529</c:v>
                </c:pt>
                <c:pt idx="10">
                  <c:v>1566.8981707913529</c:v>
                </c:pt>
                <c:pt idx="11">
                  <c:v>1566.8981707913529</c:v>
                </c:pt>
                <c:pt idx="12">
                  <c:v>1566.8981707913529</c:v>
                </c:pt>
                <c:pt idx="13">
                  <c:v>1566.8981707913529</c:v>
                </c:pt>
                <c:pt idx="14">
                  <c:v>1566.8981707913529</c:v>
                </c:pt>
                <c:pt idx="15">
                  <c:v>1566.8981707913529</c:v>
                </c:pt>
              </c:numCache>
            </c:numRef>
          </c:val>
        </c:ser>
        <c:ser>
          <c:idx val="8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243.52929668394796</c:v>
                </c:pt>
                <c:pt idx="1">
                  <c:v>305.87890051843885</c:v>
                </c:pt>
                <c:pt idx="2">
                  <c:v>270.03814927125109</c:v>
                </c:pt>
                <c:pt idx="3">
                  <c:v>365.9786755355571</c:v>
                </c:pt>
                <c:pt idx="4">
                  <c:v>354.31869314291305</c:v>
                </c:pt>
                <c:pt idx="5">
                  <c:v>313.21529883595815</c:v>
                </c:pt>
                <c:pt idx="6">
                  <c:v>405.73217255208846</c:v>
                </c:pt>
                <c:pt idx="7">
                  <c:v>413.20551697153479</c:v>
                </c:pt>
                <c:pt idx="8">
                  <c:v>404.24532915973788</c:v>
                </c:pt>
                <c:pt idx="9">
                  <c:v>437.79712413185956</c:v>
                </c:pt>
                <c:pt idx="10">
                  <c:v>454.66105839773064</c:v>
                </c:pt>
                <c:pt idx="11">
                  <c:v>452.50904822459165</c:v>
                </c:pt>
                <c:pt idx="12">
                  <c:v>490.48224591607163</c:v>
                </c:pt>
                <c:pt idx="13">
                  <c:v>496.99696762202876</c:v>
                </c:pt>
                <c:pt idx="14">
                  <c:v>549.58427076200724</c:v>
                </c:pt>
                <c:pt idx="15">
                  <c:v>621.08969969676218</c:v>
                </c:pt>
              </c:numCache>
            </c:numRef>
          </c:val>
        </c:ser>
        <c:overlap val="100"/>
        <c:axId val="101063296"/>
        <c:axId val="101069184"/>
      </c:barChart>
      <c:catAx>
        <c:axId val="1010632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69184"/>
        <c:crosses val="autoZero"/>
        <c:auto val="1"/>
        <c:lblAlgn val="ctr"/>
        <c:lblOffset val="0"/>
        <c:tickLblSkip val="1"/>
        <c:tickMarkSkip val="1"/>
      </c:catAx>
      <c:valAx>
        <c:axId val="1010691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1745513866231649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632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18534961154269"/>
          <c:y val="8.9178901576944025E-2"/>
          <c:w val="0.58934517203107462"/>
          <c:h val="0.202283849918433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4.2414355628058717E-2"/>
          <c:w val="0.81687014428412874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1377.36</c:v>
                </c:pt>
                <c:pt idx="1">
                  <c:v>1377.36</c:v>
                </c:pt>
                <c:pt idx="2">
                  <c:v>1377.36</c:v>
                </c:pt>
                <c:pt idx="3">
                  <c:v>1377.36</c:v>
                </c:pt>
                <c:pt idx="4">
                  <c:v>1377.36</c:v>
                </c:pt>
                <c:pt idx="5">
                  <c:v>1377.36</c:v>
                </c:pt>
                <c:pt idx="6">
                  <c:v>1377.36</c:v>
                </c:pt>
                <c:pt idx="7">
                  <c:v>1377.36</c:v>
                </c:pt>
                <c:pt idx="8">
                  <c:v>1377.36</c:v>
                </c:pt>
                <c:pt idx="9">
                  <c:v>1377.36</c:v>
                </c:pt>
                <c:pt idx="10">
                  <c:v>1377.36</c:v>
                </c:pt>
                <c:pt idx="11">
                  <c:v>1377.36</c:v>
                </c:pt>
                <c:pt idx="12">
                  <c:v>1377.36</c:v>
                </c:pt>
                <c:pt idx="13">
                  <c:v>1377.36</c:v>
                </c:pt>
                <c:pt idx="14">
                  <c:v>1377.36</c:v>
                </c:pt>
                <c:pt idx="15">
                  <c:v>1377.36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253.91302809999999</c:v>
                </c:pt>
                <c:pt idx="1">
                  <c:v>688.15319030000001</c:v>
                </c:pt>
                <c:pt idx="2">
                  <c:v>12513.2</c:v>
                </c:pt>
                <c:pt idx="3">
                  <c:v>2378.86</c:v>
                </c:pt>
                <c:pt idx="4">
                  <c:v>6075.86</c:v>
                </c:pt>
                <c:pt idx="5">
                  <c:v>10741.6</c:v>
                </c:pt>
                <c:pt idx="6">
                  <c:v>5296.28</c:v>
                </c:pt>
                <c:pt idx="7">
                  <c:v>77.387105899999995</c:v>
                </c:pt>
                <c:pt idx="8">
                  <c:v>1629.74</c:v>
                </c:pt>
                <c:pt idx="9">
                  <c:v>3115.53</c:v>
                </c:pt>
                <c:pt idx="10">
                  <c:v>511.86448009999998</c:v>
                </c:pt>
                <c:pt idx="11">
                  <c:v>1469.53</c:v>
                </c:pt>
                <c:pt idx="12">
                  <c:v>506.96273600000001</c:v>
                </c:pt>
                <c:pt idx="13">
                  <c:v>19929.900000000001</c:v>
                </c:pt>
                <c:pt idx="14">
                  <c:v>479.89103769999997</c:v>
                </c:pt>
                <c:pt idx="15">
                  <c:v>345.00813120000004</c:v>
                </c:pt>
              </c:numCache>
            </c:numRef>
          </c:val>
        </c:ser>
        <c:overlap val="100"/>
        <c:axId val="101094912"/>
        <c:axId val="101096448"/>
      </c:barChart>
      <c:catAx>
        <c:axId val="1010949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96448"/>
        <c:crosses val="autoZero"/>
        <c:auto val="1"/>
        <c:lblAlgn val="ctr"/>
        <c:lblOffset val="50"/>
        <c:tickLblSkip val="1"/>
        <c:tickMarkSkip val="1"/>
      </c:catAx>
      <c:valAx>
        <c:axId val="10109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</a:t>
                </a:r>
                <a:r>
                  <a:rPr lang="en-US" baseline="0"/>
                  <a:t> Consumption</a:t>
                </a:r>
                <a:r>
                  <a:rPr lang="en-US"/>
                  <a:t>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0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94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61376248612743"/>
          <c:y val="5.328983143012507E-2"/>
          <c:w val="0.29633740288568394"/>
          <c:h val="0.1174551386623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393636699963009"/>
          <c:y val="4.2414355628058717E-2"/>
          <c:w val="0.8183499815020345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148416.16959999999</c:v>
                </c:pt>
                <c:pt idx="1">
                  <c:v>162368.6753</c:v>
                </c:pt>
                <c:pt idx="2">
                  <c:v>146941.94099999999</c:v>
                </c:pt>
                <c:pt idx="3">
                  <c:v>142956.49890000001</c:v>
                </c:pt>
                <c:pt idx="4">
                  <c:v>60450.951399999998</c:v>
                </c:pt>
                <c:pt idx="5">
                  <c:v>154305.1874</c:v>
                </c:pt>
                <c:pt idx="6">
                  <c:v>61562.168299999998</c:v>
                </c:pt>
                <c:pt idx="7">
                  <c:v>124954.3428</c:v>
                </c:pt>
                <c:pt idx="8">
                  <c:v>173941.92259999999</c:v>
                </c:pt>
                <c:pt idx="9">
                  <c:v>54435.006000000001</c:v>
                </c:pt>
                <c:pt idx="10">
                  <c:v>214501.76060000001</c:v>
                </c:pt>
                <c:pt idx="11">
                  <c:v>165461.04670000001</c:v>
                </c:pt>
                <c:pt idx="12">
                  <c:v>156155.66450000001</c:v>
                </c:pt>
                <c:pt idx="13">
                  <c:v>155059.36859999999</c:v>
                </c:pt>
                <c:pt idx="14">
                  <c:v>157026.8695</c:v>
                </c:pt>
                <c:pt idx="15">
                  <c:v>162416.21849999999</c:v>
                </c:pt>
              </c:numCache>
            </c:numRef>
          </c:val>
        </c:ser>
        <c:overlap val="100"/>
        <c:axId val="101386880"/>
        <c:axId val="101405056"/>
      </c:barChart>
      <c:catAx>
        <c:axId val="1013868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05056"/>
        <c:crosses val="autoZero"/>
        <c:auto val="1"/>
        <c:lblAlgn val="ctr"/>
        <c:lblOffset val="50"/>
        <c:tickLblSkip val="1"/>
        <c:tickMarkSkip val="1"/>
      </c:catAx>
      <c:valAx>
        <c:axId val="101405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</a:t>
                </a:r>
                <a:r>
                  <a:rPr lang="en-US" baseline="0"/>
                  <a:t>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0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868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18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101505664"/>
        <c:axId val="101323520"/>
      </c:barChart>
      <c:catAx>
        <c:axId val="10150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23520"/>
        <c:crosses val="autoZero"/>
        <c:auto val="1"/>
        <c:lblAlgn val="ctr"/>
        <c:lblOffset val="100"/>
        <c:tickLblSkip val="1"/>
        <c:tickMarkSkip val="1"/>
      </c:catAx>
      <c:valAx>
        <c:axId val="101323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595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05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0.11201740076128347"/>
          <c:w val="0.14909359970403271"/>
          <c:h val="0.160413268080478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217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15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1354112"/>
        <c:axId val="100926208"/>
      </c:barChart>
      <c:catAx>
        <c:axId val="10135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26208"/>
        <c:crosses val="autoZero"/>
        <c:auto val="1"/>
        <c:lblAlgn val="ctr"/>
        <c:lblOffset val="100"/>
        <c:tickLblSkip val="1"/>
        <c:tickMarkSkip val="1"/>
      </c:catAx>
      <c:valAx>
        <c:axId val="100926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541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19"/>
          <c:w val="0.17425083240843631"/>
          <c:h val="0.13376835236541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244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15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v>AllDays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0.15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axId val="100979072"/>
        <c:axId val="100980992"/>
      </c:barChart>
      <c:catAx>
        <c:axId val="10097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80992"/>
        <c:crosses val="autoZero"/>
        <c:auto val="1"/>
        <c:lblAlgn val="ctr"/>
        <c:lblOffset val="100"/>
        <c:tickLblSkip val="1"/>
        <c:tickMarkSkip val="1"/>
      </c:catAx>
      <c:valAx>
        <c:axId val="100980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9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27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axId val="101700352"/>
        <c:axId val="101702272"/>
      </c:barChart>
      <c:catAx>
        <c:axId val="10170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02272"/>
        <c:crosses val="autoZero"/>
        <c:auto val="1"/>
        <c:lblAlgn val="ctr"/>
        <c:lblOffset val="100"/>
        <c:tickLblSkip val="1"/>
        <c:tickMarkSkip val="1"/>
      </c:catAx>
      <c:valAx>
        <c:axId val="101702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003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18"/>
          <c:w val="0.17425083240843584"/>
          <c:h val="0.133768352365416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Construction&amp;CSit Down Restaurant&amp;RVersion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9525</xdr:rowOff>
    </xdr:from>
    <xdr:to>
      <xdr:col>11</xdr:col>
      <xdr:colOff>476250</xdr:colOff>
      <xdr:row>35</xdr:row>
      <xdr:rowOff>66675</xdr:rowOff>
    </xdr:to>
    <xdr:pic>
      <xdr:nvPicPr>
        <xdr:cNvPr id="1048" name="Picture 15" descr="SDRe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476250"/>
          <a:ext cx="6267450" cy="432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ullSvcRest01miami_9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ullSvcRest10seattle_9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ullSvcRest11chicago_9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ullSvcRest12boulder_9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ullSvcRest13minneapolis_9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ullSvcRest14helena_9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FullSvcRest15duluth_9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FullSvcRest16fairbanks_9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ullSvcRest02houston_9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ullSvcRest03phoenix_9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ullSvcRest04atlanta_9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ullSvcRest05losangeles_9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ullSvcRest06lasvegas_9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ullSvcRest07sanfrancisco_9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ullSvcRest08baltimore_9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ullSvcRest09albuquerque_9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6"/>
  <sheetViews>
    <sheetView tabSelected="1" workbookViewId="0">
      <pane ySplit="2" topLeftCell="A3" activePane="bottomLeft" state="frozen"/>
      <selection activeCell="E33" sqref="E33"/>
      <selection pane="bottomLeft" activeCell="C3" sqref="C3"/>
    </sheetView>
  </sheetViews>
  <sheetFormatPr defaultRowHeight="12.75"/>
  <cols>
    <col min="1" max="1" width="2.5" style="33" customWidth="1"/>
    <col min="2" max="2" width="44.83203125" style="26" customWidth="1"/>
    <col min="3" max="3" width="37" style="30" customWidth="1"/>
    <col min="4" max="4" width="49.6640625" style="30" customWidth="1"/>
    <col min="5" max="18" width="21.33203125" style="30" customWidth="1"/>
    <col min="19" max="16384" width="9.33203125" style="30"/>
  </cols>
  <sheetData>
    <row r="1" spans="1:18" ht="18">
      <c r="A1" s="25" t="s">
        <v>648</v>
      </c>
      <c r="C1" s="27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8">
      <c r="A2" s="25"/>
      <c r="C2" s="28" t="s">
        <v>207</v>
      </c>
      <c r="D2" s="31" t="s">
        <v>208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>
      <c r="A3" s="32" t="s">
        <v>156</v>
      </c>
    </row>
    <row r="4" spans="1:18">
      <c r="B4" s="34" t="s">
        <v>2</v>
      </c>
      <c r="C4" s="30" t="s">
        <v>317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17</v>
      </c>
      <c r="C5" s="30" t="s">
        <v>18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19</v>
      </c>
      <c r="C6" s="30" t="s">
        <v>152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ht="38.25">
      <c r="A7" s="32" t="s">
        <v>20</v>
      </c>
      <c r="D7" s="30" t="s">
        <v>1</v>
      </c>
    </row>
    <row r="8" spans="1:18" ht="14.25">
      <c r="B8" s="34" t="s">
        <v>244</v>
      </c>
      <c r="C8" s="36">
        <v>511.15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21</v>
      </c>
      <c r="C9" s="30" t="s">
        <v>209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22</v>
      </c>
      <c r="C10" s="37">
        <v>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23</v>
      </c>
      <c r="C11" s="37">
        <v>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>
      <c r="B12" s="34" t="s">
        <v>24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9" t="s">
        <v>210</v>
      </c>
      <c r="C13" s="30">
        <v>0.28000000000000003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211</v>
      </c>
      <c r="C14" s="30">
        <v>0.224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212</v>
      </c>
      <c r="C15" s="3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213</v>
      </c>
      <c r="C16" s="30">
        <v>0.224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158</v>
      </c>
      <c r="C17" s="30">
        <v>0.182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25</v>
      </c>
      <c r="C18" s="41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26</v>
      </c>
      <c r="C19" s="30" t="s">
        <v>27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28</v>
      </c>
      <c r="C20" s="37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>
      <c r="B21" s="34" t="s">
        <v>29</v>
      </c>
      <c r="C21" s="30" t="s">
        <v>214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215</v>
      </c>
      <c r="C22" s="30">
        <v>3.048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216</v>
      </c>
      <c r="C23" s="30" t="s">
        <v>217</v>
      </c>
      <c r="D23" s="35" t="s">
        <v>218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A24" s="32" t="s">
        <v>30</v>
      </c>
    </row>
    <row r="25" spans="1:18">
      <c r="B25" s="32" t="s">
        <v>31</v>
      </c>
    </row>
    <row r="26" spans="1:18">
      <c r="B26" s="34" t="s">
        <v>32</v>
      </c>
      <c r="C26" s="30" t="s">
        <v>0</v>
      </c>
      <c r="D26" s="35" t="s">
        <v>218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8" ht="14.25">
      <c r="B27" s="34" t="s">
        <v>245</v>
      </c>
      <c r="C27" s="62">
        <v>275.72000000000003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246</v>
      </c>
      <c r="C28" s="41">
        <v>225.54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>
      <c r="B29" s="34" t="s">
        <v>33</v>
      </c>
      <c r="C29" s="37">
        <v>0.32600000000000001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18">
      <c r="B30" s="32" t="s">
        <v>34</v>
      </c>
    </row>
    <row r="31" spans="1:18">
      <c r="B31" s="34" t="s">
        <v>32</v>
      </c>
      <c r="C31" s="30" t="s">
        <v>217</v>
      </c>
      <c r="D31" s="35" t="s">
        <v>218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8" ht="14.25">
      <c r="B32" s="34" t="s">
        <v>245</v>
      </c>
      <c r="C32" s="44">
        <v>569.52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ht="14.25">
      <c r="A33" s="45"/>
      <c r="B33" s="34" t="s">
        <v>246</v>
      </c>
      <c r="C33" s="44">
        <v>569.52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>
      <c r="A34" s="45"/>
      <c r="B34" s="34" t="s">
        <v>35</v>
      </c>
      <c r="C34" s="37">
        <v>0.67400000000000004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25.5">
      <c r="A35" s="45"/>
      <c r="B35" s="32" t="s">
        <v>247</v>
      </c>
      <c r="D35" s="30" t="s">
        <v>219</v>
      </c>
    </row>
    <row r="36" spans="1:18">
      <c r="A36" s="45"/>
      <c r="B36" s="34" t="s">
        <v>210</v>
      </c>
      <c r="C36" s="37">
        <v>19.3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45"/>
      <c r="B37" s="34" t="s">
        <v>211</v>
      </c>
      <c r="C37" s="37">
        <v>15.44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>
      <c r="A38" s="45"/>
      <c r="B38" s="34" t="s">
        <v>212</v>
      </c>
      <c r="C38" s="37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>
      <c r="A39" s="45"/>
      <c r="B39" s="34" t="s">
        <v>213</v>
      </c>
      <c r="C39" s="37">
        <v>15.44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ht="14.25">
      <c r="A40" s="45"/>
      <c r="B40" s="34" t="s">
        <v>248</v>
      </c>
      <c r="C40" s="37">
        <f>SUM(C36:C39)</f>
        <v>50.18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ht="14.25">
      <c r="A41" s="45"/>
      <c r="B41" s="34" t="s">
        <v>249</v>
      </c>
      <c r="C41" s="37">
        <v>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>
      <c r="A42" s="45"/>
      <c r="B42" s="32" t="s">
        <v>39</v>
      </c>
      <c r="C42" s="37"/>
    </row>
    <row r="43" spans="1:18" ht="14.25">
      <c r="A43" s="45"/>
      <c r="B43" s="34" t="s">
        <v>250</v>
      </c>
      <c r="C43" s="37">
        <v>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ht="14.25">
      <c r="A44" s="45"/>
      <c r="B44" s="34" t="s">
        <v>249</v>
      </c>
      <c r="C44" s="37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>
      <c r="A45" s="45"/>
      <c r="B45" s="32" t="s">
        <v>40</v>
      </c>
    </row>
    <row r="46" spans="1:18">
      <c r="A46" s="45"/>
      <c r="B46" s="34" t="s">
        <v>41</v>
      </c>
      <c r="C46" s="30" t="s">
        <v>42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>
      <c r="A47" s="45"/>
      <c r="B47" s="34" t="s">
        <v>43</v>
      </c>
      <c r="C47" s="46" t="s">
        <v>305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ht="14.25">
      <c r="A48" s="45"/>
      <c r="B48" s="34" t="s">
        <v>250</v>
      </c>
      <c r="C48" s="47">
        <v>511.15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>
      <c r="B49" s="32" t="s">
        <v>44</v>
      </c>
    </row>
    <row r="50" spans="1:18">
      <c r="B50" s="34" t="s">
        <v>43</v>
      </c>
      <c r="C50" s="30" t="s">
        <v>45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pans="1:18" ht="14.25">
      <c r="B51" s="34" t="s">
        <v>250</v>
      </c>
      <c r="C51" s="30">
        <v>68.930000000000007</v>
      </c>
    </row>
    <row r="52" spans="1:18">
      <c r="B52" s="32" t="s">
        <v>46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4" t="s">
        <v>43</v>
      </c>
      <c r="C53" s="30" t="s">
        <v>220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4.25">
      <c r="B54" s="34" t="s">
        <v>250</v>
      </c>
      <c r="C54" s="44">
        <v>1022.31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251</v>
      </c>
      <c r="C55" s="48">
        <v>1.8400000000000001E-7</v>
      </c>
    </row>
    <row r="56" spans="1:18">
      <c r="B56" s="32" t="s">
        <v>47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>
      <c r="B57" s="34" t="s">
        <v>48</v>
      </c>
      <c r="C57" s="37">
        <v>2.0607870034658693</v>
      </c>
      <c r="D57" s="42" t="s">
        <v>221</v>
      </c>
    </row>
    <row r="58" spans="1:18">
      <c r="A58" s="32" t="s">
        <v>49</v>
      </c>
    </row>
    <row r="59" spans="1:18">
      <c r="B59" s="49" t="s">
        <v>50</v>
      </c>
      <c r="C59" s="30" t="s">
        <v>222</v>
      </c>
      <c r="D59" s="35" t="s">
        <v>218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>
      <c r="B60" s="34" t="s">
        <v>51</v>
      </c>
      <c r="C60" s="30" t="s">
        <v>223</v>
      </c>
      <c r="D60" s="35" t="s">
        <v>218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>
      <c r="B61" s="34" t="s">
        <v>52</v>
      </c>
      <c r="C61" s="30" t="s">
        <v>224</v>
      </c>
      <c r="D61" s="35" t="s">
        <v>218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53</v>
      </c>
      <c r="C62" s="30" t="s">
        <v>225</v>
      </c>
      <c r="D62" s="35" t="s">
        <v>218</v>
      </c>
    </row>
    <row r="63" spans="1:18">
      <c r="B63" s="32" t="s">
        <v>60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4" t="s">
        <v>61</v>
      </c>
      <c r="C64" s="30" t="s">
        <v>107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2:18">
      <c r="B65" s="34" t="s">
        <v>62</v>
      </c>
      <c r="C65" s="30" t="s">
        <v>108</v>
      </c>
      <c r="D65" s="35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2:18">
      <c r="B66" s="34" t="s">
        <v>63</v>
      </c>
      <c r="C66" s="100">
        <v>78</v>
      </c>
      <c r="D66" s="42" t="s">
        <v>655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226</v>
      </c>
      <c r="C67" s="30">
        <v>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 ht="14.25">
      <c r="B68" s="49" t="s">
        <v>252</v>
      </c>
      <c r="C68" s="99">
        <v>1377.36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>
      <c r="B69" s="49"/>
      <c r="C69" s="43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9"/>
      <c r="C70" s="43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9"/>
      <c r="C71" s="43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9"/>
      <c r="C72" s="4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9"/>
      <c r="C73" s="4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9"/>
      <c r="C74" s="43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9"/>
      <c r="C75" s="43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9"/>
      <c r="C76" s="43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9"/>
      <c r="C77" s="43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9"/>
      <c r="C78" s="43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9"/>
      <c r="C79" s="43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9"/>
      <c r="C80" s="4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9"/>
      <c r="C81" s="4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9"/>
      <c r="C82" s="43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9"/>
      <c r="C83" s="50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2:18">
      <c r="B84" s="49"/>
      <c r="C84" s="43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9"/>
      <c r="C85" s="43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9"/>
      <c r="C86" s="43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9"/>
      <c r="C87" s="4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9"/>
      <c r="C88" s="4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9"/>
      <c r="C89" s="43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9"/>
      <c r="C90" s="43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9"/>
      <c r="C91" s="4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9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2:18">
      <c r="B93" s="49"/>
      <c r="C93" s="4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9"/>
      <c r="C94" s="4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</row>
    <row r="95" spans="2:18">
      <c r="B95" s="49"/>
    </row>
    <row r="96" spans="2:18">
      <c r="B96" s="48"/>
    </row>
    <row r="97" spans="2:18">
      <c r="B97" s="32"/>
      <c r="C97" s="43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</row>
    <row r="98" spans="2:18">
      <c r="B98" s="49"/>
      <c r="C98" s="50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2:18">
      <c r="B99" s="49"/>
      <c r="C99" s="4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9"/>
      <c r="C100" s="43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9"/>
      <c r="C101" s="43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9"/>
      <c r="C102" s="43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9"/>
      <c r="C103" s="43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9"/>
      <c r="C104" s="43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9"/>
      <c r="C105" s="43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9"/>
      <c r="C106" s="43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9"/>
      <c r="C107" s="43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9"/>
      <c r="C108" s="43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9"/>
      <c r="C109" s="43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9"/>
      <c r="C110" s="43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9"/>
      <c r="C111" s="43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9"/>
      <c r="C112" s="43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9"/>
      <c r="C113" s="43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9"/>
      <c r="C114" s="50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2:18">
      <c r="B115" s="49"/>
      <c r="C115" s="43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9"/>
      <c r="C116" s="43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9"/>
      <c r="C117" s="43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9"/>
      <c r="C118" s="43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9"/>
      <c r="C119" s="43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9"/>
      <c r="C120" s="43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9"/>
      <c r="C121" s="43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9"/>
      <c r="C122" s="43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9"/>
      <c r="C123" s="51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2:18">
      <c r="B124" s="49"/>
      <c r="C124" s="43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9"/>
      <c r="C125" s="43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2:18">
      <c r="B126" s="49"/>
    </row>
    <row r="127" spans="2:18">
      <c r="B127" s="48"/>
    </row>
    <row r="128" spans="2:18">
      <c r="B128" s="32"/>
      <c r="C128" s="43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spans="2:18">
      <c r="B129" s="49"/>
      <c r="C129" s="50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>
      <c r="B130" s="49"/>
      <c r="C130" s="43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9"/>
      <c r="C131" s="43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9"/>
      <c r="C132" s="43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9"/>
      <c r="C133" s="43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9"/>
      <c r="C134" s="43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9"/>
      <c r="C135" s="43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9"/>
      <c r="C136" s="43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9"/>
      <c r="C137" s="43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9"/>
      <c r="C138" s="43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9"/>
      <c r="C139" s="43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9"/>
      <c r="C140" s="43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9"/>
      <c r="C141" s="43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9"/>
      <c r="C142" s="43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9"/>
      <c r="C143" s="43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9"/>
      <c r="C144" s="43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9"/>
      <c r="C145" s="50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2:18">
      <c r="B146" s="49"/>
      <c r="C146" s="43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9"/>
      <c r="C147" s="43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9"/>
      <c r="C148" s="43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9"/>
      <c r="C149" s="43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9"/>
      <c r="C150" s="43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9"/>
      <c r="C151" s="43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9"/>
      <c r="C152" s="43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9"/>
      <c r="C153" s="43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9"/>
      <c r="C154" s="51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2:18">
      <c r="B155" s="49"/>
      <c r="C155" s="43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9"/>
      <c r="C156" s="43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>
      <c r="B157" s="49"/>
    </row>
    <row r="158" spans="2:18">
      <c r="B158" s="48"/>
    </row>
    <row r="159" spans="2:18">
      <c r="B159" s="32"/>
      <c r="C159" s="43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2:18">
      <c r="B160" s="49"/>
      <c r="C160" s="50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2:18">
      <c r="B161" s="49"/>
      <c r="C161" s="43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9"/>
      <c r="C162" s="43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9"/>
      <c r="C163" s="43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9"/>
      <c r="C164" s="43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9"/>
      <c r="C165" s="43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9"/>
      <c r="C166" s="43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9"/>
      <c r="C167" s="43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9"/>
      <c r="C168" s="43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9"/>
      <c r="C169" s="43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9"/>
      <c r="C170" s="43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9"/>
      <c r="C171" s="43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9"/>
      <c r="C172" s="43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9"/>
      <c r="C173" s="43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9"/>
      <c r="C174" s="43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9"/>
      <c r="C175" s="43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9"/>
      <c r="C176" s="50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2:18">
      <c r="B177" s="49"/>
      <c r="C177" s="43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9"/>
      <c r="C178" s="43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9"/>
      <c r="C179" s="43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9"/>
      <c r="C180" s="43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9"/>
      <c r="C181" s="43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9"/>
      <c r="C182" s="43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9"/>
      <c r="C183" s="43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9"/>
      <c r="C184" s="43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9"/>
      <c r="C185" s="51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49"/>
      <c r="C186" s="43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9"/>
      <c r="C187" s="43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2:18">
      <c r="B188" s="49"/>
    </row>
    <row r="189" spans="2:18">
      <c r="B189" s="48"/>
    </row>
    <row r="190" spans="2:18">
      <c r="B190" s="32"/>
      <c r="C190" s="43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49"/>
      <c r="C191" s="50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2:18">
      <c r="B192" s="49"/>
      <c r="C192" s="43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9"/>
      <c r="C193" s="43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9"/>
      <c r="C194" s="43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9"/>
      <c r="C195" s="43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9"/>
      <c r="C196" s="43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9"/>
      <c r="C197" s="43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9"/>
      <c r="C198" s="43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9"/>
      <c r="C199" s="43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9"/>
      <c r="C200" s="43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9"/>
      <c r="C201" s="43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9"/>
      <c r="C202" s="43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9"/>
      <c r="C203" s="43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9"/>
      <c r="C204" s="43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9"/>
      <c r="C205" s="43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9"/>
      <c r="C206" s="43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9"/>
      <c r="C207" s="50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2:18">
      <c r="B208" s="49"/>
      <c r="C208" s="43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9"/>
      <c r="C209" s="43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9"/>
      <c r="C210" s="43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9"/>
      <c r="C211" s="43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9"/>
      <c r="C212" s="43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9"/>
      <c r="C213" s="43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9"/>
      <c r="C214" s="43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9"/>
      <c r="C215" s="43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9"/>
      <c r="C216" s="51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2:18">
      <c r="B217" s="49"/>
      <c r="C217" s="43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9"/>
      <c r="C218" s="43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49"/>
    </row>
    <row r="220" spans="2:18">
      <c r="B220" s="48"/>
    </row>
    <row r="221" spans="2:18">
      <c r="B221" s="32"/>
      <c r="C221" s="43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spans="2:18">
      <c r="B222" s="49"/>
      <c r="C222" s="50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2:18">
      <c r="B223" s="49"/>
      <c r="C223" s="43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9"/>
      <c r="C224" s="43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9"/>
      <c r="C225" s="43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9"/>
      <c r="C226" s="43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9"/>
      <c r="C227" s="43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9"/>
      <c r="C228" s="43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9"/>
      <c r="C229" s="43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9"/>
      <c r="C230" s="43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9"/>
      <c r="C231" s="43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9"/>
      <c r="C232" s="43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9"/>
      <c r="C233" s="43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9"/>
      <c r="C234" s="43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9"/>
      <c r="C235" s="43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9"/>
      <c r="C236" s="43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9"/>
      <c r="C237" s="43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9"/>
      <c r="C238" s="50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2:18">
      <c r="B239" s="49"/>
      <c r="C239" s="43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9"/>
      <c r="C240" s="43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9"/>
      <c r="C241" s="43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9"/>
      <c r="C242" s="43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9"/>
      <c r="C243" s="43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9"/>
      <c r="C244" s="43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9"/>
      <c r="C245" s="43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9"/>
      <c r="C246" s="43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9"/>
      <c r="C247" s="51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2:18">
      <c r="B248" s="49"/>
      <c r="C248" s="43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9"/>
      <c r="C249" s="43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spans="2:18">
      <c r="B250" s="49"/>
    </row>
    <row r="251" spans="2:18">
      <c r="B251" s="48"/>
    </row>
    <row r="252" spans="2:18">
      <c r="B252" s="32"/>
      <c r="C252" s="43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spans="2:18">
      <c r="B253" s="49"/>
      <c r="C253" s="50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2:18">
      <c r="B254" s="49"/>
      <c r="C254" s="43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9"/>
      <c r="C255" s="43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9"/>
      <c r="C256" s="43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9"/>
      <c r="C257" s="43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9"/>
      <c r="C258" s="43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9"/>
      <c r="C259" s="43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9"/>
      <c r="C260" s="43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9"/>
      <c r="C261" s="43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9"/>
      <c r="C262" s="43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9"/>
      <c r="C263" s="43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9"/>
      <c r="C264" s="43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9"/>
      <c r="C265" s="43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9"/>
      <c r="C266" s="43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9"/>
      <c r="C267" s="43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9"/>
      <c r="C268" s="43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9"/>
      <c r="C269" s="50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2:18">
      <c r="B270" s="49"/>
      <c r="C270" s="43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9"/>
      <c r="C271" s="43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9"/>
      <c r="C272" s="43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9"/>
      <c r="C273" s="43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9"/>
      <c r="C274" s="43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9"/>
      <c r="C275" s="43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9"/>
      <c r="C276" s="43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9"/>
      <c r="C277" s="43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9"/>
      <c r="C278" s="51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2:18">
      <c r="B279" s="49"/>
      <c r="C279" s="43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9"/>
      <c r="C280" s="43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spans="2:18">
      <c r="B281" s="49"/>
    </row>
    <row r="282" spans="2:18">
      <c r="B282" s="48"/>
    </row>
    <row r="283" spans="2:18">
      <c r="B283" s="32"/>
      <c r="C283" s="43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spans="2:18">
      <c r="B284" s="49"/>
      <c r="C284" s="50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2:18">
      <c r="B285" s="49"/>
      <c r="C285" s="43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9"/>
      <c r="C286" s="43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9"/>
      <c r="C287" s="43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9"/>
      <c r="C288" s="43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9"/>
      <c r="C289" s="43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9"/>
      <c r="C290" s="43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9"/>
      <c r="C291" s="43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9"/>
      <c r="C292" s="43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9"/>
      <c r="C293" s="43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9"/>
      <c r="C294" s="43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9"/>
      <c r="C295" s="43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9"/>
      <c r="C296" s="43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9"/>
      <c r="C297" s="43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9"/>
      <c r="C298" s="43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9"/>
      <c r="C299" s="43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9"/>
      <c r="C300" s="50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2:18">
      <c r="B301" s="49"/>
      <c r="C301" s="43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9"/>
      <c r="C302" s="43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9"/>
      <c r="C303" s="43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9"/>
      <c r="C304" s="43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9"/>
      <c r="C305" s="43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9"/>
      <c r="C306" s="43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9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9"/>
      <c r="C308" s="43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9"/>
      <c r="C309" s="51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49"/>
      <c r="C310" s="43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9"/>
      <c r="C311" s="43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spans="2:18">
      <c r="B312" s="49"/>
    </row>
    <row r="313" spans="2:18">
      <c r="B313" s="48"/>
    </row>
    <row r="314" spans="2:18">
      <c r="B314" s="32"/>
      <c r="C314" s="43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spans="2:18">
      <c r="B315" s="49"/>
      <c r="C315" s="50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2:18">
      <c r="B316" s="49"/>
      <c r="C316" s="43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9"/>
      <c r="C317" s="43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9"/>
      <c r="C318" s="43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9"/>
      <c r="C319" s="43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9"/>
      <c r="C320" s="43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9"/>
      <c r="C321" s="43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9"/>
      <c r="C322" s="43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9"/>
      <c r="C323" s="43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9"/>
      <c r="C324" s="43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9"/>
      <c r="C325" s="43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9"/>
      <c r="C326" s="43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9"/>
      <c r="C327" s="43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9"/>
      <c r="C328" s="43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9"/>
      <c r="C329" s="43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9"/>
      <c r="C330" s="43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9"/>
      <c r="C331" s="50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2:18">
      <c r="B332" s="49"/>
      <c r="C332" s="43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9"/>
      <c r="C333" s="43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9"/>
      <c r="C334" s="43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9"/>
      <c r="C335" s="43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9"/>
      <c r="C336" s="43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9"/>
      <c r="C337" s="43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9"/>
      <c r="C338" s="43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9"/>
      <c r="C339" s="43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9"/>
      <c r="C340" s="51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2:18">
      <c r="B341" s="49"/>
      <c r="C341" s="43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9"/>
      <c r="C342" s="43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spans="2:18">
      <c r="B343" s="49"/>
    </row>
    <row r="344" spans="2:18">
      <c r="B344" s="48"/>
    </row>
    <row r="345" spans="2:18">
      <c r="B345" s="32"/>
      <c r="C345" s="43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spans="2:18">
      <c r="B346" s="49"/>
      <c r="C346" s="50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2:18">
      <c r="B347" s="49"/>
      <c r="C347" s="43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9"/>
      <c r="C348" s="43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9"/>
      <c r="C349" s="43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9"/>
      <c r="C350" s="43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9"/>
      <c r="C351" s="43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9"/>
      <c r="C352" s="43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9"/>
      <c r="C353" s="43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9"/>
      <c r="C354" s="43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9"/>
      <c r="C355" s="43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9"/>
      <c r="C356" s="43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9"/>
      <c r="C357" s="43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9"/>
      <c r="C358" s="43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9"/>
      <c r="C359" s="43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9"/>
      <c r="C360" s="43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9"/>
      <c r="C361" s="43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9"/>
      <c r="C362" s="50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 spans="2:18">
      <c r="B363" s="49"/>
      <c r="C363" s="43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9"/>
      <c r="C364" s="43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9"/>
      <c r="C365" s="43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9"/>
      <c r="C366" s="43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9"/>
      <c r="C367" s="43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9"/>
      <c r="C368" s="43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9"/>
      <c r="C369" s="43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9"/>
      <c r="C370" s="43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9"/>
      <c r="C371" s="51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2:18">
      <c r="B372" s="49"/>
      <c r="C372" s="43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9"/>
      <c r="C373" s="43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spans="2:18">
      <c r="B374" s="49"/>
    </row>
    <row r="375" spans="2:18">
      <c r="B375" s="48"/>
    </row>
    <row r="376" spans="2:18">
      <c r="B376" s="32"/>
      <c r="C376" s="43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spans="2:18">
      <c r="B377" s="49"/>
      <c r="C377" s="50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spans="2:18">
      <c r="B378" s="49"/>
      <c r="C378" s="43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9"/>
      <c r="C379" s="43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9"/>
      <c r="C380" s="43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9"/>
      <c r="C381" s="43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9"/>
      <c r="C382" s="43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9"/>
      <c r="C383" s="43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9"/>
      <c r="C384" s="43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9"/>
      <c r="C385" s="43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9"/>
      <c r="C386" s="43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9"/>
      <c r="C387" s="43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9"/>
      <c r="C388" s="43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9"/>
      <c r="C389" s="43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9"/>
      <c r="C390" s="43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9"/>
      <c r="C391" s="43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9"/>
      <c r="C392" s="43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9"/>
      <c r="C393" s="50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spans="2:18">
      <c r="B394" s="49"/>
      <c r="C394" s="43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9"/>
      <c r="C395" s="43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9"/>
      <c r="C396" s="43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9"/>
      <c r="C397" s="43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9"/>
      <c r="C398" s="43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9"/>
      <c r="C399" s="43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9"/>
      <c r="C400" s="43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9"/>
      <c r="C401" s="43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9"/>
      <c r="C402" s="51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2:18">
      <c r="B403" s="49"/>
      <c r="C403" s="43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9"/>
      <c r="C404" s="43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spans="2:18">
      <c r="B405" s="49"/>
    </row>
    <row r="406" spans="2:18">
      <c r="B406" s="48"/>
    </row>
    <row r="407" spans="2:18">
      <c r="B407" s="32"/>
      <c r="C407" s="43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spans="2:18">
      <c r="B408" s="49"/>
      <c r="C408" s="50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 spans="2:18">
      <c r="B409" s="49"/>
      <c r="C409" s="43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9"/>
      <c r="C410" s="43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9"/>
      <c r="C411" s="43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9"/>
      <c r="C412" s="43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9"/>
      <c r="C413" s="43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9"/>
      <c r="C414" s="43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9"/>
      <c r="C415" s="43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9"/>
      <c r="C416" s="43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9"/>
      <c r="C417" s="43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9"/>
      <c r="C418" s="43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9"/>
      <c r="C419" s="4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9"/>
      <c r="C420" s="43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9"/>
      <c r="C421" s="43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9"/>
      <c r="C422" s="43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9"/>
      <c r="C423" s="43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9"/>
      <c r="C424" s="50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 spans="2:18">
      <c r="B425" s="49"/>
      <c r="C425" s="43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9"/>
      <c r="C426" s="43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9"/>
      <c r="C427" s="43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9"/>
      <c r="C428" s="43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9"/>
      <c r="C429" s="43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9"/>
      <c r="C430" s="43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9"/>
      <c r="C431" s="43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9"/>
      <c r="C432" s="43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9"/>
      <c r="C433" s="51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49"/>
      <c r="C434" s="43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9"/>
      <c r="C435" s="43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spans="2:18">
      <c r="B436" s="4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210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2544.94</v>
      </c>
      <c r="C2" s="93">
        <v>4978.8100000000004</v>
      </c>
      <c r="D2" s="93">
        <v>4978.8100000000004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2544.94</v>
      </c>
      <c r="C3" s="93">
        <v>4978.8100000000004</v>
      </c>
      <c r="D3" s="93">
        <v>4978.8100000000004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4954.2</v>
      </c>
      <c r="C4" s="93">
        <v>9692.2000000000007</v>
      </c>
      <c r="D4" s="93">
        <v>9692.2000000000007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4954.2</v>
      </c>
      <c r="C5" s="93">
        <v>9692.2000000000007</v>
      </c>
      <c r="D5" s="93">
        <v>9692.2000000000007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450.69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15.21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16.829999999999998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105.31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207.39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59.73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1085.94</v>
      </c>
      <c r="C28" s="93">
        <v>1459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0.73799999999999999</v>
      </c>
      <c r="E39" s="93">
        <v>0.83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0.73799999999999999</v>
      </c>
      <c r="E40" s="93">
        <v>0.83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0.73799999999999999</v>
      </c>
      <c r="E41" s="93">
        <v>0.83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0.73799999999999999</v>
      </c>
      <c r="E43" s="93">
        <v>0.83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0.73799999999999999</v>
      </c>
      <c r="E44" s="93">
        <v>0.83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0.73799999999999999</v>
      </c>
      <c r="E45" s="93">
        <v>0.83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4.0919999999999996</v>
      </c>
      <c r="F53" s="93">
        <v>0.39200000000000002</v>
      </c>
      <c r="G53" s="93">
        <v>0.253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4.0919999999999996</v>
      </c>
      <c r="F54" s="93">
        <v>0.39200000000000002</v>
      </c>
      <c r="G54" s="93">
        <v>0.253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4.0919999999999996</v>
      </c>
      <c r="F55" s="93">
        <v>0.39200000000000002</v>
      </c>
      <c r="G55" s="93">
        <v>0.253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4.09</v>
      </c>
      <c r="F56" s="93">
        <v>0.39200000000000002</v>
      </c>
      <c r="G56" s="93">
        <v>0.253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4.09</v>
      </c>
      <c r="F58" s="93">
        <v>0.39200000000000002</v>
      </c>
      <c r="G58" s="93">
        <v>0.253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58618.18</v>
      </c>
      <c r="D64" s="93">
        <v>43657.78</v>
      </c>
      <c r="E64" s="93">
        <v>14960.4</v>
      </c>
      <c r="F64" s="93">
        <v>0.74</v>
      </c>
      <c r="G64" s="93">
        <v>2.72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11549.81</v>
      </c>
      <c r="D65" s="93">
        <v>8648.81</v>
      </c>
      <c r="E65" s="93">
        <v>2901.01</v>
      </c>
      <c r="F65" s="93">
        <v>0.75</v>
      </c>
      <c r="G65" s="93">
        <v>3.08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127028.41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26845.17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0.56999999999999995</v>
      </c>
      <c r="D74" s="93">
        <v>622</v>
      </c>
      <c r="E74" s="93">
        <v>3.02</v>
      </c>
      <c r="F74" s="93">
        <v>3305.2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0.54</v>
      </c>
      <c r="D75" s="93">
        <v>622</v>
      </c>
      <c r="E75" s="93">
        <v>0.6</v>
      </c>
      <c r="F75" s="93">
        <v>699.61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16595.1963</v>
      </c>
      <c r="C84" s="93">
        <v>14.6553</v>
      </c>
      <c r="D84" s="93">
        <v>73.619500000000002</v>
      </c>
      <c r="E84" s="93">
        <v>0</v>
      </c>
      <c r="F84" s="93">
        <v>1E-4</v>
      </c>
      <c r="G84" s="93">
        <v>443937.9877</v>
      </c>
      <c r="H84" s="93">
        <v>5968.2353999999996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13644.9876</v>
      </c>
      <c r="C85" s="93">
        <v>12.0161</v>
      </c>
      <c r="D85" s="93">
        <v>66.585999999999999</v>
      </c>
      <c r="E85" s="93">
        <v>0</v>
      </c>
      <c r="F85" s="93">
        <v>0</v>
      </c>
      <c r="G85" s="93">
        <v>401567.18699999998</v>
      </c>
      <c r="H85" s="93">
        <v>4925.7043000000003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15257.3069</v>
      </c>
      <c r="C86" s="93">
        <v>13.4415</v>
      </c>
      <c r="D86" s="93">
        <v>73.465599999999995</v>
      </c>
      <c r="E86" s="93">
        <v>0</v>
      </c>
      <c r="F86" s="93">
        <v>0</v>
      </c>
      <c r="G86" s="93">
        <v>443050.77610000002</v>
      </c>
      <c r="H86" s="93">
        <v>5504.7203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14126.560799999999</v>
      </c>
      <c r="C87" s="93">
        <v>12.426</v>
      </c>
      <c r="D87" s="93">
        <v>71.478800000000007</v>
      </c>
      <c r="E87" s="93">
        <v>0</v>
      </c>
      <c r="F87" s="93">
        <v>0</v>
      </c>
      <c r="G87" s="93">
        <v>431091.23729999998</v>
      </c>
      <c r="H87" s="93">
        <v>5107.3055000000004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13908.1399</v>
      </c>
      <c r="C88" s="93">
        <v>12.212</v>
      </c>
      <c r="D88" s="93">
        <v>74.293800000000005</v>
      </c>
      <c r="E88" s="93">
        <v>0</v>
      </c>
      <c r="F88" s="93">
        <v>0</v>
      </c>
      <c r="G88" s="93">
        <v>448092.5699</v>
      </c>
      <c r="H88" s="93">
        <v>5040.2981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13123.432000000001</v>
      </c>
      <c r="C89" s="93">
        <v>11.510999999999999</v>
      </c>
      <c r="D89" s="93">
        <v>72.238</v>
      </c>
      <c r="E89" s="93">
        <v>0</v>
      </c>
      <c r="F89" s="93">
        <v>0</v>
      </c>
      <c r="G89" s="93">
        <v>435705.89049999998</v>
      </c>
      <c r="H89" s="93">
        <v>4762.4372999999996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13345.813399999999</v>
      </c>
      <c r="C90" s="93">
        <v>11.6914</v>
      </c>
      <c r="D90" s="93">
        <v>76.093000000000004</v>
      </c>
      <c r="E90" s="93">
        <v>0</v>
      </c>
      <c r="F90" s="93">
        <v>0</v>
      </c>
      <c r="G90" s="93">
        <v>458971.81839999999</v>
      </c>
      <c r="H90" s="93">
        <v>4851.1651000000002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13329.508099999999</v>
      </c>
      <c r="C91" s="93">
        <v>11.678000000000001</v>
      </c>
      <c r="D91" s="93">
        <v>75.837000000000003</v>
      </c>
      <c r="E91" s="93">
        <v>0</v>
      </c>
      <c r="F91" s="93">
        <v>0</v>
      </c>
      <c r="G91" s="93">
        <v>457427.00150000001</v>
      </c>
      <c r="H91" s="93">
        <v>4844.7407999999996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12935.266900000001</v>
      </c>
      <c r="C92" s="93">
        <v>11.3271</v>
      </c>
      <c r="D92" s="93">
        <v>74.585400000000007</v>
      </c>
      <c r="E92" s="93">
        <v>0</v>
      </c>
      <c r="F92" s="93">
        <v>0</v>
      </c>
      <c r="G92" s="93">
        <v>449883.51610000001</v>
      </c>
      <c r="H92" s="93">
        <v>4704.4749000000002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13582.3554</v>
      </c>
      <c r="C93" s="93">
        <v>11.9123</v>
      </c>
      <c r="D93" s="93">
        <v>74.983599999999996</v>
      </c>
      <c r="E93" s="93">
        <v>0</v>
      </c>
      <c r="F93" s="93">
        <v>0</v>
      </c>
      <c r="G93" s="93">
        <v>452267.38819999999</v>
      </c>
      <c r="H93" s="93">
        <v>4929.6481999999996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13945.664699999999</v>
      </c>
      <c r="C94" s="93">
        <v>12.262600000000001</v>
      </c>
      <c r="D94" s="93">
        <v>71.322500000000005</v>
      </c>
      <c r="E94" s="93">
        <v>0</v>
      </c>
      <c r="F94" s="93">
        <v>0</v>
      </c>
      <c r="G94" s="93">
        <v>430153.3076</v>
      </c>
      <c r="H94" s="93">
        <v>5044.2201999999997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16337.729799999999</v>
      </c>
      <c r="C95" s="93">
        <v>14.4214</v>
      </c>
      <c r="D95" s="93">
        <v>73.649699999999996</v>
      </c>
      <c r="E95" s="93">
        <v>0</v>
      </c>
      <c r="F95" s="93">
        <v>1E-4</v>
      </c>
      <c r="G95" s="93">
        <v>444128.55430000002</v>
      </c>
      <c r="H95" s="93">
        <v>5879.2181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170131.96179999999</v>
      </c>
      <c r="C97" s="93">
        <v>149.55459999999999</v>
      </c>
      <c r="D97" s="93">
        <v>878.15290000000005</v>
      </c>
      <c r="E97" s="93">
        <v>0</v>
      </c>
      <c r="F97" s="93">
        <v>5.9999999999999995E-4</v>
      </c>
      <c r="G97" s="94">
        <v>5296280</v>
      </c>
      <c r="H97" s="93">
        <v>61562.168299999998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12935.266900000001</v>
      </c>
      <c r="C98" s="93">
        <v>11.3271</v>
      </c>
      <c r="D98" s="93">
        <v>66.585999999999999</v>
      </c>
      <c r="E98" s="93">
        <v>0</v>
      </c>
      <c r="F98" s="93">
        <v>0</v>
      </c>
      <c r="G98" s="93">
        <v>401567.18699999998</v>
      </c>
      <c r="H98" s="93">
        <v>4704.4749000000002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16595.1963</v>
      </c>
      <c r="C99" s="93">
        <v>14.6553</v>
      </c>
      <c r="D99" s="93">
        <v>76.093000000000004</v>
      </c>
      <c r="E99" s="93">
        <v>0</v>
      </c>
      <c r="F99" s="93">
        <v>1E-4</v>
      </c>
      <c r="G99" s="93">
        <v>458971.81839999999</v>
      </c>
      <c r="H99" s="93">
        <v>5968.2353999999996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91024000000</v>
      </c>
      <c r="C102" s="93">
        <v>45506.427000000003</v>
      </c>
      <c r="D102" s="93" t="s">
        <v>593</v>
      </c>
      <c r="E102" s="93">
        <v>11214.473</v>
      </c>
      <c r="F102" s="93">
        <v>26914.7</v>
      </c>
      <c r="G102" s="93">
        <v>4004.81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3372.4430000000002</v>
      </c>
      <c r="R102" s="93">
        <v>0</v>
      </c>
      <c r="S102" s="93">
        <v>0</v>
      </c>
    </row>
    <row r="103" spans="1:19">
      <c r="A103" s="93" t="s">
        <v>428</v>
      </c>
      <c r="B103" s="94">
        <v>82336400000</v>
      </c>
      <c r="C103" s="93">
        <v>50791.449000000001</v>
      </c>
      <c r="D103" s="93" t="s">
        <v>504</v>
      </c>
      <c r="E103" s="93">
        <v>11214.473</v>
      </c>
      <c r="F103" s="93">
        <v>26914.7</v>
      </c>
      <c r="G103" s="93">
        <v>4004.81</v>
      </c>
      <c r="H103" s="93">
        <v>0</v>
      </c>
      <c r="I103" s="93">
        <v>6613.9340000000002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2043.5309999999999</v>
      </c>
      <c r="R103" s="93">
        <v>0</v>
      </c>
      <c r="S103" s="93">
        <v>0</v>
      </c>
    </row>
    <row r="104" spans="1:19">
      <c r="A104" s="93" t="s">
        <v>429</v>
      </c>
      <c r="B104" s="94">
        <v>90842100000</v>
      </c>
      <c r="C104" s="93">
        <v>45509.718000000001</v>
      </c>
      <c r="D104" s="93" t="s">
        <v>563</v>
      </c>
      <c r="E104" s="93">
        <v>11214.473</v>
      </c>
      <c r="F104" s="93">
        <v>26914.7</v>
      </c>
      <c r="G104" s="93">
        <v>4004.81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3375.7350000000001</v>
      </c>
      <c r="R104" s="93">
        <v>0</v>
      </c>
      <c r="S104" s="93">
        <v>0</v>
      </c>
    </row>
    <row r="105" spans="1:19">
      <c r="A105" s="93" t="s">
        <v>430</v>
      </c>
      <c r="B105" s="94">
        <v>88389900000</v>
      </c>
      <c r="C105" s="93">
        <v>52848.43</v>
      </c>
      <c r="D105" s="93" t="s">
        <v>505</v>
      </c>
      <c r="E105" s="93">
        <v>11214.473</v>
      </c>
      <c r="F105" s="93">
        <v>26914.7</v>
      </c>
      <c r="G105" s="93">
        <v>4004.81</v>
      </c>
      <c r="H105" s="93">
        <v>0</v>
      </c>
      <c r="I105" s="93">
        <v>8642.8240000000005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2071.6219999999998</v>
      </c>
      <c r="R105" s="93">
        <v>0</v>
      </c>
      <c r="S105" s="93">
        <v>0</v>
      </c>
    </row>
    <row r="106" spans="1:19">
      <c r="A106" s="93" t="s">
        <v>281</v>
      </c>
      <c r="B106" s="94">
        <v>91875800000</v>
      </c>
      <c r="C106" s="93">
        <v>55351.091999999997</v>
      </c>
      <c r="D106" s="93" t="s">
        <v>506</v>
      </c>
      <c r="E106" s="93">
        <v>11214.473</v>
      </c>
      <c r="F106" s="93">
        <v>26914.7</v>
      </c>
      <c r="G106" s="93">
        <v>4004.81</v>
      </c>
      <c r="H106" s="93">
        <v>0</v>
      </c>
      <c r="I106" s="93">
        <v>11137.424999999999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2079.683</v>
      </c>
      <c r="R106" s="93">
        <v>0</v>
      </c>
      <c r="S106" s="93">
        <v>0</v>
      </c>
    </row>
    <row r="107" spans="1:19">
      <c r="A107" s="93" t="s">
        <v>431</v>
      </c>
      <c r="B107" s="94">
        <v>89336100000</v>
      </c>
      <c r="C107" s="93">
        <v>58380.385999999999</v>
      </c>
      <c r="D107" s="93" t="s">
        <v>626</v>
      </c>
      <c r="E107" s="93">
        <v>11214.473</v>
      </c>
      <c r="F107" s="93">
        <v>26914.7</v>
      </c>
      <c r="G107" s="93">
        <v>4004.81</v>
      </c>
      <c r="H107" s="93">
        <v>0</v>
      </c>
      <c r="I107" s="93">
        <v>14136.483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2109.9189999999999</v>
      </c>
      <c r="R107" s="93">
        <v>0</v>
      </c>
      <c r="S107" s="93">
        <v>0</v>
      </c>
    </row>
    <row r="108" spans="1:19">
      <c r="A108" s="93" t="s">
        <v>432</v>
      </c>
      <c r="B108" s="94">
        <v>94106500000</v>
      </c>
      <c r="C108" s="93">
        <v>67460.606</v>
      </c>
      <c r="D108" s="93" t="s">
        <v>627</v>
      </c>
      <c r="E108" s="93">
        <v>11214.473</v>
      </c>
      <c r="F108" s="93">
        <v>26914.7</v>
      </c>
      <c r="G108" s="93">
        <v>4004.81</v>
      </c>
      <c r="H108" s="93">
        <v>0</v>
      </c>
      <c r="I108" s="93">
        <v>23094.097000000002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2232.5259999999998</v>
      </c>
      <c r="R108" s="93">
        <v>0</v>
      </c>
      <c r="S108" s="93">
        <v>0</v>
      </c>
    </row>
    <row r="109" spans="1:19">
      <c r="A109" s="93" t="s">
        <v>433</v>
      </c>
      <c r="B109" s="94">
        <v>93789700000</v>
      </c>
      <c r="C109" s="93">
        <v>62911.466999999997</v>
      </c>
      <c r="D109" s="93" t="s">
        <v>507</v>
      </c>
      <c r="E109" s="93">
        <v>11214.473</v>
      </c>
      <c r="F109" s="93">
        <v>26914.7</v>
      </c>
      <c r="G109" s="93">
        <v>4004.81</v>
      </c>
      <c r="H109" s="93">
        <v>0</v>
      </c>
      <c r="I109" s="93">
        <v>18619.163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2158.3200000000002</v>
      </c>
      <c r="R109" s="93">
        <v>0</v>
      </c>
      <c r="S109" s="93">
        <v>0</v>
      </c>
    </row>
    <row r="110" spans="1:19">
      <c r="A110" s="93" t="s">
        <v>434</v>
      </c>
      <c r="B110" s="94">
        <v>92243000000</v>
      </c>
      <c r="C110" s="93">
        <v>67793.237999999998</v>
      </c>
      <c r="D110" s="93" t="s">
        <v>628</v>
      </c>
      <c r="E110" s="93">
        <v>11214.473</v>
      </c>
      <c r="F110" s="93">
        <v>26914.7</v>
      </c>
      <c r="G110" s="93">
        <v>4004.81</v>
      </c>
      <c r="H110" s="93">
        <v>0</v>
      </c>
      <c r="I110" s="93">
        <v>23514.392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2144.8629999999998</v>
      </c>
      <c r="R110" s="93">
        <v>0</v>
      </c>
      <c r="S110" s="93">
        <v>0</v>
      </c>
    </row>
    <row r="111" spans="1:19">
      <c r="A111" s="93" t="s">
        <v>435</v>
      </c>
      <c r="B111" s="94">
        <v>92731800000</v>
      </c>
      <c r="C111" s="93">
        <v>55550.601000000002</v>
      </c>
      <c r="D111" s="93" t="s">
        <v>650</v>
      </c>
      <c r="E111" s="93">
        <v>11214.473</v>
      </c>
      <c r="F111" s="93">
        <v>26914.7</v>
      </c>
      <c r="G111" s="93">
        <v>4004.81</v>
      </c>
      <c r="H111" s="93">
        <v>0</v>
      </c>
      <c r="I111" s="93">
        <v>10331.487999999999</v>
      </c>
      <c r="J111" s="93">
        <v>1072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2013.1289999999999</v>
      </c>
      <c r="R111" s="93">
        <v>0</v>
      </c>
      <c r="S111" s="93">
        <v>0</v>
      </c>
    </row>
    <row r="112" spans="1:19">
      <c r="A112" s="93" t="s">
        <v>436</v>
      </c>
      <c r="B112" s="94">
        <v>88197600000</v>
      </c>
      <c r="C112" s="93">
        <v>45537.97</v>
      </c>
      <c r="D112" s="93" t="s">
        <v>629</v>
      </c>
      <c r="E112" s="93">
        <v>11214.473</v>
      </c>
      <c r="F112" s="93">
        <v>26914.7</v>
      </c>
      <c r="G112" s="93">
        <v>4004.81</v>
      </c>
      <c r="H112" s="93">
        <v>0</v>
      </c>
      <c r="I112" s="93">
        <v>24.725999999999999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3379.261</v>
      </c>
      <c r="R112" s="93">
        <v>0</v>
      </c>
      <c r="S112" s="93">
        <v>0</v>
      </c>
    </row>
    <row r="113" spans="1:19">
      <c r="A113" s="93" t="s">
        <v>437</v>
      </c>
      <c r="B113" s="94">
        <v>91063000000</v>
      </c>
      <c r="C113" s="93">
        <v>45516.330999999998</v>
      </c>
      <c r="D113" s="93" t="s">
        <v>549</v>
      </c>
      <c r="E113" s="93">
        <v>11214.473</v>
      </c>
      <c r="F113" s="93">
        <v>26914.7</v>
      </c>
      <c r="G113" s="93">
        <v>4004.81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3382.3470000000002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1085940000000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82336400000</v>
      </c>
      <c r="C116" s="93">
        <v>45506.427000000003</v>
      </c>
      <c r="D116" s="93"/>
      <c r="E116" s="93">
        <v>11214.473</v>
      </c>
      <c r="F116" s="93">
        <v>26914.7</v>
      </c>
      <c r="G116" s="93">
        <v>4004.81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2013.1289999999999</v>
      </c>
      <c r="R116" s="93">
        <v>0</v>
      </c>
      <c r="S116" s="93">
        <v>0</v>
      </c>
    </row>
    <row r="117" spans="1:19">
      <c r="A117" s="93" t="s">
        <v>440</v>
      </c>
      <c r="B117" s="94">
        <v>94106500000</v>
      </c>
      <c r="C117" s="93">
        <v>67793.237999999998</v>
      </c>
      <c r="D117" s="93"/>
      <c r="E117" s="93">
        <v>11214.473</v>
      </c>
      <c r="F117" s="93">
        <v>26914.7</v>
      </c>
      <c r="G117" s="93">
        <v>4004.81</v>
      </c>
      <c r="H117" s="93">
        <v>0</v>
      </c>
      <c r="I117" s="93">
        <v>23514.392</v>
      </c>
      <c r="J117" s="93">
        <v>1072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3382.3470000000002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43931.8</v>
      </c>
      <c r="C120" s="93">
        <v>12311.91</v>
      </c>
      <c r="D120" s="93">
        <v>0</v>
      </c>
      <c r="E120" s="93">
        <v>56243.71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85.95</v>
      </c>
      <c r="C121" s="93">
        <v>24.09</v>
      </c>
      <c r="D121" s="93">
        <v>0</v>
      </c>
      <c r="E121" s="93">
        <v>110.03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85.95</v>
      </c>
      <c r="C122" s="93">
        <v>24.09</v>
      </c>
      <c r="D122" s="93">
        <v>0</v>
      </c>
      <c r="E122" s="93">
        <v>110.03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9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9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86"/>
      <c r="D434" s="86"/>
      <c r="E434" s="86"/>
      <c r="F434" s="86"/>
      <c r="G434" s="96"/>
      <c r="H434" s="96"/>
      <c r="I434" s="86"/>
    </row>
    <row r="435" spans="1:9">
      <c r="A435" s="86"/>
      <c r="B435" s="96"/>
      <c r="C435" s="86"/>
      <c r="D435" s="86"/>
      <c r="E435" s="96"/>
      <c r="F435" s="86"/>
      <c r="G435" s="96"/>
      <c r="H435" s="96"/>
      <c r="I435" s="86"/>
    </row>
    <row r="436" spans="1:9">
      <c r="A436" s="86"/>
      <c r="B436" s="96"/>
      <c r="C436" s="8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9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9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96"/>
      <c r="H440" s="96"/>
      <c r="I440" s="86"/>
    </row>
    <row r="441" spans="1:9">
      <c r="A441" s="86"/>
      <c r="B441" s="96"/>
      <c r="C441" s="86"/>
      <c r="D441" s="86"/>
      <c r="E441" s="96"/>
      <c r="F441" s="86"/>
      <c r="G441" s="96"/>
      <c r="H441" s="96"/>
      <c r="I441" s="86"/>
    </row>
    <row r="442" spans="1:9">
      <c r="A442" s="86"/>
      <c r="B442" s="96"/>
      <c r="C442" s="86"/>
      <c r="D442" s="86"/>
      <c r="E442" s="8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9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8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86"/>
      <c r="H451" s="96"/>
      <c r="I451" s="86"/>
    </row>
    <row r="452" spans="1:9">
      <c r="A452" s="86"/>
      <c r="B452" s="96"/>
      <c r="C452" s="86"/>
      <c r="D452" s="86"/>
      <c r="E452" s="86"/>
      <c r="F452" s="86"/>
      <c r="G452" s="86"/>
      <c r="H452" s="86"/>
      <c r="I452" s="86"/>
    </row>
    <row r="453" spans="1:9">
      <c r="A453" s="86"/>
      <c r="B453" s="96"/>
      <c r="C453" s="86"/>
      <c r="D453" s="86"/>
      <c r="E453" s="86"/>
      <c r="F453" s="86"/>
      <c r="G453" s="86"/>
      <c r="H453" s="96"/>
      <c r="I453" s="86"/>
    </row>
    <row r="454" spans="1:9">
      <c r="A454" s="86"/>
      <c r="B454" s="96"/>
      <c r="C454" s="86"/>
      <c r="D454" s="86"/>
      <c r="E454" s="86"/>
      <c r="F454" s="86"/>
      <c r="G454" s="86"/>
      <c r="H454" s="96"/>
      <c r="I454" s="86"/>
    </row>
    <row r="455" spans="1:9">
      <c r="A455" s="86"/>
      <c r="B455" s="96"/>
      <c r="C455" s="86"/>
      <c r="D455" s="86"/>
      <c r="E455" s="86"/>
      <c r="F455" s="86"/>
      <c r="G455" s="86"/>
      <c r="H455" s="96"/>
      <c r="I455" s="86"/>
    </row>
    <row r="456" spans="1:9">
      <c r="A456" s="86"/>
      <c r="B456" s="96"/>
      <c r="C456" s="8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86"/>
      <c r="D457" s="86"/>
      <c r="E457" s="96"/>
      <c r="F457" s="86"/>
      <c r="G457" s="86"/>
      <c r="H457" s="96"/>
      <c r="I457" s="86"/>
    </row>
    <row r="458" spans="1:9">
      <c r="A458" s="86"/>
      <c r="B458" s="96"/>
      <c r="C458" s="86"/>
      <c r="D458" s="86"/>
      <c r="E458" s="9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8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86"/>
      <c r="H460" s="86"/>
      <c r="I460" s="86"/>
    </row>
    <row r="461" spans="1:9">
      <c r="A461" s="86"/>
      <c r="B461" s="96"/>
      <c r="C461" s="86"/>
      <c r="D461" s="86"/>
      <c r="E461" s="86"/>
      <c r="F461" s="86"/>
      <c r="G461" s="8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8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86"/>
      <c r="D465" s="86"/>
      <c r="E465" s="96"/>
      <c r="F465" s="86"/>
      <c r="G465" s="8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96"/>
    </row>
    <row r="470" spans="1:9">
      <c r="A470" s="86"/>
      <c r="B470" s="96"/>
      <c r="C470" s="8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8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96"/>
      <c r="C671" s="86"/>
      <c r="D671" s="86"/>
      <c r="E671" s="86"/>
    </row>
    <row r="672" spans="1:11">
      <c r="A672" s="86"/>
      <c r="B672" s="96"/>
      <c r="C672" s="86"/>
      <c r="D672" s="86"/>
      <c r="E672" s="86"/>
    </row>
    <row r="673" spans="1:5">
      <c r="A673" s="86"/>
      <c r="B673" s="96"/>
      <c r="C673" s="86"/>
      <c r="D673" s="86"/>
      <c r="E673" s="86"/>
    </row>
    <row r="674" spans="1:5">
      <c r="A674" s="86"/>
      <c r="B674" s="9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9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86"/>
      <c r="C684" s="86"/>
      <c r="D684" s="86"/>
      <c r="E684" s="86"/>
    </row>
    <row r="685" spans="1:5">
      <c r="A685" s="86"/>
      <c r="B685" s="86"/>
      <c r="C685" s="86"/>
      <c r="D685" s="86"/>
      <c r="E685" s="86"/>
    </row>
    <row r="686" spans="1:5">
      <c r="A686" s="86"/>
      <c r="B686" s="86"/>
      <c r="C686" s="86"/>
      <c r="D686" s="86"/>
      <c r="E686" s="86"/>
    </row>
    <row r="687" spans="1:5">
      <c r="A687" s="86"/>
      <c r="B687" s="86"/>
      <c r="C687" s="86"/>
      <c r="D687" s="86"/>
      <c r="E687" s="86"/>
    </row>
    <row r="688" spans="1:5">
      <c r="A688" s="86"/>
      <c r="B688" s="8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8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8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86"/>
      <c r="F760" s="96"/>
    </row>
    <row r="761" spans="1:7">
      <c r="A761" s="86"/>
      <c r="B761" s="96"/>
      <c r="C761" s="96"/>
      <c r="D761" s="96"/>
      <c r="E761" s="8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8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86"/>
      <c r="F779" s="96"/>
    </row>
    <row r="780" spans="1:6">
      <c r="A780" s="86"/>
      <c r="B780" s="96"/>
      <c r="C780" s="96"/>
      <c r="D780" s="96"/>
      <c r="E780" s="86"/>
      <c r="F780" s="96"/>
    </row>
    <row r="781" spans="1:6">
      <c r="A781" s="86"/>
      <c r="B781" s="96"/>
      <c r="C781" s="96"/>
      <c r="D781" s="96"/>
      <c r="E781" s="86"/>
      <c r="F781" s="96"/>
    </row>
    <row r="782" spans="1:6">
      <c r="A782" s="86"/>
      <c r="B782" s="96"/>
      <c r="C782" s="96"/>
      <c r="D782" s="96"/>
      <c r="E782" s="8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8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8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9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8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8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0" spans="1:7">
      <c r="A890" s="86"/>
      <c r="B890" s="86"/>
      <c r="C890" s="86"/>
      <c r="D890" s="86"/>
      <c r="E890" s="86"/>
      <c r="F890" s="86"/>
      <c r="G890" s="86"/>
    </row>
    <row r="892" spans="1:7"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899" spans="1:16">
      <c r="A899" s="86"/>
      <c r="B899" s="86"/>
    </row>
    <row r="901" spans="1:16"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0" spans="1:16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</row>
    <row r="912" spans="1:16"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</row>
    <row r="920" spans="1:16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</row>
    <row r="921" spans="1:16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</row>
    <row r="922" spans="1:16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</row>
    <row r="923" spans="1:16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</row>
    <row r="925" spans="1:16"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</row>
    <row r="926" spans="1:16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7" spans="1:16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8" spans="1:16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4" spans="1:15"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6" spans="1:15"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9" spans="1:15"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8" spans="1:1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69" spans="1:1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</row>
    <row r="970" spans="1:15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</row>
    <row r="971" spans="1:15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</row>
    <row r="972" spans="1:15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</row>
    <row r="973" spans="1:15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</row>
    <row r="974" spans="1:15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</row>
    <row r="975" spans="1:15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</row>
    <row r="976" spans="1:15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</row>
    <row r="978" spans="1:15"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</row>
    <row r="979" spans="1:15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1" spans="1:15">
      <c r="B981" s="86"/>
    </row>
    <row r="982" spans="1:15">
      <c r="A982" s="86"/>
      <c r="B982" s="86"/>
    </row>
    <row r="983" spans="1:15">
      <c r="A983" s="86"/>
      <c r="B983" s="86"/>
    </row>
    <row r="984" spans="1:15">
      <c r="A984" s="86"/>
      <c r="B984" s="86"/>
    </row>
    <row r="985" spans="1:15">
      <c r="A985" s="86"/>
      <c r="B985" s="86"/>
    </row>
    <row r="986" spans="1:15">
      <c r="A986" s="86"/>
      <c r="B986" s="86"/>
    </row>
    <row r="987" spans="1:15">
      <c r="A987" s="86"/>
      <c r="B987" s="86"/>
    </row>
    <row r="988" spans="1:15">
      <c r="A988" s="86"/>
      <c r="B988" s="86"/>
    </row>
    <row r="990" spans="1:15"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</row>
    <row r="991" spans="1:15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</row>
    <row r="992" spans="1:15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</row>
    <row r="993" spans="1:16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</row>
    <row r="994" spans="1:16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</row>
    <row r="996" spans="1:1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</row>
    <row r="997" spans="1:16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</row>
    <row r="998" spans="1:16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</row>
    <row r="1001" spans="1:16"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</row>
    <row r="1002" spans="1:16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</row>
    <row r="1003" spans="1:16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</row>
    <row r="1004" spans="1:16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  <c r="P1004" s="86"/>
    </row>
    <row r="1005" spans="1:16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  <c r="P1005" s="86"/>
    </row>
    <row r="1006" spans="1:16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  <c r="P1006" s="86"/>
    </row>
    <row r="1008" spans="1:16"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3" spans="1:15"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5" spans="1:15"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8" spans="1:15"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5" spans="1:15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</row>
    <row r="1046" spans="1:15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</row>
    <row r="1047" spans="1:15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8" spans="1:15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</row>
    <row r="1049" spans="1:15">
      <c r="A1049" s="86"/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</row>
    <row r="1050" spans="1:15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</row>
    <row r="1051" spans="1:15">
      <c r="A1051" s="86"/>
      <c r="B1051" s="86"/>
      <c r="C1051" s="86"/>
      <c r="D1051" s="86"/>
      <c r="E1051" s="86"/>
      <c r="F1051" s="86"/>
      <c r="G1051" s="86"/>
      <c r="H1051" s="86"/>
      <c r="I1051" s="86"/>
      <c r="J1051" s="86"/>
      <c r="K1051" s="86"/>
      <c r="L1051" s="86"/>
      <c r="M1051" s="86"/>
      <c r="N1051" s="86"/>
      <c r="O1051" s="86"/>
    </row>
    <row r="1052" spans="1:15">
      <c r="A1052" s="86"/>
      <c r="B1052" s="86"/>
      <c r="C1052" s="86"/>
      <c r="D1052" s="86"/>
      <c r="E1052" s="86"/>
      <c r="F1052" s="86"/>
      <c r="G1052" s="86"/>
      <c r="H1052" s="86"/>
      <c r="I1052" s="86"/>
      <c r="J1052" s="86"/>
      <c r="K1052" s="86"/>
      <c r="L1052" s="86"/>
      <c r="M1052" s="86"/>
      <c r="N1052" s="86"/>
      <c r="O1052" s="86"/>
    </row>
    <row r="1053" spans="1:15">
      <c r="A1053" s="86"/>
      <c r="B1053" s="86"/>
      <c r="C1053" s="86"/>
      <c r="D1053" s="86"/>
      <c r="E1053" s="86"/>
      <c r="F1053" s="86"/>
      <c r="G1053" s="86"/>
      <c r="H1053" s="86"/>
      <c r="I1053" s="86"/>
      <c r="J1053" s="86"/>
      <c r="K1053" s="86"/>
      <c r="L1053" s="86"/>
      <c r="M1053" s="86"/>
      <c r="N1053" s="86"/>
      <c r="O1053" s="86"/>
    </row>
    <row r="1054" spans="1:15">
      <c r="A1054" s="86"/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5" spans="1:15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  <c r="K1055" s="86"/>
      <c r="L1055" s="86"/>
      <c r="M1055" s="86"/>
      <c r="N1055" s="86"/>
      <c r="O1055" s="86"/>
    </row>
    <row r="1057" spans="1:15">
      <c r="B1057" s="86"/>
      <c r="C1057" s="86"/>
      <c r="D1057" s="86"/>
      <c r="E1057" s="86"/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</row>
    <row r="1058" spans="1:15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</row>
    <row r="1060" spans="1:15">
      <c r="B1060" s="86"/>
    </row>
    <row r="1061" spans="1:15">
      <c r="A1061" s="86"/>
      <c r="B1061" s="86"/>
    </row>
    <row r="1062" spans="1:15">
      <c r="A1062" s="86"/>
      <c r="B1062" s="86"/>
    </row>
    <row r="1063" spans="1:15">
      <c r="A1063" s="86"/>
      <c r="B1063" s="86"/>
    </row>
    <row r="1064" spans="1:15">
      <c r="A1064" s="86"/>
      <c r="B1064" s="86"/>
    </row>
    <row r="1065" spans="1:15">
      <c r="A1065" s="86"/>
      <c r="B1065" s="86"/>
    </row>
    <row r="1066" spans="1:15">
      <c r="A1066" s="86"/>
      <c r="B1066" s="86"/>
    </row>
    <row r="1067" spans="1:15">
      <c r="A1067" s="86"/>
      <c r="B1067" s="86"/>
    </row>
    <row r="1069" spans="1:15"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5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1" spans="1:15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</row>
    <row r="1072" spans="1:15">
      <c r="A1072" s="86"/>
      <c r="B1072" s="86"/>
      <c r="C1072" s="86"/>
      <c r="D1072" s="86"/>
      <c r="E1072" s="86"/>
      <c r="F1072" s="86"/>
      <c r="G1072" s="86"/>
      <c r="H1072" s="86"/>
      <c r="I1072" s="86"/>
      <c r="J1072" s="86"/>
      <c r="K1072" s="86"/>
      <c r="L1072" s="86"/>
      <c r="M1072" s="86"/>
      <c r="N1072" s="86"/>
      <c r="O1072" s="86"/>
    </row>
    <row r="1073" spans="1:16">
      <c r="A1073" s="86"/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4" spans="1:16">
      <c r="A1074" s="86"/>
      <c r="B1074" s="86"/>
      <c r="C1074" s="86"/>
      <c r="D1074" s="86"/>
      <c r="E1074" s="86"/>
      <c r="F1074" s="86"/>
      <c r="G1074" s="86"/>
      <c r="H1074" s="86"/>
      <c r="I1074" s="86"/>
      <c r="J1074" s="86"/>
      <c r="K1074" s="86"/>
      <c r="L1074" s="86"/>
      <c r="M1074" s="86"/>
      <c r="N1074" s="86"/>
      <c r="O1074" s="86"/>
    </row>
    <row r="1075" spans="1:16">
      <c r="A1075" s="86"/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6" spans="1:16">
      <c r="A1076" s="86"/>
      <c r="B1076" s="86"/>
      <c r="C1076" s="86"/>
      <c r="D1076" s="86"/>
      <c r="E1076" s="86"/>
      <c r="F1076" s="86"/>
      <c r="G1076" s="86"/>
      <c r="H1076" s="86"/>
      <c r="I1076" s="86"/>
      <c r="J1076" s="86"/>
      <c r="K1076" s="86"/>
      <c r="L1076" s="86"/>
      <c r="M1076" s="86"/>
      <c r="N1076" s="86"/>
      <c r="O1076" s="86"/>
    </row>
    <row r="1077" spans="1:16">
      <c r="A1077" s="86"/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8" spans="1:16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</row>
    <row r="1080" spans="1:16"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  <c r="P1080" s="86"/>
    </row>
    <row r="1081" spans="1:16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  <c r="P1081" s="86"/>
    </row>
    <row r="1082" spans="1:16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  <c r="P1082" s="86"/>
    </row>
    <row r="1083" spans="1:16">
      <c r="A1083" s="86"/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  <c r="P1083" s="86"/>
    </row>
    <row r="1085" spans="1:16"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6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6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9" spans="1:15"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1" spans="1:15"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5" spans="1:15"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19" spans="1:15">
      <c r="A1119" s="86"/>
      <c r="B1119" s="86"/>
      <c r="C1119" s="86"/>
      <c r="D1119" s="86"/>
      <c r="E1119" s="86"/>
      <c r="F1119" s="86"/>
      <c r="G1119" s="86"/>
      <c r="H1119" s="86"/>
      <c r="I1119" s="86"/>
      <c r="J1119" s="86"/>
      <c r="K1119" s="86"/>
      <c r="L1119" s="86"/>
      <c r="M1119" s="86"/>
      <c r="N1119" s="86"/>
      <c r="O1119" s="86"/>
    </row>
    <row r="1120" spans="1:15">
      <c r="A1120" s="86"/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2" spans="1:15">
      <c r="A1122" s="86"/>
      <c r="B1122" s="86"/>
      <c r="C1122" s="86"/>
      <c r="D1122" s="86"/>
      <c r="E1122" s="86"/>
      <c r="F1122" s="86"/>
      <c r="G1122" s="86"/>
      <c r="H1122" s="86"/>
      <c r="I1122" s="86"/>
      <c r="J1122" s="86"/>
      <c r="K1122" s="86"/>
      <c r="L1122" s="86"/>
      <c r="M1122" s="86"/>
      <c r="N1122" s="86"/>
      <c r="O1122" s="86"/>
    </row>
    <row r="1123" spans="1:15">
      <c r="A1123" s="86"/>
      <c r="B1123" s="86"/>
      <c r="C1123" s="86"/>
      <c r="D1123" s="86"/>
      <c r="E1123" s="86"/>
      <c r="F1123" s="86"/>
      <c r="G1123" s="86"/>
      <c r="H1123" s="86"/>
      <c r="I1123" s="86"/>
      <c r="J1123" s="86"/>
      <c r="K1123" s="86"/>
      <c r="L1123" s="86"/>
      <c r="M1123" s="86"/>
      <c r="N1123" s="86"/>
      <c r="O1123" s="86"/>
    </row>
    <row r="1124" spans="1:15">
      <c r="A1124" s="86"/>
      <c r="B1124" s="86"/>
      <c r="C1124" s="86"/>
      <c r="D1124" s="86"/>
      <c r="E1124" s="86"/>
      <c r="F1124" s="86"/>
      <c r="G1124" s="86"/>
      <c r="H1124" s="86"/>
      <c r="I1124" s="86"/>
      <c r="J1124" s="86"/>
      <c r="K1124" s="86"/>
      <c r="L1124" s="86"/>
      <c r="M1124" s="86"/>
      <c r="N1124" s="86"/>
      <c r="O1124" s="86"/>
    </row>
    <row r="1125" spans="1:15">
      <c r="A1125" s="86"/>
      <c r="B1125" s="86"/>
      <c r="C1125" s="86"/>
      <c r="D1125" s="86"/>
      <c r="E1125" s="86"/>
      <c r="F1125" s="86"/>
      <c r="G1125" s="86"/>
      <c r="H1125" s="86"/>
      <c r="I1125" s="86"/>
      <c r="J1125" s="86"/>
      <c r="K1125" s="86"/>
      <c r="L1125" s="86"/>
      <c r="M1125" s="86"/>
      <c r="N1125" s="86"/>
      <c r="O1125" s="86"/>
    </row>
    <row r="1126" spans="1:15">
      <c r="A1126" s="86"/>
      <c r="B1126" s="86"/>
      <c r="C1126" s="86"/>
      <c r="D1126" s="86"/>
      <c r="E1126" s="86"/>
      <c r="F1126" s="86"/>
      <c r="G1126" s="86"/>
      <c r="H1126" s="86"/>
      <c r="I1126" s="86"/>
      <c r="J1126" s="86"/>
      <c r="K1126" s="86"/>
      <c r="L1126" s="86"/>
      <c r="M1126" s="86"/>
      <c r="N1126" s="86"/>
      <c r="O1126" s="86"/>
    </row>
    <row r="1127" spans="1:15">
      <c r="A1127" s="86"/>
      <c r="B1127" s="86"/>
      <c r="C1127" s="86"/>
      <c r="D1127" s="86"/>
      <c r="E1127" s="86"/>
      <c r="F1127" s="86"/>
      <c r="G1127" s="86"/>
      <c r="H1127" s="86"/>
      <c r="I1127" s="86"/>
      <c r="J1127" s="86"/>
      <c r="K1127" s="86"/>
      <c r="L1127" s="86"/>
      <c r="M1127" s="86"/>
      <c r="N1127" s="86"/>
      <c r="O1127" s="86"/>
    </row>
    <row r="1128" spans="1:15">
      <c r="A1128" s="86"/>
      <c r="B1128" s="86"/>
      <c r="C1128" s="86"/>
      <c r="D1128" s="86"/>
      <c r="E1128" s="86"/>
      <c r="F1128" s="86"/>
      <c r="G1128" s="86"/>
      <c r="H1128" s="86"/>
      <c r="I1128" s="86"/>
      <c r="J1128" s="86"/>
      <c r="K1128" s="86"/>
      <c r="L1128" s="86"/>
      <c r="M1128" s="86"/>
      <c r="N1128" s="86"/>
      <c r="O1128" s="86"/>
    </row>
    <row r="1129" spans="1:15">
      <c r="A1129" s="86"/>
      <c r="B1129" s="86"/>
      <c r="C1129" s="86"/>
      <c r="D1129" s="86"/>
      <c r="E1129" s="86"/>
      <c r="F1129" s="86"/>
      <c r="G1129" s="86"/>
      <c r="H1129" s="86"/>
      <c r="I1129" s="86"/>
      <c r="J1129" s="86"/>
      <c r="K1129" s="86"/>
      <c r="L1129" s="86"/>
      <c r="M1129" s="86"/>
      <c r="N1129" s="86"/>
      <c r="O1129" s="86"/>
    </row>
    <row r="1130" spans="1:15">
      <c r="A1130" s="86"/>
      <c r="B1130" s="86"/>
      <c r="C1130" s="86"/>
      <c r="D1130" s="86"/>
      <c r="E1130" s="86"/>
      <c r="F1130" s="86"/>
      <c r="G1130" s="86"/>
      <c r="H1130" s="86"/>
      <c r="I1130" s="86"/>
      <c r="J1130" s="86"/>
      <c r="K1130" s="86"/>
      <c r="L1130" s="86"/>
      <c r="M1130" s="86"/>
      <c r="N1130" s="86"/>
      <c r="O1130" s="86"/>
    </row>
    <row r="1131" spans="1:15">
      <c r="A1131" s="86"/>
      <c r="B1131" s="86"/>
      <c r="C1131" s="86"/>
      <c r="D1131" s="86"/>
      <c r="E1131" s="86"/>
      <c r="F1131" s="86"/>
      <c r="G1131" s="86"/>
      <c r="H1131" s="86"/>
      <c r="I1131" s="86"/>
      <c r="J1131" s="86"/>
      <c r="K1131" s="86"/>
      <c r="L1131" s="86"/>
      <c r="M1131" s="86"/>
      <c r="N1131" s="86"/>
      <c r="O1131" s="86"/>
    </row>
    <row r="1132" spans="1:15">
      <c r="A1132" s="86"/>
      <c r="B1132" s="86"/>
      <c r="C1132" s="86"/>
      <c r="D1132" s="86"/>
      <c r="E1132" s="86"/>
      <c r="F1132" s="86"/>
      <c r="G1132" s="86"/>
      <c r="H1132" s="86"/>
      <c r="I1132" s="86"/>
      <c r="J1132" s="86"/>
      <c r="K1132" s="86"/>
      <c r="L1132" s="86"/>
      <c r="M1132" s="86"/>
      <c r="N1132" s="86"/>
      <c r="O1132" s="86"/>
    </row>
    <row r="1134" spans="1:15">
      <c r="B1134" s="86"/>
      <c r="C1134" s="86"/>
      <c r="D1134" s="86"/>
      <c r="E1134" s="86"/>
      <c r="F1134" s="86"/>
      <c r="G1134" s="86"/>
      <c r="H1134" s="86"/>
      <c r="I1134" s="86"/>
      <c r="J1134" s="86"/>
      <c r="K1134" s="86"/>
      <c r="L1134" s="86"/>
      <c r="M1134" s="86"/>
      <c r="N1134" s="86"/>
      <c r="O1134" s="86"/>
    </row>
    <row r="1135" spans="1:15">
      <c r="A1135" s="86"/>
      <c r="B1135" s="86"/>
      <c r="C1135" s="86"/>
      <c r="D1135" s="86"/>
      <c r="E1135" s="86"/>
      <c r="F1135" s="86"/>
      <c r="G1135" s="86"/>
      <c r="H1135" s="86"/>
      <c r="I1135" s="86"/>
      <c r="J1135" s="86"/>
      <c r="K1135" s="86"/>
      <c r="L1135" s="86"/>
      <c r="M1135" s="86"/>
      <c r="N1135" s="86"/>
      <c r="O1135" s="86"/>
    </row>
    <row r="1137" spans="1:15">
      <c r="B1137" s="86"/>
    </row>
    <row r="1138" spans="1:15">
      <c r="A1138" s="86"/>
      <c r="B1138" s="86"/>
    </row>
    <row r="1139" spans="1:15">
      <c r="A1139" s="86"/>
      <c r="B1139" s="86"/>
    </row>
    <row r="1140" spans="1:15">
      <c r="A1140" s="86"/>
      <c r="B1140" s="86"/>
    </row>
    <row r="1141" spans="1:15">
      <c r="A1141" s="86"/>
      <c r="B1141" s="86"/>
    </row>
    <row r="1142" spans="1:15">
      <c r="A1142" s="86"/>
      <c r="B1142" s="86"/>
    </row>
    <row r="1143" spans="1:15">
      <c r="A1143" s="86"/>
      <c r="B1143" s="86"/>
    </row>
    <row r="1144" spans="1:15">
      <c r="A1144" s="86"/>
      <c r="B1144" s="86"/>
    </row>
    <row r="1146" spans="1:15">
      <c r="B1146" s="86"/>
      <c r="C1146" s="86"/>
      <c r="D1146" s="86"/>
      <c r="E1146" s="86"/>
      <c r="F1146" s="86"/>
      <c r="G1146" s="86"/>
      <c r="H1146" s="86"/>
      <c r="I1146" s="86"/>
      <c r="J1146" s="86"/>
      <c r="K1146" s="86"/>
      <c r="L1146" s="86"/>
      <c r="M1146" s="86"/>
      <c r="N1146" s="86"/>
      <c r="O1146" s="86"/>
    </row>
    <row r="1147" spans="1:15">
      <c r="A1147" s="86"/>
      <c r="B1147" s="86"/>
      <c r="C1147" s="86"/>
      <c r="D1147" s="86"/>
      <c r="E1147" s="86"/>
      <c r="F1147" s="86"/>
      <c r="G1147" s="86"/>
      <c r="H1147" s="86"/>
      <c r="I1147" s="86"/>
      <c r="J1147" s="86"/>
      <c r="K1147" s="86"/>
      <c r="L1147" s="86"/>
      <c r="M1147" s="86"/>
      <c r="N1147" s="86"/>
      <c r="O1147" s="86"/>
    </row>
    <row r="1148" spans="1:15">
      <c r="A1148" s="86"/>
      <c r="B1148" s="86"/>
      <c r="C1148" s="86"/>
      <c r="D1148" s="86"/>
      <c r="E1148" s="86"/>
      <c r="F1148" s="86"/>
      <c r="G1148" s="86"/>
      <c r="H1148" s="86"/>
      <c r="I1148" s="86"/>
      <c r="J1148" s="86"/>
      <c r="K1148" s="86"/>
      <c r="L1148" s="86"/>
      <c r="M1148" s="86"/>
      <c r="N1148" s="86"/>
      <c r="O1148" s="86"/>
    </row>
    <row r="1149" spans="1:15">
      <c r="A1149" s="86"/>
      <c r="B1149" s="86"/>
      <c r="C1149" s="86"/>
      <c r="D1149" s="86"/>
      <c r="E1149" s="86"/>
      <c r="F1149" s="86"/>
      <c r="G1149" s="86"/>
      <c r="H1149" s="86"/>
      <c r="I1149" s="86"/>
      <c r="J1149" s="86"/>
      <c r="K1149" s="86"/>
      <c r="L1149" s="86"/>
      <c r="M1149" s="86"/>
      <c r="N1149" s="86"/>
      <c r="O1149" s="86"/>
    </row>
    <row r="1150" spans="1:15">
      <c r="A1150" s="86"/>
      <c r="B1150" s="86"/>
      <c r="C1150" s="86"/>
      <c r="D1150" s="86"/>
      <c r="E1150" s="86"/>
      <c r="F1150" s="86"/>
      <c r="G1150" s="86"/>
      <c r="H1150" s="86"/>
      <c r="I1150" s="86"/>
      <c r="J1150" s="86"/>
      <c r="K1150" s="86"/>
      <c r="L1150" s="86"/>
      <c r="M1150" s="86"/>
      <c r="N1150" s="86"/>
      <c r="O1150" s="86"/>
    </row>
    <row r="1151" spans="1:15">
      <c r="A1151" s="86"/>
      <c r="B1151" s="86"/>
      <c r="C1151" s="86"/>
      <c r="D1151" s="86"/>
      <c r="E1151" s="86"/>
      <c r="F1151" s="86"/>
      <c r="G1151" s="86"/>
      <c r="H1151" s="86"/>
      <c r="I1151" s="86"/>
      <c r="J1151" s="86"/>
      <c r="K1151" s="86"/>
      <c r="L1151" s="86"/>
      <c r="M1151" s="86"/>
      <c r="N1151" s="86"/>
      <c r="O1151" s="86"/>
    </row>
    <row r="1152" spans="1:15">
      <c r="A1152" s="86"/>
      <c r="B1152" s="86"/>
      <c r="C1152" s="86"/>
      <c r="D1152" s="86"/>
      <c r="E1152" s="86"/>
      <c r="F1152" s="86"/>
      <c r="G1152" s="86"/>
      <c r="H1152" s="86"/>
      <c r="I1152" s="86"/>
      <c r="J1152" s="86"/>
      <c r="K1152" s="86"/>
      <c r="L1152" s="86"/>
      <c r="M1152" s="86"/>
      <c r="N1152" s="86"/>
      <c r="O1152" s="86"/>
    </row>
    <row r="1153" spans="1:16">
      <c r="A1153" s="86"/>
      <c r="B1153" s="86"/>
      <c r="C1153" s="86"/>
      <c r="D1153" s="86"/>
      <c r="E1153" s="86"/>
      <c r="F1153" s="86"/>
      <c r="G1153" s="86"/>
      <c r="H1153" s="86"/>
      <c r="I1153" s="86"/>
      <c r="J1153" s="86"/>
      <c r="K1153" s="86"/>
      <c r="L1153" s="86"/>
      <c r="M1153" s="86"/>
      <c r="N1153" s="86"/>
      <c r="O1153" s="86"/>
    </row>
    <row r="1154" spans="1:16">
      <c r="A1154" s="86"/>
      <c r="B1154" s="86"/>
      <c r="C1154" s="86"/>
      <c r="D1154" s="86"/>
      <c r="E1154" s="86"/>
      <c r="F1154" s="86"/>
      <c r="G1154" s="86"/>
      <c r="H1154" s="86"/>
      <c r="I1154" s="86"/>
      <c r="J1154" s="86"/>
      <c r="K1154" s="86"/>
      <c r="L1154" s="86"/>
      <c r="M1154" s="86"/>
      <c r="N1154" s="86"/>
      <c r="O1154" s="86"/>
    </row>
    <row r="1155" spans="1:16">
      <c r="A1155" s="86"/>
      <c r="B1155" s="86"/>
      <c r="C1155" s="86"/>
      <c r="D1155" s="86"/>
      <c r="E1155" s="86"/>
      <c r="F1155" s="86"/>
      <c r="G1155" s="86"/>
      <c r="H1155" s="86"/>
      <c r="I1155" s="86"/>
      <c r="J1155" s="86"/>
      <c r="K1155" s="86"/>
      <c r="L1155" s="86"/>
      <c r="M1155" s="86"/>
      <c r="N1155" s="86"/>
      <c r="O1155" s="86"/>
    </row>
    <row r="1157" spans="1:16">
      <c r="B1157" s="86"/>
      <c r="C1157" s="86"/>
      <c r="D1157" s="86"/>
      <c r="E1157" s="86"/>
      <c r="F1157" s="86"/>
      <c r="G1157" s="86"/>
      <c r="H1157" s="86"/>
      <c r="I1157" s="86"/>
      <c r="J1157" s="86"/>
      <c r="K1157" s="86"/>
      <c r="L1157" s="86"/>
      <c r="M1157" s="86"/>
      <c r="N1157" s="86"/>
      <c r="O1157" s="86"/>
      <c r="P1157" s="86"/>
    </row>
    <row r="1158" spans="1:16">
      <c r="A1158" s="86"/>
      <c r="B1158" s="86"/>
      <c r="C1158" s="86"/>
      <c r="D1158" s="86"/>
      <c r="E1158" s="86"/>
      <c r="F1158" s="86"/>
      <c r="G1158" s="86"/>
      <c r="H1158" s="86"/>
      <c r="I1158" s="86"/>
      <c r="J1158" s="86"/>
      <c r="K1158" s="86"/>
      <c r="L1158" s="86"/>
      <c r="M1158" s="86"/>
      <c r="N1158" s="86"/>
      <c r="O1158" s="86"/>
      <c r="P1158" s="86"/>
    </row>
    <row r="1159" spans="1:16">
      <c r="A1159" s="86"/>
      <c r="B1159" s="86"/>
      <c r="C1159" s="86"/>
      <c r="D1159" s="86"/>
      <c r="E1159" s="86"/>
      <c r="F1159" s="86"/>
      <c r="G1159" s="86"/>
      <c r="H1159" s="86"/>
      <c r="I1159" s="86"/>
      <c r="J1159" s="86"/>
      <c r="K1159" s="86"/>
      <c r="L1159" s="86"/>
      <c r="M1159" s="86"/>
      <c r="N1159" s="86"/>
      <c r="O1159" s="86"/>
      <c r="P1159" s="86"/>
    </row>
    <row r="1161" spans="1:16">
      <c r="B1161" s="86"/>
      <c r="C1161" s="86"/>
      <c r="D1161" s="86"/>
      <c r="E1161" s="86"/>
      <c r="F1161" s="86"/>
      <c r="G1161" s="86"/>
      <c r="H1161" s="86"/>
      <c r="I1161" s="86"/>
      <c r="J1161" s="86"/>
      <c r="K1161" s="86"/>
      <c r="L1161" s="86"/>
      <c r="M1161" s="86"/>
      <c r="N1161" s="86"/>
      <c r="O1161" s="86"/>
    </row>
    <row r="1162" spans="1:16">
      <c r="A1162" s="86"/>
      <c r="B1162" s="86"/>
      <c r="C1162" s="86"/>
      <c r="D1162" s="86"/>
      <c r="E1162" s="86"/>
      <c r="F1162" s="86"/>
      <c r="G1162" s="86"/>
      <c r="H1162" s="86"/>
      <c r="I1162" s="86"/>
      <c r="J1162" s="86"/>
      <c r="K1162" s="86"/>
      <c r="L1162" s="86"/>
      <c r="M1162" s="86"/>
      <c r="N1162" s="86"/>
      <c r="O1162" s="86"/>
    </row>
    <row r="1163" spans="1:16">
      <c r="A1163" s="86"/>
      <c r="B1163" s="86"/>
      <c r="C1163" s="86"/>
      <c r="D1163" s="86"/>
      <c r="E1163" s="86"/>
      <c r="F1163" s="86"/>
      <c r="G1163" s="86"/>
      <c r="H1163" s="86"/>
      <c r="I1163" s="86"/>
      <c r="J1163" s="86"/>
      <c r="K1163" s="86"/>
      <c r="L1163" s="86"/>
      <c r="M1163" s="86"/>
      <c r="N1163" s="86"/>
      <c r="O1163" s="86"/>
    </row>
    <row r="1165" spans="1:16">
      <c r="B1165" s="86"/>
      <c r="C1165" s="86"/>
      <c r="D1165" s="86"/>
      <c r="E1165" s="86"/>
      <c r="F1165" s="86"/>
      <c r="G1165" s="86"/>
      <c r="H1165" s="86"/>
      <c r="I1165" s="86"/>
      <c r="J1165" s="86"/>
      <c r="K1165" s="86"/>
      <c r="L1165" s="86"/>
      <c r="M1165" s="86"/>
      <c r="N1165" s="86"/>
      <c r="O1165" s="86"/>
    </row>
    <row r="1167" spans="1:16">
      <c r="B1167" s="86"/>
      <c r="C1167" s="86"/>
      <c r="D1167" s="86"/>
      <c r="E1167" s="86"/>
      <c r="F1167" s="86"/>
      <c r="G1167" s="86"/>
      <c r="H1167" s="86"/>
      <c r="I1167" s="86"/>
      <c r="J1167" s="86"/>
      <c r="K1167" s="86"/>
      <c r="L1167" s="86"/>
      <c r="M1167" s="86"/>
      <c r="N1167" s="86"/>
      <c r="O1167" s="86"/>
    </row>
    <row r="1169" spans="1:15">
      <c r="B1169" s="86"/>
      <c r="C1169" s="86"/>
      <c r="D1169" s="86"/>
      <c r="E1169" s="86"/>
      <c r="F1169" s="86"/>
      <c r="G1169" s="86"/>
      <c r="H1169" s="86"/>
      <c r="I1169" s="86"/>
      <c r="J1169" s="86"/>
      <c r="K1169" s="86"/>
      <c r="L1169" s="86"/>
      <c r="M1169" s="86"/>
      <c r="N1169" s="86"/>
      <c r="O1169" s="86"/>
    </row>
    <row r="1170" spans="1:15">
      <c r="A1170" s="86"/>
      <c r="B1170" s="86"/>
      <c r="C1170" s="86"/>
      <c r="D1170" s="86"/>
      <c r="E1170" s="86"/>
      <c r="F1170" s="86"/>
      <c r="G1170" s="86"/>
      <c r="H1170" s="86"/>
      <c r="I1170" s="86"/>
      <c r="J1170" s="86"/>
      <c r="K1170" s="86"/>
      <c r="L1170" s="86"/>
      <c r="M1170" s="86"/>
      <c r="N1170" s="86"/>
      <c r="O1170" s="86"/>
    </row>
    <row r="1171" spans="1:15">
      <c r="A1171" s="86"/>
      <c r="B1171" s="86"/>
      <c r="C1171" s="86"/>
      <c r="D1171" s="86"/>
      <c r="E1171" s="86"/>
      <c r="F1171" s="86"/>
      <c r="G1171" s="86"/>
      <c r="H1171" s="86"/>
      <c r="I1171" s="86"/>
      <c r="J1171" s="86"/>
      <c r="K1171" s="86"/>
      <c r="L1171" s="86"/>
      <c r="M1171" s="86"/>
      <c r="N1171" s="86"/>
      <c r="O1171" s="86"/>
    </row>
    <row r="1172" spans="1:15">
      <c r="A1172" s="86"/>
      <c r="B1172" s="86"/>
      <c r="C1172" s="86"/>
      <c r="D1172" s="86"/>
      <c r="E1172" s="86"/>
      <c r="F1172" s="86"/>
      <c r="G1172" s="86"/>
      <c r="H1172" s="86"/>
      <c r="I1172" s="86"/>
      <c r="J1172" s="86"/>
      <c r="K1172" s="86"/>
      <c r="L1172" s="86"/>
      <c r="M1172" s="86"/>
      <c r="N1172" s="86"/>
      <c r="O1172" s="86"/>
    </row>
    <row r="1173" spans="1:15">
      <c r="A1173" s="86"/>
      <c r="B1173" s="86"/>
      <c r="C1173" s="86"/>
      <c r="D1173" s="86"/>
      <c r="E1173" s="86"/>
      <c r="F1173" s="86"/>
      <c r="G1173" s="86"/>
      <c r="H1173" s="86"/>
      <c r="I1173" s="86"/>
      <c r="J1173" s="86"/>
      <c r="K1173" s="86"/>
      <c r="L1173" s="86"/>
      <c r="M1173" s="86"/>
      <c r="N1173" s="86"/>
      <c r="O1173" s="86"/>
    </row>
    <row r="1174" spans="1:15">
      <c r="A1174" s="86"/>
      <c r="B1174" s="86"/>
      <c r="C1174" s="86"/>
      <c r="D1174" s="86"/>
      <c r="E1174" s="86"/>
      <c r="F1174" s="86"/>
      <c r="G1174" s="86"/>
      <c r="H1174" s="86"/>
      <c r="I1174" s="86"/>
      <c r="J1174" s="86"/>
      <c r="K1174" s="86"/>
      <c r="L1174" s="86"/>
      <c r="M1174" s="86"/>
      <c r="N1174" s="86"/>
      <c r="O1174" s="86"/>
    </row>
    <row r="1175" spans="1:15">
      <c r="A1175" s="86"/>
      <c r="B1175" s="86"/>
      <c r="C1175" s="86"/>
      <c r="D1175" s="86"/>
      <c r="E1175" s="86"/>
      <c r="F1175" s="86"/>
      <c r="G1175" s="86"/>
      <c r="H1175" s="86"/>
      <c r="I1175" s="86"/>
      <c r="J1175" s="86"/>
      <c r="K1175" s="86"/>
      <c r="L1175" s="86"/>
      <c r="M1175" s="86"/>
      <c r="N1175" s="86"/>
      <c r="O1175" s="86"/>
    </row>
    <row r="1176" spans="1:15">
      <c r="A1176" s="86"/>
      <c r="B1176" s="86"/>
      <c r="C1176" s="86"/>
      <c r="D1176" s="86"/>
      <c r="E1176" s="86"/>
      <c r="F1176" s="86"/>
      <c r="G1176" s="86"/>
      <c r="H1176" s="86"/>
      <c r="I1176" s="86"/>
      <c r="J1176" s="86"/>
      <c r="K1176" s="86"/>
      <c r="L1176" s="86"/>
      <c r="M1176" s="86"/>
      <c r="N1176" s="86"/>
      <c r="O1176" s="86"/>
    </row>
    <row r="1177" spans="1:15">
      <c r="A1177" s="86"/>
      <c r="B1177" s="86"/>
      <c r="C1177" s="86"/>
      <c r="D1177" s="86"/>
      <c r="E1177" s="86"/>
      <c r="F1177" s="86"/>
      <c r="G1177" s="86"/>
      <c r="H1177" s="86"/>
      <c r="I1177" s="86"/>
      <c r="J1177" s="86"/>
      <c r="K1177" s="86"/>
      <c r="L1177" s="86"/>
      <c r="M1177" s="86"/>
      <c r="N1177" s="86"/>
      <c r="O1177" s="86"/>
    </row>
    <row r="1178" spans="1:15">
      <c r="A1178" s="86"/>
      <c r="B1178" s="86"/>
      <c r="C1178" s="86"/>
      <c r="D1178" s="86"/>
      <c r="E1178" s="86"/>
      <c r="F1178" s="86"/>
      <c r="G1178" s="86"/>
      <c r="H1178" s="86"/>
      <c r="I1178" s="86"/>
      <c r="J1178" s="86"/>
      <c r="K1178" s="86"/>
      <c r="L1178" s="86"/>
      <c r="M1178" s="86"/>
      <c r="N1178" s="86"/>
      <c r="O1178" s="86"/>
    </row>
    <row r="1179" spans="1:15">
      <c r="A1179" s="86"/>
      <c r="B1179" s="86"/>
      <c r="C1179" s="86"/>
      <c r="D1179" s="86"/>
      <c r="E1179" s="86"/>
      <c r="F1179" s="86"/>
      <c r="G1179" s="86"/>
      <c r="H1179" s="86"/>
      <c r="I1179" s="86"/>
      <c r="J1179" s="86"/>
      <c r="K1179" s="86"/>
      <c r="L1179" s="86"/>
      <c r="M1179" s="86"/>
      <c r="N1179" s="86"/>
      <c r="O1179" s="86"/>
    </row>
    <row r="1180" spans="1:15">
      <c r="A1180" s="86"/>
      <c r="B1180" s="86"/>
      <c r="C1180" s="86"/>
      <c r="D1180" s="86"/>
      <c r="E1180" s="86"/>
      <c r="F1180" s="86"/>
      <c r="G1180" s="86"/>
      <c r="H1180" s="86"/>
      <c r="I1180" s="86"/>
      <c r="J1180" s="86"/>
      <c r="K1180" s="86"/>
      <c r="L1180" s="86"/>
      <c r="M1180" s="86"/>
      <c r="N1180" s="86"/>
      <c r="O1180" s="86"/>
    </row>
    <row r="1181" spans="1:15">
      <c r="A1181" s="86"/>
      <c r="B1181" s="86"/>
      <c r="C1181" s="86"/>
      <c r="D1181" s="86"/>
      <c r="E1181" s="86"/>
      <c r="F1181" s="86"/>
      <c r="G1181" s="86"/>
      <c r="H1181" s="86"/>
      <c r="I1181" s="86"/>
      <c r="J1181" s="86"/>
      <c r="K1181" s="86"/>
      <c r="L1181" s="86"/>
      <c r="M1181" s="86"/>
      <c r="N1181" s="86"/>
      <c r="O1181" s="86"/>
    </row>
    <row r="1182" spans="1:15">
      <c r="A1182" s="86"/>
      <c r="B1182" s="86"/>
      <c r="C1182" s="86"/>
      <c r="D1182" s="86"/>
      <c r="E1182" s="86"/>
      <c r="F1182" s="86"/>
      <c r="G1182" s="86"/>
      <c r="H1182" s="86"/>
      <c r="I1182" s="86"/>
      <c r="J1182" s="86"/>
      <c r="K1182" s="86"/>
      <c r="L1182" s="86"/>
      <c r="M1182" s="86"/>
      <c r="N1182" s="86"/>
      <c r="O1182" s="86"/>
    </row>
    <row r="1183" spans="1:15">
      <c r="A1183" s="86"/>
      <c r="B1183" s="86"/>
      <c r="C1183" s="86"/>
      <c r="D1183" s="86"/>
      <c r="E1183" s="86"/>
      <c r="F1183" s="86"/>
      <c r="G1183" s="86"/>
      <c r="H1183" s="86"/>
      <c r="I1183" s="86"/>
      <c r="J1183" s="86"/>
      <c r="K1183" s="86"/>
      <c r="L1183" s="86"/>
      <c r="M1183" s="86"/>
      <c r="N1183" s="86"/>
      <c r="O1183" s="86"/>
    </row>
    <row r="1184" spans="1:15">
      <c r="A1184" s="86"/>
      <c r="B1184" s="86"/>
      <c r="C1184" s="86"/>
      <c r="D1184" s="86"/>
      <c r="E1184" s="86"/>
      <c r="F1184" s="86"/>
      <c r="G1184" s="86"/>
      <c r="H1184" s="86"/>
      <c r="I1184" s="86"/>
      <c r="J1184" s="86"/>
      <c r="K1184" s="86"/>
      <c r="L1184" s="86"/>
      <c r="M1184" s="86"/>
      <c r="N1184" s="86"/>
      <c r="O1184" s="86"/>
    </row>
    <row r="1185" spans="1:15">
      <c r="A1185" s="86"/>
      <c r="B1185" s="86"/>
      <c r="C1185" s="86"/>
      <c r="D1185" s="86"/>
      <c r="E1185" s="86"/>
      <c r="F1185" s="86"/>
      <c r="G1185" s="86"/>
      <c r="H1185" s="86"/>
      <c r="I1185" s="86"/>
      <c r="J1185" s="86"/>
      <c r="K1185" s="86"/>
      <c r="L1185" s="86"/>
      <c r="M1185" s="86"/>
      <c r="N1185" s="86"/>
      <c r="O1185" s="86"/>
    </row>
    <row r="1186" spans="1:15">
      <c r="A1186" s="86"/>
      <c r="B1186" s="86"/>
      <c r="C1186" s="86"/>
      <c r="D1186" s="86"/>
      <c r="E1186" s="86"/>
      <c r="F1186" s="86"/>
      <c r="G1186" s="86"/>
      <c r="H1186" s="86"/>
      <c r="I1186" s="86"/>
      <c r="J1186" s="86"/>
      <c r="K1186" s="86"/>
      <c r="L1186" s="86"/>
      <c r="M1186" s="86"/>
      <c r="N1186" s="86"/>
      <c r="O1186" s="86"/>
    </row>
    <row r="1187" spans="1:15">
      <c r="A1187" s="86"/>
      <c r="B1187" s="86"/>
      <c r="C1187" s="86"/>
      <c r="D1187" s="86"/>
      <c r="E1187" s="86"/>
      <c r="F1187" s="86"/>
      <c r="G1187" s="86"/>
      <c r="H1187" s="86"/>
      <c r="I1187" s="86"/>
      <c r="J1187" s="86"/>
      <c r="K1187" s="86"/>
      <c r="L1187" s="86"/>
      <c r="M1187" s="86"/>
      <c r="N1187" s="86"/>
      <c r="O1187" s="86"/>
    </row>
    <row r="1188" spans="1:15">
      <c r="A1188" s="86"/>
      <c r="B1188" s="86"/>
      <c r="C1188" s="86"/>
      <c r="D1188" s="86"/>
      <c r="E1188" s="86"/>
      <c r="F1188" s="86"/>
      <c r="G1188" s="86"/>
      <c r="H1188" s="86"/>
      <c r="I1188" s="86"/>
      <c r="J1188" s="86"/>
      <c r="K1188" s="86"/>
      <c r="L1188" s="86"/>
      <c r="M1188" s="86"/>
      <c r="N1188" s="86"/>
      <c r="O1188" s="86"/>
    </row>
    <row r="1189" spans="1:15">
      <c r="A1189" s="86"/>
      <c r="B1189" s="86"/>
      <c r="C1189" s="86"/>
      <c r="D1189" s="86"/>
      <c r="E1189" s="86"/>
      <c r="F1189" s="86"/>
      <c r="G1189" s="86"/>
      <c r="H1189" s="86"/>
      <c r="I1189" s="86"/>
      <c r="J1189" s="86"/>
      <c r="K1189" s="86"/>
      <c r="L1189" s="86"/>
      <c r="M1189" s="86"/>
      <c r="N1189" s="86"/>
      <c r="O1189" s="86"/>
    </row>
    <row r="1190" spans="1:15">
      <c r="A1190" s="86"/>
      <c r="B1190" s="86"/>
      <c r="C1190" s="86"/>
      <c r="D1190" s="86"/>
      <c r="E1190" s="86"/>
      <c r="F1190" s="86"/>
      <c r="G1190" s="86"/>
      <c r="H1190" s="86"/>
      <c r="I1190" s="86"/>
      <c r="J1190" s="86"/>
      <c r="K1190" s="86"/>
      <c r="L1190" s="86"/>
      <c r="M1190" s="86"/>
      <c r="N1190" s="86"/>
      <c r="O1190" s="86"/>
    </row>
    <row r="1191" spans="1:15">
      <c r="A1191" s="86"/>
      <c r="B1191" s="86"/>
      <c r="C1191" s="86"/>
      <c r="D1191" s="86"/>
      <c r="E1191" s="86"/>
      <c r="F1191" s="86"/>
      <c r="G1191" s="86"/>
      <c r="H1191" s="86"/>
      <c r="I1191" s="86"/>
      <c r="J1191" s="86"/>
      <c r="K1191" s="86"/>
      <c r="L1191" s="86"/>
      <c r="M1191" s="86"/>
      <c r="N1191" s="86"/>
      <c r="O1191" s="86"/>
    </row>
    <row r="1192" spans="1:15">
      <c r="A1192" s="86"/>
      <c r="B1192" s="86"/>
      <c r="C1192" s="86"/>
      <c r="D1192" s="86"/>
      <c r="E1192" s="86"/>
      <c r="F1192" s="86"/>
      <c r="G1192" s="86"/>
      <c r="H1192" s="86"/>
      <c r="I1192" s="86"/>
      <c r="J1192" s="86"/>
      <c r="K1192" s="86"/>
      <c r="L1192" s="86"/>
      <c r="M1192" s="86"/>
      <c r="N1192" s="86"/>
      <c r="O1192" s="86"/>
    </row>
    <row r="1193" spans="1:15">
      <c r="A1193" s="86"/>
      <c r="B1193" s="86"/>
      <c r="C1193" s="86"/>
      <c r="D1193" s="86"/>
      <c r="E1193" s="86"/>
      <c r="F1193" s="86"/>
      <c r="G1193" s="86"/>
      <c r="H1193" s="86"/>
      <c r="I1193" s="86"/>
      <c r="J1193" s="86"/>
      <c r="K1193" s="86"/>
      <c r="L1193" s="86"/>
      <c r="M1193" s="86"/>
      <c r="N1193" s="86"/>
      <c r="O1193" s="86"/>
    </row>
    <row r="1194" spans="1:15">
      <c r="A1194" s="86"/>
      <c r="B1194" s="86"/>
      <c r="C1194" s="86"/>
      <c r="D1194" s="86"/>
      <c r="E1194" s="86"/>
      <c r="F1194" s="86"/>
      <c r="G1194" s="86"/>
      <c r="H1194" s="86"/>
      <c r="I1194" s="86"/>
      <c r="J1194" s="86"/>
      <c r="K1194" s="86"/>
      <c r="L1194" s="86"/>
      <c r="M1194" s="86"/>
      <c r="N1194" s="86"/>
      <c r="O1194" s="86"/>
    </row>
    <row r="1195" spans="1:15">
      <c r="A1195" s="86"/>
      <c r="B1195" s="86"/>
      <c r="C1195" s="86"/>
      <c r="D1195" s="86"/>
      <c r="E1195" s="86"/>
      <c r="F1195" s="86"/>
      <c r="G1195" s="86"/>
      <c r="H1195" s="86"/>
      <c r="I1195" s="86"/>
      <c r="J1195" s="86"/>
      <c r="K1195" s="86"/>
      <c r="L1195" s="86"/>
      <c r="M1195" s="86"/>
      <c r="N1195" s="86"/>
      <c r="O1195" s="86"/>
    </row>
    <row r="1196" spans="1:15">
      <c r="A1196" s="86"/>
      <c r="B1196" s="86"/>
      <c r="C1196" s="86"/>
      <c r="D1196" s="86"/>
      <c r="E1196" s="86"/>
      <c r="F1196" s="86"/>
      <c r="G1196" s="86"/>
      <c r="H1196" s="86"/>
      <c r="I1196" s="86"/>
      <c r="J1196" s="86"/>
      <c r="K1196" s="86"/>
      <c r="L1196" s="86"/>
      <c r="M1196" s="86"/>
      <c r="N1196" s="86"/>
      <c r="O1196" s="86"/>
    </row>
    <row r="1197" spans="1:15">
      <c r="A1197" s="86"/>
      <c r="B1197" s="86"/>
      <c r="C1197" s="86"/>
      <c r="D1197" s="86"/>
      <c r="E1197" s="86"/>
      <c r="F1197" s="86"/>
      <c r="G1197" s="86"/>
      <c r="H1197" s="86"/>
      <c r="I1197" s="86"/>
      <c r="J1197" s="86"/>
      <c r="K1197" s="86"/>
      <c r="L1197" s="86"/>
      <c r="M1197" s="86"/>
      <c r="N1197" s="86"/>
      <c r="O1197" s="86"/>
    </row>
    <row r="1198" spans="1:15">
      <c r="A1198" s="86"/>
      <c r="B1198" s="86"/>
      <c r="C1198" s="86"/>
      <c r="D1198" s="86"/>
      <c r="E1198" s="86"/>
      <c r="F1198" s="86"/>
      <c r="G1198" s="86"/>
      <c r="H1198" s="86"/>
      <c r="I1198" s="86"/>
      <c r="J1198" s="86"/>
      <c r="K1198" s="86"/>
      <c r="L1198" s="86"/>
      <c r="M1198" s="86"/>
      <c r="N1198" s="86"/>
      <c r="O1198" s="86"/>
    </row>
    <row r="1199" spans="1:15">
      <c r="A1199" s="86"/>
      <c r="B1199" s="86"/>
      <c r="C1199" s="86"/>
      <c r="D1199" s="86"/>
      <c r="E1199" s="86"/>
      <c r="F1199" s="86"/>
      <c r="G1199" s="86"/>
      <c r="H1199" s="86"/>
      <c r="I1199" s="86"/>
      <c r="J1199" s="86"/>
      <c r="K1199" s="86"/>
      <c r="L1199" s="86"/>
      <c r="M1199" s="86"/>
      <c r="N1199" s="86"/>
      <c r="O1199" s="86"/>
    </row>
    <row r="1200" spans="1:15">
      <c r="A1200" s="86"/>
      <c r="B1200" s="86"/>
      <c r="C1200" s="86"/>
      <c r="D1200" s="86"/>
      <c r="E1200" s="86"/>
      <c r="F1200" s="86"/>
      <c r="G1200" s="86"/>
      <c r="H1200" s="86"/>
      <c r="I1200" s="86"/>
      <c r="J1200" s="86"/>
      <c r="K1200" s="86"/>
      <c r="L1200" s="86"/>
      <c r="M1200" s="86"/>
      <c r="N1200" s="86"/>
      <c r="O1200" s="86"/>
    </row>
    <row r="1201" spans="1:15">
      <c r="A1201" s="86"/>
      <c r="B1201" s="86"/>
      <c r="C1201" s="86"/>
      <c r="D1201" s="86"/>
      <c r="E1201" s="86"/>
      <c r="F1201" s="86"/>
      <c r="G1201" s="86"/>
      <c r="H1201" s="86"/>
      <c r="I1201" s="86"/>
      <c r="J1201" s="86"/>
      <c r="K1201" s="86"/>
      <c r="L1201" s="86"/>
      <c r="M1201" s="86"/>
      <c r="N1201" s="86"/>
      <c r="O1201" s="86"/>
    </row>
    <row r="1202" spans="1:15">
      <c r="A1202" s="86"/>
      <c r="B1202" s="86"/>
      <c r="C1202" s="86"/>
      <c r="D1202" s="86"/>
      <c r="E1202" s="86"/>
      <c r="F1202" s="86"/>
      <c r="G1202" s="86"/>
      <c r="H1202" s="86"/>
      <c r="I1202" s="86"/>
      <c r="J1202" s="86"/>
      <c r="K1202" s="86"/>
      <c r="L1202" s="86"/>
      <c r="M1202" s="86"/>
      <c r="N1202" s="86"/>
      <c r="O1202" s="86"/>
    </row>
    <row r="1203" spans="1:15">
      <c r="A1203" s="86"/>
      <c r="B1203" s="86"/>
      <c r="C1203" s="86"/>
      <c r="D1203" s="86"/>
      <c r="E1203" s="86"/>
      <c r="F1203" s="86"/>
      <c r="G1203" s="86"/>
      <c r="H1203" s="86"/>
      <c r="I1203" s="86"/>
      <c r="J1203" s="86"/>
      <c r="K1203" s="86"/>
      <c r="L1203" s="86"/>
      <c r="M1203" s="86"/>
      <c r="N1203" s="86"/>
      <c r="O1203" s="86"/>
    </row>
    <row r="1204" spans="1:15">
      <c r="A1204" s="86"/>
      <c r="B1204" s="86"/>
      <c r="C1204" s="86"/>
      <c r="D1204" s="86"/>
      <c r="E1204" s="86"/>
      <c r="F1204" s="86"/>
      <c r="G1204" s="86"/>
      <c r="H1204" s="86"/>
      <c r="I1204" s="86"/>
      <c r="J1204" s="86"/>
      <c r="K1204" s="86"/>
      <c r="L1204" s="86"/>
      <c r="M1204" s="86"/>
      <c r="N1204" s="86"/>
      <c r="O1204" s="86"/>
    </row>
    <row r="1205" spans="1:15">
      <c r="A1205" s="86"/>
      <c r="B1205" s="86"/>
      <c r="C1205" s="86"/>
      <c r="D1205" s="86"/>
      <c r="E1205" s="86"/>
      <c r="F1205" s="86"/>
      <c r="G1205" s="86"/>
      <c r="H1205" s="86"/>
      <c r="I1205" s="86"/>
      <c r="J1205" s="86"/>
      <c r="K1205" s="86"/>
      <c r="L1205" s="86"/>
      <c r="M1205" s="86"/>
      <c r="N1205" s="86"/>
      <c r="O1205" s="86"/>
    </row>
    <row r="1206" spans="1:15">
      <c r="A1206" s="86"/>
      <c r="B1206" s="86"/>
      <c r="C1206" s="86"/>
      <c r="D1206" s="86"/>
      <c r="E1206" s="86"/>
      <c r="F1206" s="86"/>
      <c r="G1206" s="86"/>
      <c r="H1206" s="86"/>
      <c r="I1206" s="86"/>
      <c r="J1206" s="86"/>
      <c r="K1206" s="86"/>
      <c r="L1206" s="86"/>
      <c r="M1206" s="86"/>
      <c r="N1206" s="86"/>
      <c r="O1206" s="86"/>
    </row>
    <row r="1208" spans="1:15">
      <c r="B1208" s="86"/>
      <c r="C1208" s="86"/>
      <c r="D1208" s="86"/>
      <c r="E1208" s="86"/>
      <c r="F1208" s="86"/>
      <c r="G1208" s="86"/>
      <c r="H1208" s="86"/>
      <c r="I1208" s="86"/>
      <c r="J1208" s="86"/>
      <c r="K1208" s="86"/>
      <c r="L1208" s="86"/>
      <c r="M1208" s="86"/>
      <c r="N1208" s="86"/>
      <c r="O1208" s="86"/>
    </row>
    <row r="1209" spans="1:15">
      <c r="A1209" s="86"/>
      <c r="B1209" s="86"/>
      <c r="C1209" s="86"/>
      <c r="D1209" s="86"/>
      <c r="E1209" s="86"/>
      <c r="F1209" s="86"/>
      <c r="G1209" s="86"/>
      <c r="H1209" s="86"/>
      <c r="I1209" s="86"/>
      <c r="J1209" s="86"/>
      <c r="K1209" s="86"/>
      <c r="L1209" s="86"/>
      <c r="M1209" s="86"/>
      <c r="N1209" s="86"/>
      <c r="O1209" s="86"/>
    </row>
    <row r="1210" spans="1:15">
      <c r="A1210" s="86"/>
      <c r="B1210" s="86"/>
      <c r="C1210" s="86"/>
      <c r="D1210" s="86"/>
      <c r="E1210" s="86"/>
      <c r="F1210" s="86"/>
      <c r="G1210" s="86"/>
      <c r="H1210" s="86"/>
      <c r="I1210" s="86"/>
      <c r="J1210" s="86"/>
      <c r="K1210" s="86"/>
      <c r="L1210" s="86"/>
      <c r="M1210" s="86"/>
      <c r="N1210" s="86"/>
      <c r="O1210" s="8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210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3055.56</v>
      </c>
      <c r="C2" s="93">
        <v>5977.79</v>
      </c>
      <c r="D2" s="93">
        <v>5977.79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3055.56</v>
      </c>
      <c r="C3" s="93">
        <v>5977.79</v>
      </c>
      <c r="D3" s="93">
        <v>5977.79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6384.75</v>
      </c>
      <c r="C4" s="93">
        <v>12490.86</v>
      </c>
      <c r="D4" s="93">
        <v>12490.86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6384.75</v>
      </c>
      <c r="C5" s="93">
        <v>12490.86</v>
      </c>
      <c r="D5" s="93">
        <v>12490.86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816.36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140.94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16.850000000000001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120.26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211.21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60.18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1227.08</v>
      </c>
      <c r="C28" s="93">
        <v>1828.48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0.505</v>
      </c>
      <c r="E39" s="93">
        <v>0.54700000000000004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0.505</v>
      </c>
      <c r="E40" s="93">
        <v>0.54700000000000004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0.505</v>
      </c>
      <c r="E41" s="93">
        <v>0.54700000000000004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0.505</v>
      </c>
      <c r="E43" s="93">
        <v>0.54700000000000004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0.505</v>
      </c>
      <c r="E44" s="93">
        <v>0.54700000000000004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0.505</v>
      </c>
      <c r="E45" s="93">
        <v>0.54700000000000004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3.3540000000000001</v>
      </c>
      <c r="F53" s="93">
        <v>0.35499999999999998</v>
      </c>
      <c r="G53" s="93">
        <v>0.27400000000000002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3.3540000000000001</v>
      </c>
      <c r="F54" s="93">
        <v>0.35499999999999998</v>
      </c>
      <c r="G54" s="93">
        <v>0.27400000000000002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3.3540000000000001</v>
      </c>
      <c r="F55" s="93">
        <v>0.35499999999999998</v>
      </c>
      <c r="G55" s="93">
        <v>0.27400000000000002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3.35</v>
      </c>
      <c r="F56" s="93">
        <v>0.35499999999999998</v>
      </c>
      <c r="G56" s="93">
        <v>0.27400000000000002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3.35</v>
      </c>
      <c r="F58" s="93">
        <v>0.35499999999999998</v>
      </c>
      <c r="G58" s="93">
        <v>0.27400000000000002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81694.89</v>
      </c>
      <c r="D64" s="93">
        <v>55232.54</v>
      </c>
      <c r="E64" s="93">
        <v>26462.34</v>
      </c>
      <c r="F64" s="93">
        <v>0.68</v>
      </c>
      <c r="G64" s="93">
        <v>2.62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19246.849999999999</v>
      </c>
      <c r="D65" s="93">
        <v>13012.47</v>
      </c>
      <c r="E65" s="93">
        <v>6234.38</v>
      </c>
      <c r="F65" s="93">
        <v>0.68</v>
      </c>
      <c r="G65" s="93">
        <v>2.98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178230.47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47569.98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0.56999999999999995</v>
      </c>
      <c r="D74" s="93">
        <v>622</v>
      </c>
      <c r="E74" s="93">
        <v>3.29</v>
      </c>
      <c r="F74" s="93">
        <v>3597.87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0.54</v>
      </c>
      <c r="D75" s="93">
        <v>622</v>
      </c>
      <c r="E75" s="93">
        <v>0.78</v>
      </c>
      <c r="F75" s="93">
        <v>899.01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30453.099300000002</v>
      </c>
      <c r="C84" s="93">
        <v>44.635599999999997</v>
      </c>
      <c r="D84" s="93">
        <v>93.957700000000003</v>
      </c>
      <c r="E84" s="93">
        <v>0</v>
      </c>
      <c r="F84" s="93">
        <v>4.0000000000000002E-4</v>
      </c>
      <c r="G84" s="93">
        <v>5838.9597000000003</v>
      </c>
      <c r="H84" s="93">
        <v>12093.6916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26435.8122</v>
      </c>
      <c r="C85" s="93">
        <v>39.3005</v>
      </c>
      <c r="D85" s="93">
        <v>84.617099999999994</v>
      </c>
      <c r="E85" s="93">
        <v>0</v>
      </c>
      <c r="F85" s="93">
        <v>4.0000000000000002E-4</v>
      </c>
      <c r="G85" s="93">
        <v>5258.8122000000003</v>
      </c>
      <c r="H85" s="93">
        <v>10548.901400000001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25600.2428</v>
      </c>
      <c r="C86" s="93">
        <v>40.248399999999997</v>
      </c>
      <c r="D86" s="93">
        <v>94.0351</v>
      </c>
      <c r="E86" s="93">
        <v>0</v>
      </c>
      <c r="F86" s="93">
        <v>4.0000000000000002E-4</v>
      </c>
      <c r="G86" s="93">
        <v>5845.3305</v>
      </c>
      <c r="H86" s="93">
        <v>10415.7284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22151.866099999999</v>
      </c>
      <c r="C87" s="93">
        <v>36.553100000000001</v>
      </c>
      <c r="D87" s="93">
        <v>90.899900000000002</v>
      </c>
      <c r="E87" s="93">
        <v>0</v>
      </c>
      <c r="F87" s="93">
        <v>4.0000000000000002E-4</v>
      </c>
      <c r="G87" s="93">
        <v>5651.2776999999996</v>
      </c>
      <c r="H87" s="93">
        <v>9170.5612000000001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22217.532299999999</v>
      </c>
      <c r="C88" s="93">
        <v>38.625900000000001</v>
      </c>
      <c r="D88" s="93">
        <v>102.0162</v>
      </c>
      <c r="E88" s="93">
        <v>0</v>
      </c>
      <c r="F88" s="93">
        <v>4.0000000000000002E-4</v>
      </c>
      <c r="G88" s="93">
        <v>6343.2245999999996</v>
      </c>
      <c r="H88" s="93">
        <v>9377.3688000000002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24068.927899999999</v>
      </c>
      <c r="C89" s="93">
        <v>43.412700000000001</v>
      </c>
      <c r="D89" s="93">
        <v>119.1756</v>
      </c>
      <c r="E89" s="93">
        <v>0</v>
      </c>
      <c r="F89" s="93">
        <v>5.0000000000000001E-4</v>
      </c>
      <c r="G89" s="93">
        <v>7410.7785000000003</v>
      </c>
      <c r="H89" s="93">
        <v>10302.1715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26612.999899999999</v>
      </c>
      <c r="C90" s="93">
        <v>48.504199999999997</v>
      </c>
      <c r="D90" s="93">
        <v>134.5487</v>
      </c>
      <c r="E90" s="93">
        <v>0</v>
      </c>
      <c r="F90" s="93">
        <v>5.9999999999999995E-4</v>
      </c>
      <c r="G90" s="93">
        <v>8366.9127000000008</v>
      </c>
      <c r="H90" s="93">
        <v>11437.080400000001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26607.6096</v>
      </c>
      <c r="C91" s="93">
        <v>48.484699999999997</v>
      </c>
      <c r="D91" s="93">
        <v>134.46799999999999</v>
      </c>
      <c r="E91" s="93">
        <v>0</v>
      </c>
      <c r="F91" s="93">
        <v>5.9999999999999995E-4</v>
      </c>
      <c r="G91" s="93">
        <v>8361.8893000000007</v>
      </c>
      <c r="H91" s="93">
        <v>11433.8783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22099.5177</v>
      </c>
      <c r="C92" s="93">
        <v>39.344099999999997</v>
      </c>
      <c r="D92" s="93">
        <v>106.5727</v>
      </c>
      <c r="E92" s="93">
        <v>0</v>
      </c>
      <c r="F92" s="93">
        <v>4.0000000000000002E-4</v>
      </c>
      <c r="G92" s="93">
        <v>6626.9008000000003</v>
      </c>
      <c r="H92" s="93">
        <v>9411.9886000000006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22710.644100000001</v>
      </c>
      <c r="C93" s="93">
        <v>38.502099999999999</v>
      </c>
      <c r="D93" s="93">
        <v>98.863399999999999</v>
      </c>
      <c r="E93" s="93">
        <v>0</v>
      </c>
      <c r="F93" s="93">
        <v>4.0000000000000002E-4</v>
      </c>
      <c r="G93" s="93">
        <v>6146.8114999999998</v>
      </c>
      <c r="H93" s="93">
        <v>9495.7914000000001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23856.432499999999</v>
      </c>
      <c r="C94" s="93">
        <v>38.2684</v>
      </c>
      <c r="D94" s="93">
        <v>91.835099999999997</v>
      </c>
      <c r="E94" s="93">
        <v>0</v>
      </c>
      <c r="F94" s="93">
        <v>4.0000000000000002E-4</v>
      </c>
      <c r="G94" s="93">
        <v>5708.9467999999997</v>
      </c>
      <c r="H94" s="93">
        <v>9775.8830999999991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28721.659500000002</v>
      </c>
      <c r="C95" s="93">
        <v>43.029600000000002</v>
      </c>
      <c r="D95" s="93">
        <v>93.760900000000007</v>
      </c>
      <c r="E95" s="93">
        <v>0</v>
      </c>
      <c r="F95" s="93">
        <v>4.0000000000000002E-4</v>
      </c>
      <c r="G95" s="93">
        <v>5827.2618000000002</v>
      </c>
      <c r="H95" s="93">
        <v>11491.298199999999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301536.34370000003</v>
      </c>
      <c r="C97" s="93">
        <v>498.90929999999997</v>
      </c>
      <c r="D97" s="93">
        <v>1244.7503999999999</v>
      </c>
      <c r="E97" s="93">
        <v>0</v>
      </c>
      <c r="F97" s="93">
        <v>5.1999999999999998E-3</v>
      </c>
      <c r="G97" s="93">
        <v>77387.105899999995</v>
      </c>
      <c r="H97" s="93">
        <v>124954.3428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22099.5177</v>
      </c>
      <c r="C98" s="93">
        <v>36.553100000000001</v>
      </c>
      <c r="D98" s="93">
        <v>84.617099999999994</v>
      </c>
      <c r="E98" s="93">
        <v>0</v>
      </c>
      <c r="F98" s="93">
        <v>4.0000000000000002E-4</v>
      </c>
      <c r="G98" s="93">
        <v>5258.8122000000003</v>
      </c>
      <c r="H98" s="93">
        <v>9170.5612000000001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30453.099300000002</v>
      </c>
      <c r="C99" s="93">
        <v>48.504199999999997</v>
      </c>
      <c r="D99" s="93">
        <v>134.5487</v>
      </c>
      <c r="E99" s="93">
        <v>0</v>
      </c>
      <c r="F99" s="93">
        <v>5.9999999999999995E-4</v>
      </c>
      <c r="G99" s="93">
        <v>8366.9127000000008</v>
      </c>
      <c r="H99" s="93">
        <v>12093.6916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92584900000</v>
      </c>
      <c r="C102" s="93">
        <v>46039.85</v>
      </c>
      <c r="D102" s="93" t="s">
        <v>564</v>
      </c>
      <c r="E102" s="93">
        <v>11214.473</v>
      </c>
      <c r="F102" s="93">
        <v>26914.7</v>
      </c>
      <c r="G102" s="93">
        <v>4496.88</v>
      </c>
      <c r="H102" s="93">
        <v>0</v>
      </c>
      <c r="I102" s="93">
        <v>37.500999999999998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3376.2959999999998</v>
      </c>
      <c r="R102" s="93">
        <v>0</v>
      </c>
      <c r="S102" s="93">
        <v>0</v>
      </c>
    </row>
    <row r="103" spans="1:19">
      <c r="A103" s="93" t="s">
        <v>428</v>
      </c>
      <c r="B103" s="94">
        <v>83385900000</v>
      </c>
      <c r="C103" s="93">
        <v>45981.667000000001</v>
      </c>
      <c r="D103" s="93" t="s">
        <v>565</v>
      </c>
      <c r="E103" s="93">
        <v>11214.473</v>
      </c>
      <c r="F103" s="93">
        <v>26914.7</v>
      </c>
      <c r="G103" s="93">
        <v>4496.88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3355.614</v>
      </c>
      <c r="R103" s="93">
        <v>0</v>
      </c>
      <c r="S103" s="93">
        <v>0</v>
      </c>
    </row>
    <row r="104" spans="1:19">
      <c r="A104" s="93" t="s">
        <v>429</v>
      </c>
      <c r="B104" s="94">
        <v>92685900000</v>
      </c>
      <c r="C104" s="93">
        <v>57987.086000000003</v>
      </c>
      <c r="D104" s="93" t="s">
        <v>508</v>
      </c>
      <c r="E104" s="93">
        <v>11214.473</v>
      </c>
      <c r="F104" s="93">
        <v>26914.7</v>
      </c>
      <c r="G104" s="93">
        <v>4496.88</v>
      </c>
      <c r="H104" s="93">
        <v>0</v>
      </c>
      <c r="I104" s="93">
        <v>12270.13</v>
      </c>
      <c r="J104" s="93">
        <v>1072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2018.903</v>
      </c>
      <c r="R104" s="93">
        <v>0</v>
      </c>
      <c r="S104" s="93">
        <v>0</v>
      </c>
    </row>
    <row r="105" spans="1:19">
      <c r="A105" s="93" t="s">
        <v>430</v>
      </c>
      <c r="B105" s="94">
        <v>89608900000</v>
      </c>
      <c r="C105" s="93">
        <v>59344.966</v>
      </c>
      <c r="D105" s="93" t="s">
        <v>630</v>
      </c>
      <c r="E105" s="93">
        <v>11214.473</v>
      </c>
      <c r="F105" s="93">
        <v>26914.7</v>
      </c>
      <c r="G105" s="93">
        <v>4496.88</v>
      </c>
      <c r="H105" s="93">
        <v>0</v>
      </c>
      <c r="I105" s="93">
        <v>14689.275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2029.6369999999999</v>
      </c>
      <c r="R105" s="93">
        <v>0</v>
      </c>
      <c r="S105" s="93">
        <v>0</v>
      </c>
    </row>
    <row r="106" spans="1:19">
      <c r="A106" s="93" t="s">
        <v>281</v>
      </c>
      <c r="B106" s="94">
        <v>100581000000</v>
      </c>
      <c r="C106" s="93">
        <v>71975.804999999993</v>
      </c>
      <c r="D106" s="93" t="s">
        <v>509</v>
      </c>
      <c r="E106" s="93">
        <v>11214.473</v>
      </c>
      <c r="F106" s="93">
        <v>26914.7</v>
      </c>
      <c r="G106" s="93">
        <v>4496.88</v>
      </c>
      <c r="H106" s="93">
        <v>0</v>
      </c>
      <c r="I106" s="93">
        <v>27208.784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2140.9670000000001</v>
      </c>
      <c r="R106" s="93">
        <v>0</v>
      </c>
      <c r="S106" s="93">
        <v>0</v>
      </c>
    </row>
    <row r="107" spans="1:19">
      <c r="A107" s="93" t="s">
        <v>431</v>
      </c>
      <c r="B107" s="94">
        <v>117508000000</v>
      </c>
      <c r="C107" s="93">
        <v>82320.959000000003</v>
      </c>
      <c r="D107" s="93" t="s">
        <v>594</v>
      </c>
      <c r="E107" s="93">
        <v>11214.473</v>
      </c>
      <c r="F107" s="93">
        <v>26914.7</v>
      </c>
      <c r="G107" s="93">
        <v>4496.88</v>
      </c>
      <c r="H107" s="93">
        <v>0</v>
      </c>
      <c r="I107" s="93">
        <v>37443.444000000003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2251.462</v>
      </c>
      <c r="R107" s="93">
        <v>0</v>
      </c>
      <c r="S107" s="93">
        <v>0</v>
      </c>
    </row>
    <row r="108" spans="1:19">
      <c r="A108" s="93" t="s">
        <v>432</v>
      </c>
      <c r="B108" s="94">
        <v>132669000000</v>
      </c>
      <c r="C108" s="93">
        <v>83210.005000000005</v>
      </c>
      <c r="D108" s="93" t="s">
        <v>510</v>
      </c>
      <c r="E108" s="93">
        <v>11214.473</v>
      </c>
      <c r="F108" s="93">
        <v>26914.7</v>
      </c>
      <c r="G108" s="93">
        <v>4496.88</v>
      </c>
      <c r="H108" s="93">
        <v>0</v>
      </c>
      <c r="I108" s="93">
        <v>37443.444000000003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3140.5079999999998</v>
      </c>
      <c r="R108" s="93">
        <v>0</v>
      </c>
      <c r="S108" s="93">
        <v>0</v>
      </c>
    </row>
    <row r="109" spans="1:19">
      <c r="A109" s="93" t="s">
        <v>433</v>
      </c>
      <c r="B109" s="94">
        <v>132589000000</v>
      </c>
      <c r="C109" s="93">
        <v>82827.748999999996</v>
      </c>
      <c r="D109" s="93" t="s">
        <v>591</v>
      </c>
      <c r="E109" s="93">
        <v>11214.473</v>
      </c>
      <c r="F109" s="93">
        <v>26914.7</v>
      </c>
      <c r="G109" s="93">
        <v>4496.88</v>
      </c>
      <c r="H109" s="93">
        <v>0</v>
      </c>
      <c r="I109" s="93">
        <v>37946.072999999997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2255.623</v>
      </c>
      <c r="R109" s="93">
        <v>0</v>
      </c>
      <c r="S109" s="93">
        <v>0</v>
      </c>
    </row>
    <row r="110" spans="1:19">
      <c r="A110" s="93" t="s">
        <v>434</v>
      </c>
      <c r="B110" s="94">
        <v>105079000000</v>
      </c>
      <c r="C110" s="93">
        <v>73588.741999999998</v>
      </c>
      <c r="D110" s="93" t="s">
        <v>511</v>
      </c>
      <c r="E110" s="93">
        <v>11214.473</v>
      </c>
      <c r="F110" s="93">
        <v>26914.7</v>
      </c>
      <c r="G110" s="93">
        <v>4496.88</v>
      </c>
      <c r="H110" s="93">
        <v>0</v>
      </c>
      <c r="I110" s="93">
        <v>28794.414000000001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2168.2739999999999</v>
      </c>
      <c r="R110" s="93">
        <v>0</v>
      </c>
      <c r="S110" s="93">
        <v>0</v>
      </c>
    </row>
    <row r="111" spans="1:19">
      <c r="A111" s="93" t="s">
        <v>435</v>
      </c>
      <c r="B111" s="94">
        <v>97466300000</v>
      </c>
      <c r="C111" s="93">
        <v>68372.289000000004</v>
      </c>
      <c r="D111" s="93" t="s">
        <v>651</v>
      </c>
      <c r="E111" s="93">
        <v>11214.473</v>
      </c>
      <c r="F111" s="93">
        <v>26914.7</v>
      </c>
      <c r="G111" s="93">
        <v>4496.88</v>
      </c>
      <c r="H111" s="93">
        <v>0</v>
      </c>
      <c r="I111" s="93">
        <v>22589.126</v>
      </c>
      <c r="J111" s="93">
        <v>1072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2085.11</v>
      </c>
      <c r="R111" s="93">
        <v>0</v>
      </c>
      <c r="S111" s="93">
        <v>0</v>
      </c>
    </row>
    <row r="112" spans="1:19">
      <c r="A112" s="93" t="s">
        <v>436</v>
      </c>
      <c r="B112" s="94">
        <v>90523400000</v>
      </c>
      <c r="C112" s="93">
        <v>61511.868999999999</v>
      </c>
      <c r="D112" s="93" t="s">
        <v>595</v>
      </c>
      <c r="E112" s="93">
        <v>11214.473</v>
      </c>
      <c r="F112" s="93">
        <v>26914.7</v>
      </c>
      <c r="G112" s="93">
        <v>4496.88</v>
      </c>
      <c r="H112" s="93">
        <v>0</v>
      </c>
      <c r="I112" s="93">
        <v>16762.827000000001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2122.989</v>
      </c>
      <c r="R112" s="93">
        <v>0</v>
      </c>
      <c r="S112" s="93">
        <v>0</v>
      </c>
    </row>
    <row r="113" spans="1:19">
      <c r="A113" s="93" t="s">
        <v>437</v>
      </c>
      <c r="B113" s="94">
        <v>92399400000</v>
      </c>
      <c r="C113" s="93">
        <v>46002.934000000001</v>
      </c>
      <c r="D113" s="93" t="s">
        <v>566</v>
      </c>
      <c r="E113" s="93">
        <v>11214.473</v>
      </c>
      <c r="F113" s="93">
        <v>26914.7</v>
      </c>
      <c r="G113" s="93">
        <v>4496.88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3376.8809999999999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1227080000000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83385900000</v>
      </c>
      <c r="C116" s="93">
        <v>45981.667000000001</v>
      </c>
      <c r="D116" s="93"/>
      <c r="E116" s="93">
        <v>11214.473</v>
      </c>
      <c r="F116" s="93">
        <v>26914.7</v>
      </c>
      <c r="G116" s="93">
        <v>4496.88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2018.903</v>
      </c>
      <c r="R116" s="93">
        <v>0</v>
      </c>
      <c r="S116" s="93">
        <v>0</v>
      </c>
    </row>
    <row r="117" spans="1:19">
      <c r="A117" s="93" t="s">
        <v>440</v>
      </c>
      <c r="B117" s="94">
        <v>132669000000</v>
      </c>
      <c r="C117" s="93">
        <v>83210.005000000005</v>
      </c>
      <c r="D117" s="93"/>
      <c r="E117" s="93">
        <v>11214.473</v>
      </c>
      <c r="F117" s="93">
        <v>26914.7</v>
      </c>
      <c r="G117" s="93">
        <v>4496.88</v>
      </c>
      <c r="H117" s="93">
        <v>0</v>
      </c>
      <c r="I117" s="93">
        <v>37946.072999999997</v>
      </c>
      <c r="J117" s="93">
        <v>1072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3376.8809999999999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23108.21</v>
      </c>
      <c r="C120" s="93">
        <v>18199.75</v>
      </c>
      <c r="D120" s="93">
        <v>0</v>
      </c>
      <c r="E120" s="93">
        <v>41307.96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45.21</v>
      </c>
      <c r="C121" s="93">
        <v>35.61</v>
      </c>
      <c r="D121" s="93">
        <v>0</v>
      </c>
      <c r="E121" s="93">
        <v>80.81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45.21</v>
      </c>
      <c r="C122" s="93">
        <v>35.61</v>
      </c>
      <c r="D122" s="93">
        <v>0</v>
      </c>
      <c r="E122" s="93">
        <v>80.81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8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9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96"/>
      <c r="D434" s="86"/>
      <c r="E434" s="86"/>
      <c r="F434" s="86"/>
      <c r="G434" s="96"/>
      <c r="H434" s="96"/>
      <c r="I434" s="86"/>
    </row>
    <row r="435" spans="1:9">
      <c r="A435" s="86"/>
      <c r="B435" s="96"/>
      <c r="C435" s="96"/>
      <c r="D435" s="86"/>
      <c r="E435" s="8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8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8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96"/>
      <c r="H440" s="96"/>
      <c r="I440" s="86"/>
    </row>
    <row r="441" spans="1:9">
      <c r="A441" s="86"/>
      <c r="B441" s="96"/>
      <c r="C441" s="96"/>
      <c r="D441" s="86"/>
      <c r="E441" s="96"/>
      <c r="F441" s="86"/>
      <c r="G441" s="96"/>
      <c r="H441" s="96"/>
      <c r="I441" s="86"/>
    </row>
    <row r="442" spans="1:9">
      <c r="A442" s="86"/>
      <c r="B442" s="96"/>
      <c r="C442" s="96"/>
      <c r="D442" s="86"/>
      <c r="E442" s="8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8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86"/>
      <c r="I451" s="86"/>
    </row>
    <row r="452" spans="1:9">
      <c r="A452" s="86"/>
      <c r="B452" s="96"/>
      <c r="C452" s="86"/>
      <c r="D452" s="86"/>
      <c r="E452" s="86"/>
      <c r="F452" s="86"/>
      <c r="G452" s="96"/>
      <c r="H452" s="96"/>
      <c r="I452" s="86"/>
    </row>
    <row r="453" spans="1:9">
      <c r="A453" s="86"/>
      <c r="B453" s="96"/>
      <c r="C453" s="86"/>
      <c r="D453" s="86"/>
      <c r="E453" s="86"/>
      <c r="F453" s="86"/>
      <c r="G453" s="86"/>
      <c r="H453" s="96"/>
      <c r="I453" s="86"/>
    </row>
    <row r="454" spans="1:9">
      <c r="A454" s="86"/>
      <c r="B454" s="96"/>
      <c r="C454" s="96"/>
      <c r="D454" s="86"/>
      <c r="E454" s="96"/>
      <c r="F454" s="86"/>
      <c r="G454" s="86"/>
      <c r="H454" s="96"/>
      <c r="I454" s="86"/>
    </row>
    <row r="455" spans="1:9">
      <c r="A455" s="86"/>
      <c r="B455" s="96"/>
      <c r="C455" s="9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9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96"/>
      <c r="D457" s="86"/>
      <c r="E457" s="96"/>
      <c r="F457" s="96"/>
      <c r="G457" s="86"/>
      <c r="H457" s="96"/>
      <c r="I457" s="86"/>
    </row>
    <row r="458" spans="1:9">
      <c r="A458" s="86"/>
      <c r="B458" s="96"/>
      <c r="C458" s="96"/>
      <c r="D458" s="86"/>
      <c r="E458" s="9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8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9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9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96"/>
      <c r="D465" s="86"/>
      <c r="E465" s="96"/>
      <c r="F465" s="9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8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8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96"/>
    </row>
    <row r="782" spans="1:6">
      <c r="A782" s="86"/>
      <c r="B782" s="96"/>
      <c r="C782" s="96"/>
      <c r="D782" s="96"/>
      <c r="E782" s="9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8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0" spans="1:7">
      <c r="A890" s="86"/>
      <c r="B890" s="86"/>
      <c r="C890" s="86"/>
      <c r="D890" s="86"/>
      <c r="E890" s="86"/>
      <c r="F890" s="86"/>
      <c r="G890" s="86"/>
    </row>
    <row r="892" spans="1:7"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899" spans="1:16">
      <c r="A899" s="86"/>
      <c r="B899" s="86"/>
    </row>
    <row r="901" spans="1:16"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0" spans="1:16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</row>
    <row r="912" spans="1:16"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</row>
    <row r="920" spans="1:16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</row>
    <row r="922" spans="1:16"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</row>
    <row r="923" spans="1:16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4" spans="1:16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5" spans="1:16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</row>
    <row r="926" spans="1:16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7" spans="1:16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8" spans="1:16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30" spans="1:15"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2" spans="1:15"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5" spans="1:15"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8" spans="1:1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69" spans="1:1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</row>
    <row r="970" spans="1:15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</row>
    <row r="971" spans="1:15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</row>
    <row r="972" spans="1:15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</row>
    <row r="974" spans="1:15"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</row>
    <row r="975" spans="1:15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</row>
    <row r="977" spans="1:15">
      <c r="B977" s="86"/>
    </row>
    <row r="978" spans="1:15">
      <c r="A978" s="86"/>
      <c r="B978" s="86"/>
    </row>
    <row r="979" spans="1:15">
      <c r="A979" s="86"/>
      <c r="B979" s="86"/>
    </row>
    <row r="980" spans="1:15">
      <c r="A980" s="86"/>
      <c r="B980" s="86"/>
    </row>
    <row r="981" spans="1:15">
      <c r="A981" s="86"/>
      <c r="B981" s="86"/>
    </row>
    <row r="982" spans="1:15">
      <c r="A982" s="86"/>
      <c r="B982" s="86"/>
    </row>
    <row r="983" spans="1:15">
      <c r="A983" s="86"/>
      <c r="B983" s="86"/>
    </row>
    <row r="984" spans="1:15">
      <c r="A984" s="86"/>
      <c r="B984" s="86"/>
    </row>
    <row r="986" spans="1:15"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5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8" spans="1:15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</row>
    <row r="989" spans="1:15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</row>
    <row r="990" spans="1:15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</row>
    <row r="991" spans="1:15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</row>
    <row r="992" spans="1:15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</row>
    <row r="993" spans="1:16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</row>
    <row r="994" spans="1:16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</row>
    <row r="997" spans="1:16"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</row>
    <row r="998" spans="1:16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</row>
    <row r="1000" spans="1:16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</row>
    <row r="1001" spans="1:16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</row>
    <row r="1002" spans="1:16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</row>
    <row r="1003" spans="1:16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</row>
    <row r="1004" spans="1:16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  <c r="P1004" s="86"/>
    </row>
    <row r="1006" spans="1:16"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7" spans="1:16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8" spans="1:16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1" spans="1:15"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3" spans="1:15"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7" spans="1:15"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5" spans="1:15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</row>
    <row r="1046" spans="1:15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</row>
    <row r="1047" spans="1:15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8" spans="1:15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</row>
    <row r="1049" spans="1:15">
      <c r="A1049" s="86"/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</row>
    <row r="1050" spans="1:15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</row>
    <row r="1051" spans="1:15">
      <c r="A1051" s="86"/>
      <c r="B1051" s="86"/>
      <c r="C1051" s="86"/>
      <c r="D1051" s="86"/>
      <c r="E1051" s="86"/>
      <c r="F1051" s="86"/>
      <c r="G1051" s="86"/>
      <c r="H1051" s="86"/>
      <c r="I1051" s="86"/>
      <c r="J1051" s="86"/>
      <c r="K1051" s="86"/>
      <c r="L1051" s="86"/>
      <c r="M1051" s="86"/>
      <c r="N1051" s="86"/>
      <c r="O1051" s="86"/>
    </row>
    <row r="1052" spans="1:15">
      <c r="A1052" s="86"/>
      <c r="B1052" s="86"/>
      <c r="C1052" s="86"/>
      <c r="D1052" s="86"/>
      <c r="E1052" s="86"/>
      <c r="F1052" s="86"/>
      <c r="G1052" s="86"/>
      <c r="H1052" s="86"/>
      <c r="I1052" s="86"/>
      <c r="J1052" s="86"/>
      <c r="K1052" s="86"/>
      <c r="L1052" s="86"/>
      <c r="M1052" s="86"/>
      <c r="N1052" s="86"/>
      <c r="O1052" s="86"/>
    </row>
    <row r="1053" spans="1:15">
      <c r="A1053" s="86"/>
      <c r="B1053" s="86"/>
      <c r="C1053" s="86"/>
      <c r="D1053" s="86"/>
      <c r="E1053" s="86"/>
      <c r="F1053" s="86"/>
      <c r="G1053" s="86"/>
      <c r="H1053" s="86"/>
      <c r="I1053" s="86"/>
      <c r="J1053" s="86"/>
      <c r="K1053" s="86"/>
      <c r="L1053" s="86"/>
      <c r="M1053" s="86"/>
      <c r="N1053" s="86"/>
      <c r="O1053" s="86"/>
    </row>
    <row r="1054" spans="1:15">
      <c r="A1054" s="86"/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6" spans="1:15">
      <c r="B1056" s="86"/>
      <c r="C1056" s="86"/>
      <c r="D1056" s="86"/>
      <c r="E1056" s="86"/>
      <c r="F1056" s="86"/>
      <c r="G1056" s="86"/>
      <c r="H1056" s="86"/>
      <c r="I1056" s="86"/>
      <c r="J1056" s="86"/>
      <c r="K1056" s="86"/>
      <c r="L1056" s="86"/>
      <c r="M1056" s="86"/>
      <c r="N1056" s="86"/>
      <c r="O1056" s="86"/>
    </row>
    <row r="1057" spans="1:15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</row>
    <row r="1059" spans="1:15">
      <c r="B1059" s="86"/>
    </row>
    <row r="1060" spans="1:15">
      <c r="A1060" s="86"/>
      <c r="B1060" s="86"/>
    </row>
    <row r="1061" spans="1:15">
      <c r="A1061" s="86"/>
      <c r="B1061" s="86"/>
    </row>
    <row r="1062" spans="1:15">
      <c r="A1062" s="86"/>
      <c r="B1062" s="86"/>
    </row>
    <row r="1063" spans="1:15">
      <c r="A1063" s="86"/>
      <c r="B1063" s="86"/>
    </row>
    <row r="1064" spans="1:15">
      <c r="A1064" s="86"/>
      <c r="B1064" s="86"/>
    </row>
    <row r="1065" spans="1:15">
      <c r="A1065" s="86"/>
      <c r="B1065" s="86"/>
    </row>
    <row r="1066" spans="1:15">
      <c r="A1066" s="86"/>
      <c r="B1066" s="86"/>
    </row>
    <row r="1068" spans="1:15"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6"/>
      <c r="M1068" s="86"/>
      <c r="N1068" s="86"/>
      <c r="O1068" s="86"/>
    </row>
    <row r="1069" spans="1:15">
      <c r="A1069" s="86"/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5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1" spans="1:15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</row>
    <row r="1072" spans="1:15">
      <c r="A1072" s="86"/>
      <c r="B1072" s="86"/>
      <c r="C1072" s="86"/>
      <c r="D1072" s="86"/>
      <c r="E1072" s="86"/>
      <c r="F1072" s="86"/>
      <c r="G1072" s="86"/>
      <c r="H1072" s="86"/>
      <c r="I1072" s="86"/>
      <c r="J1072" s="86"/>
      <c r="K1072" s="86"/>
      <c r="L1072" s="86"/>
      <c r="M1072" s="86"/>
      <c r="N1072" s="86"/>
      <c r="O1072" s="86"/>
    </row>
    <row r="1073" spans="1:16">
      <c r="A1073" s="86"/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4" spans="1:16">
      <c r="A1074" s="86"/>
      <c r="B1074" s="86"/>
      <c r="C1074" s="86"/>
      <c r="D1074" s="86"/>
      <c r="E1074" s="86"/>
      <c r="F1074" s="86"/>
      <c r="G1074" s="86"/>
      <c r="H1074" s="86"/>
      <c r="I1074" s="86"/>
      <c r="J1074" s="86"/>
      <c r="K1074" s="86"/>
      <c r="L1074" s="86"/>
      <c r="M1074" s="86"/>
      <c r="N1074" s="86"/>
      <c r="O1074" s="86"/>
    </row>
    <row r="1075" spans="1:16">
      <c r="A1075" s="86"/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6" spans="1:16">
      <c r="A1076" s="86"/>
      <c r="B1076" s="86"/>
      <c r="C1076" s="86"/>
      <c r="D1076" s="86"/>
      <c r="E1076" s="86"/>
      <c r="F1076" s="86"/>
      <c r="G1076" s="86"/>
      <c r="H1076" s="86"/>
      <c r="I1076" s="86"/>
      <c r="J1076" s="86"/>
      <c r="K1076" s="86"/>
      <c r="L1076" s="86"/>
      <c r="M1076" s="86"/>
      <c r="N1076" s="86"/>
      <c r="O1076" s="86"/>
    </row>
    <row r="1077" spans="1:16">
      <c r="A1077" s="86"/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9" spans="1:16"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  <c r="P1079" s="86"/>
    </row>
    <row r="1080" spans="1:16">
      <c r="A1080" s="86"/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  <c r="P1080" s="86"/>
    </row>
    <row r="1081" spans="1:16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  <c r="P1081" s="86"/>
    </row>
    <row r="1082" spans="1:16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  <c r="P1082" s="86"/>
    </row>
    <row r="1083" spans="1:16">
      <c r="A1083" s="86"/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  <c r="P1083" s="86"/>
    </row>
    <row r="1084" spans="1:16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  <c r="P1084" s="86"/>
    </row>
    <row r="1086" spans="1:16"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6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6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90" spans="1:15"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2" spans="1:15"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5" spans="1:15"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19" spans="1:15">
      <c r="A1119" s="86"/>
      <c r="B1119" s="86"/>
      <c r="C1119" s="86"/>
      <c r="D1119" s="86"/>
      <c r="E1119" s="86"/>
      <c r="F1119" s="86"/>
      <c r="G1119" s="86"/>
      <c r="H1119" s="86"/>
      <c r="I1119" s="86"/>
      <c r="J1119" s="86"/>
      <c r="K1119" s="86"/>
      <c r="L1119" s="86"/>
      <c r="M1119" s="86"/>
      <c r="N1119" s="86"/>
      <c r="O1119" s="86"/>
    </row>
    <row r="1120" spans="1:15">
      <c r="A1120" s="86"/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2" spans="1:15">
      <c r="A1122" s="86"/>
      <c r="B1122" s="86"/>
      <c r="C1122" s="86"/>
      <c r="D1122" s="86"/>
      <c r="E1122" s="86"/>
      <c r="F1122" s="86"/>
      <c r="G1122" s="86"/>
      <c r="H1122" s="86"/>
      <c r="I1122" s="86"/>
      <c r="J1122" s="86"/>
      <c r="K1122" s="86"/>
      <c r="L1122" s="86"/>
      <c r="M1122" s="86"/>
      <c r="N1122" s="86"/>
      <c r="O1122" s="86"/>
    </row>
    <row r="1123" spans="1:15">
      <c r="A1123" s="86"/>
      <c r="B1123" s="86"/>
      <c r="C1123" s="86"/>
      <c r="D1123" s="86"/>
      <c r="E1123" s="86"/>
      <c r="F1123" s="86"/>
      <c r="G1123" s="86"/>
      <c r="H1123" s="86"/>
      <c r="I1123" s="86"/>
      <c r="J1123" s="86"/>
      <c r="K1123" s="86"/>
      <c r="L1123" s="86"/>
      <c r="M1123" s="86"/>
      <c r="N1123" s="86"/>
      <c r="O1123" s="86"/>
    </row>
    <row r="1124" spans="1:15">
      <c r="A1124" s="86"/>
      <c r="B1124" s="86"/>
      <c r="C1124" s="86"/>
      <c r="D1124" s="86"/>
      <c r="E1124" s="86"/>
      <c r="F1124" s="86"/>
      <c r="G1124" s="86"/>
      <c r="H1124" s="86"/>
      <c r="I1124" s="86"/>
      <c r="J1124" s="86"/>
      <c r="K1124" s="86"/>
      <c r="L1124" s="86"/>
      <c r="M1124" s="86"/>
      <c r="N1124" s="86"/>
      <c r="O1124" s="86"/>
    </row>
    <row r="1125" spans="1:15">
      <c r="A1125" s="86"/>
      <c r="B1125" s="86"/>
      <c r="C1125" s="86"/>
      <c r="D1125" s="86"/>
      <c r="E1125" s="86"/>
      <c r="F1125" s="86"/>
      <c r="G1125" s="86"/>
      <c r="H1125" s="86"/>
      <c r="I1125" s="86"/>
      <c r="J1125" s="86"/>
      <c r="K1125" s="86"/>
      <c r="L1125" s="86"/>
      <c r="M1125" s="86"/>
      <c r="N1125" s="86"/>
      <c r="O1125" s="86"/>
    </row>
    <row r="1126" spans="1:15">
      <c r="A1126" s="86"/>
      <c r="B1126" s="86"/>
      <c r="C1126" s="86"/>
      <c r="D1126" s="86"/>
      <c r="E1126" s="86"/>
      <c r="F1126" s="86"/>
      <c r="G1126" s="86"/>
      <c r="H1126" s="86"/>
      <c r="I1126" s="86"/>
      <c r="J1126" s="86"/>
      <c r="K1126" s="86"/>
      <c r="L1126" s="86"/>
      <c r="M1126" s="86"/>
      <c r="N1126" s="86"/>
      <c r="O1126" s="86"/>
    </row>
    <row r="1127" spans="1:15">
      <c r="A1127" s="86"/>
      <c r="B1127" s="86"/>
      <c r="C1127" s="86"/>
      <c r="D1127" s="86"/>
      <c r="E1127" s="86"/>
      <c r="F1127" s="86"/>
      <c r="G1127" s="86"/>
      <c r="H1127" s="86"/>
      <c r="I1127" s="86"/>
      <c r="J1127" s="86"/>
      <c r="K1127" s="86"/>
      <c r="L1127" s="86"/>
      <c r="M1127" s="86"/>
      <c r="N1127" s="86"/>
      <c r="O1127" s="86"/>
    </row>
    <row r="1128" spans="1:15">
      <c r="A1128" s="86"/>
      <c r="B1128" s="86"/>
      <c r="C1128" s="86"/>
      <c r="D1128" s="86"/>
      <c r="E1128" s="86"/>
      <c r="F1128" s="86"/>
      <c r="G1128" s="86"/>
      <c r="H1128" s="86"/>
      <c r="I1128" s="86"/>
      <c r="J1128" s="86"/>
      <c r="K1128" s="86"/>
      <c r="L1128" s="86"/>
      <c r="M1128" s="86"/>
      <c r="N1128" s="86"/>
      <c r="O1128" s="86"/>
    </row>
    <row r="1129" spans="1:15">
      <c r="A1129" s="86"/>
      <c r="B1129" s="86"/>
      <c r="C1129" s="86"/>
      <c r="D1129" s="86"/>
      <c r="E1129" s="86"/>
      <c r="F1129" s="86"/>
      <c r="G1129" s="86"/>
      <c r="H1129" s="86"/>
      <c r="I1129" s="86"/>
      <c r="J1129" s="86"/>
      <c r="K1129" s="86"/>
      <c r="L1129" s="86"/>
      <c r="M1129" s="86"/>
      <c r="N1129" s="86"/>
      <c r="O1129" s="86"/>
    </row>
    <row r="1130" spans="1:15">
      <c r="A1130" s="86"/>
      <c r="B1130" s="86"/>
      <c r="C1130" s="86"/>
      <c r="D1130" s="86"/>
      <c r="E1130" s="86"/>
      <c r="F1130" s="86"/>
      <c r="G1130" s="86"/>
      <c r="H1130" s="86"/>
      <c r="I1130" s="86"/>
      <c r="J1130" s="86"/>
      <c r="K1130" s="86"/>
      <c r="L1130" s="86"/>
      <c r="M1130" s="86"/>
      <c r="N1130" s="86"/>
      <c r="O1130" s="86"/>
    </row>
    <row r="1131" spans="1:15">
      <c r="A1131" s="86"/>
      <c r="B1131" s="86"/>
      <c r="C1131" s="86"/>
      <c r="D1131" s="86"/>
      <c r="E1131" s="86"/>
      <c r="F1131" s="86"/>
      <c r="G1131" s="86"/>
      <c r="H1131" s="86"/>
      <c r="I1131" s="86"/>
      <c r="J1131" s="86"/>
      <c r="K1131" s="86"/>
      <c r="L1131" s="86"/>
      <c r="M1131" s="86"/>
      <c r="N1131" s="86"/>
      <c r="O1131" s="86"/>
    </row>
    <row r="1132" spans="1:15">
      <c r="A1132" s="86"/>
      <c r="B1132" s="86"/>
      <c r="C1132" s="86"/>
      <c r="D1132" s="86"/>
      <c r="E1132" s="86"/>
      <c r="F1132" s="86"/>
      <c r="G1132" s="86"/>
      <c r="H1132" s="86"/>
      <c r="I1132" s="86"/>
      <c r="J1132" s="86"/>
      <c r="K1132" s="86"/>
      <c r="L1132" s="86"/>
      <c r="M1132" s="86"/>
      <c r="N1132" s="86"/>
      <c r="O1132" s="86"/>
    </row>
    <row r="1134" spans="1:15">
      <c r="B1134" s="86"/>
      <c r="C1134" s="86"/>
      <c r="D1134" s="86"/>
      <c r="E1134" s="86"/>
      <c r="F1134" s="86"/>
      <c r="G1134" s="86"/>
      <c r="H1134" s="86"/>
      <c r="I1134" s="86"/>
      <c r="J1134" s="86"/>
      <c r="K1134" s="86"/>
      <c r="L1134" s="86"/>
      <c r="M1134" s="86"/>
      <c r="N1134" s="86"/>
      <c r="O1134" s="86"/>
    </row>
    <row r="1135" spans="1:15">
      <c r="A1135" s="86"/>
      <c r="B1135" s="86"/>
      <c r="C1135" s="86"/>
      <c r="D1135" s="86"/>
      <c r="E1135" s="86"/>
      <c r="F1135" s="86"/>
      <c r="G1135" s="86"/>
      <c r="H1135" s="86"/>
      <c r="I1135" s="86"/>
      <c r="J1135" s="86"/>
      <c r="K1135" s="86"/>
      <c r="L1135" s="86"/>
      <c r="M1135" s="86"/>
      <c r="N1135" s="86"/>
      <c r="O1135" s="86"/>
    </row>
    <row r="1137" spans="1:15">
      <c r="B1137" s="86"/>
    </row>
    <row r="1138" spans="1:15">
      <c r="A1138" s="86"/>
      <c r="B1138" s="86"/>
    </row>
    <row r="1139" spans="1:15">
      <c r="A1139" s="86"/>
      <c r="B1139" s="86"/>
    </row>
    <row r="1140" spans="1:15">
      <c r="A1140" s="86"/>
      <c r="B1140" s="86"/>
    </row>
    <row r="1141" spans="1:15">
      <c r="A1141" s="86"/>
      <c r="B1141" s="86"/>
    </row>
    <row r="1142" spans="1:15">
      <c r="A1142" s="86"/>
      <c r="B1142" s="86"/>
    </row>
    <row r="1143" spans="1:15">
      <c r="A1143" s="86"/>
      <c r="B1143" s="86"/>
    </row>
    <row r="1144" spans="1:15">
      <c r="A1144" s="86"/>
      <c r="B1144" s="86"/>
    </row>
    <row r="1146" spans="1:15">
      <c r="B1146" s="86"/>
      <c r="C1146" s="86"/>
      <c r="D1146" s="86"/>
      <c r="E1146" s="86"/>
      <c r="F1146" s="86"/>
      <c r="G1146" s="86"/>
      <c r="H1146" s="86"/>
      <c r="I1146" s="86"/>
      <c r="J1146" s="86"/>
      <c r="K1146" s="86"/>
      <c r="L1146" s="86"/>
      <c r="M1146" s="86"/>
      <c r="N1146" s="86"/>
      <c r="O1146" s="86"/>
    </row>
    <row r="1147" spans="1:15">
      <c r="A1147" s="86"/>
      <c r="B1147" s="86"/>
      <c r="C1147" s="86"/>
      <c r="D1147" s="86"/>
      <c r="E1147" s="86"/>
      <c r="F1147" s="86"/>
      <c r="G1147" s="86"/>
      <c r="H1147" s="86"/>
      <c r="I1147" s="86"/>
      <c r="J1147" s="86"/>
      <c r="K1147" s="86"/>
      <c r="L1147" s="86"/>
      <c r="M1147" s="86"/>
      <c r="N1147" s="86"/>
      <c r="O1147" s="86"/>
    </row>
    <row r="1148" spans="1:15">
      <c r="A1148" s="86"/>
      <c r="B1148" s="86"/>
      <c r="C1148" s="86"/>
      <c r="D1148" s="86"/>
      <c r="E1148" s="86"/>
      <c r="F1148" s="86"/>
      <c r="G1148" s="86"/>
      <c r="H1148" s="86"/>
      <c r="I1148" s="86"/>
      <c r="J1148" s="86"/>
      <c r="K1148" s="86"/>
      <c r="L1148" s="86"/>
      <c r="M1148" s="86"/>
      <c r="N1148" s="86"/>
      <c r="O1148" s="86"/>
    </row>
    <row r="1149" spans="1:15">
      <c r="A1149" s="86"/>
      <c r="B1149" s="86"/>
      <c r="C1149" s="86"/>
      <c r="D1149" s="86"/>
      <c r="E1149" s="86"/>
      <c r="F1149" s="86"/>
      <c r="G1149" s="86"/>
      <c r="H1149" s="86"/>
      <c r="I1149" s="86"/>
      <c r="J1149" s="86"/>
      <c r="K1149" s="86"/>
      <c r="L1149" s="86"/>
      <c r="M1149" s="86"/>
      <c r="N1149" s="86"/>
      <c r="O1149" s="86"/>
    </row>
    <row r="1150" spans="1:15">
      <c r="A1150" s="86"/>
      <c r="B1150" s="86"/>
      <c r="C1150" s="86"/>
      <c r="D1150" s="86"/>
      <c r="E1150" s="86"/>
      <c r="F1150" s="86"/>
      <c r="G1150" s="86"/>
      <c r="H1150" s="86"/>
      <c r="I1150" s="86"/>
      <c r="J1150" s="86"/>
      <c r="K1150" s="86"/>
      <c r="L1150" s="86"/>
      <c r="M1150" s="86"/>
      <c r="N1150" s="86"/>
      <c r="O1150" s="86"/>
    </row>
    <row r="1151" spans="1:15">
      <c r="A1151" s="86"/>
      <c r="B1151" s="86"/>
      <c r="C1151" s="86"/>
      <c r="D1151" s="86"/>
      <c r="E1151" s="86"/>
      <c r="F1151" s="86"/>
      <c r="G1151" s="86"/>
      <c r="H1151" s="86"/>
      <c r="I1151" s="86"/>
      <c r="J1151" s="86"/>
      <c r="K1151" s="86"/>
      <c r="L1151" s="86"/>
      <c r="M1151" s="86"/>
      <c r="N1151" s="86"/>
      <c r="O1151" s="86"/>
    </row>
    <row r="1152" spans="1:15">
      <c r="A1152" s="86"/>
      <c r="B1152" s="86"/>
      <c r="C1152" s="86"/>
      <c r="D1152" s="86"/>
      <c r="E1152" s="86"/>
      <c r="F1152" s="86"/>
      <c r="G1152" s="86"/>
      <c r="H1152" s="86"/>
      <c r="I1152" s="86"/>
      <c r="J1152" s="86"/>
      <c r="K1152" s="86"/>
      <c r="L1152" s="86"/>
      <c r="M1152" s="86"/>
      <c r="N1152" s="86"/>
      <c r="O1152" s="86"/>
    </row>
    <row r="1153" spans="1:16">
      <c r="A1153" s="86"/>
      <c r="B1153" s="86"/>
      <c r="C1153" s="86"/>
      <c r="D1153" s="86"/>
      <c r="E1153" s="86"/>
      <c r="F1153" s="86"/>
      <c r="G1153" s="86"/>
      <c r="H1153" s="86"/>
      <c r="I1153" s="86"/>
      <c r="J1153" s="86"/>
      <c r="K1153" s="86"/>
      <c r="L1153" s="86"/>
      <c r="M1153" s="86"/>
      <c r="N1153" s="86"/>
      <c r="O1153" s="86"/>
    </row>
    <row r="1154" spans="1:16">
      <c r="A1154" s="86"/>
      <c r="B1154" s="86"/>
      <c r="C1154" s="86"/>
      <c r="D1154" s="86"/>
      <c r="E1154" s="86"/>
      <c r="F1154" s="86"/>
      <c r="G1154" s="86"/>
      <c r="H1154" s="86"/>
      <c r="I1154" s="86"/>
      <c r="J1154" s="86"/>
      <c r="K1154" s="86"/>
      <c r="L1154" s="86"/>
      <c r="M1154" s="86"/>
      <c r="N1154" s="86"/>
      <c r="O1154" s="86"/>
    </row>
    <row r="1155" spans="1:16">
      <c r="A1155" s="86"/>
      <c r="B1155" s="86"/>
      <c r="C1155" s="86"/>
      <c r="D1155" s="86"/>
      <c r="E1155" s="86"/>
      <c r="F1155" s="86"/>
      <c r="G1155" s="86"/>
      <c r="H1155" s="86"/>
      <c r="I1155" s="86"/>
      <c r="J1155" s="86"/>
      <c r="K1155" s="86"/>
      <c r="L1155" s="86"/>
      <c r="M1155" s="86"/>
      <c r="N1155" s="86"/>
      <c r="O1155" s="86"/>
    </row>
    <row r="1157" spans="1:16">
      <c r="B1157" s="86"/>
      <c r="C1157" s="86"/>
      <c r="D1157" s="86"/>
      <c r="E1157" s="86"/>
      <c r="F1157" s="86"/>
      <c r="G1157" s="86"/>
      <c r="H1157" s="86"/>
      <c r="I1157" s="86"/>
      <c r="J1157" s="86"/>
      <c r="K1157" s="86"/>
      <c r="L1157" s="86"/>
      <c r="M1157" s="86"/>
      <c r="N1157" s="86"/>
      <c r="O1157" s="86"/>
      <c r="P1157" s="86"/>
    </row>
    <row r="1158" spans="1:16">
      <c r="A1158" s="86"/>
      <c r="B1158" s="86"/>
      <c r="C1158" s="86"/>
      <c r="D1158" s="86"/>
      <c r="E1158" s="86"/>
      <c r="F1158" s="86"/>
      <c r="G1158" s="86"/>
      <c r="H1158" s="86"/>
      <c r="I1158" s="86"/>
      <c r="J1158" s="86"/>
      <c r="K1158" s="86"/>
      <c r="L1158" s="86"/>
      <c r="M1158" s="86"/>
      <c r="N1158" s="86"/>
      <c r="O1158" s="86"/>
      <c r="P1158" s="86"/>
    </row>
    <row r="1159" spans="1:16">
      <c r="A1159" s="86"/>
      <c r="B1159" s="86"/>
      <c r="C1159" s="86"/>
      <c r="D1159" s="86"/>
      <c r="E1159" s="86"/>
      <c r="F1159" s="86"/>
      <c r="G1159" s="86"/>
      <c r="H1159" s="86"/>
      <c r="I1159" s="86"/>
      <c r="J1159" s="86"/>
      <c r="K1159" s="86"/>
      <c r="L1159" s="86"/>
      <c r="M1159" s="86"/>
      <c r="N1159" s="86"/>
      <c r="O1159" s="86"/>
      <c r="P1159" s="86"/>
    </row>
    <row r="1161" spans="1:16">
      <c r="B1161" s="86"/>
      <c r="C1161" s="86"/>
      <c r="D1161" s="86"/>
      <c r="E1161" s="86"/>
      <c r="F1161" s="86"/>
      <c r="G1161" s="86"/>
      <c r="H1161" s="86"/>
      <c r="I1161" s="86"/>
      <c r="J1161" s="86"/>
      <c r="K1161" s="86"/>
      <c r="L1161" s="86"/>
      <c r="M1161" s="86"/>
      <c r="N1161" s="86"/>
      <c r="O1161" s="86"/>
    </row>
    <row r="1162" spans="1:16">
      <c r="A1162" s="86"/>
      <c r="B1162" s="86"/>
      <c r="C1162" s="86"/>
      <c r="D1162" s="86"/>
      <c r="E1162" s="86"/>
      <c r="F1162" s="86"/>
      <c r="G1162" s="86"/>
      <c r="H1162" s="86"/>
      <c r="I1162" s="86"/>
      <c r="J1162" s="86"/>
      <c r="K1162" s="86"/>
      <c r="L1162" s="86"/>
      <c r="M1162" s="86"/>
      <c r="N1162" s="86"/>
      <c r="O1162" s="86"/>
    </row>
    <row r="1163" spans="1:16">
      <c r="A1163" s="86"/>
      <c r="B1163" s="86"/>
      <c r="C1163" s="86"/>
      <c r="D1163" s="86"/>
      <c r="E1163" s="86"/>
      <c r="F1163" s="86"/>
      <c r="G1163" s="86"/>
      <c r="H1163" s="86"/>
      <c r="I1163" s="86"/>
      <c r="J1163" s="86"/>
      <c r="K1163" s="86"/>
      <c r="L1163" s="86"/>
      <c r="M1163" s="86"/>
      <c r="N1163" s="86"/>
      <c r="O1163" s="86"/>
    </row>
    <row r="1165" spans="1:16">
      <c r="B1165" s="86"/>
      <c r="C1165" s="86"/>
      <c r="D1165" s="86"/>
      <c r="E1165" s="86"/>
      <c r="F1165" s="86"/>
      <c r="G1165" s="86"/>
      <c r="H1165" s="86"/>
      <c r="I1165" s="86"/>
      <c r="J1165" s="86"/>
      <c r="K1165" s="86"/>
      <c r="L1165" s="86"/>
      <c r="M1165" s="86"/>
      <c r="N1165" s="86"/>
      <c r="O1165" s="86"/>
    </row>
    <row r="1167" spans="1:16">
      <c r="B1167" s="86"/>
      <c r="C1167" s="86"/>
      <c r="D1167" s="86"/>
      <c r="E1167" s="86"/>
      <c r="F1167" s="86"/>
      <c r="G1167" s="86"/>
      <c r="H1167" s="86"/>
      <c r="I1167" s="86"/>
      <c r="J1167" s="86"/>
      <c r="K1167" s="86"/>
      <c r="L1167" s="86"/>
      <c r="M1167" s="86"/>
      <c r="N1167" s="86"/>
      <c r="O1167" s="86"/>
    </row>
    <row r="1169" spans="1:15">
      <c r="B1169" s="86"/>
      <c r="C1169" s="86"/>
      <c r="D1169" s="86"/>
      <c r="E1169" s="86"/>
      <c r="F1169" s="86"/>
      <c r="G1169" s="86"/>
      <c r="H1169" s="86"/>
      <c r="I1169" s="86"/>
      <c r="J1169" s="86"/>
      <c r="K1169" s="86"/>
      <c r="L1169" s="86"/>
      <c r="M1169" s="86"/>
      <c r="N1169" s="86"/>
      <c r="O1169" s="86"/>
    </row>
    <row r="1170" spans="1:15">
      <c r="A1170" s="86"/>
      <c r="B1170" s="86"/>
      <c r="C1170" s="86"/>
      <c r="D1170" s="86"/>
      <c r="E1170" s="86"/>
      <c r="F1170" s="86"/>
      <c r="G1170" s="86"/>
      <c r="H1170" s="86"/>
      <c r="I1170" s="86"/>
      <c r="J1170" s="86"/>
      <c r="K1170" s="86"/>
      <c r="L1170" s="86"/>
      <c r="M1170" s="86"/>
      <c r="N1170" s="86"/>
      <c r="O1170" s="86"/>
    </row>
    <row r="1171" spans="1:15">
      <c r="A1171" s="86"/>
      <c r="B1171" s="86"/>
      <c r="C1171" s="86"/>
      <c r="D1171" s="86"/>
      <c r="E1171" s="86"/>
      <c r="F1171" s="86"/>
      <c r="G1171" s="86"/>
      <c r="H1171" s="86"/>
      <c r="I1171" s="86"/>
      <c r="J1171" s="86"/>
      <c r="K1171" s="86"/>
      <c r="L1171" s="86"/>
      <c r="M1171" s="86"/>
      <c r="N1171" s="86"/>
      <c r="O1171" s="86"/>
    </row>
    <row r="1172" spans="1:15">
      <c r="A1172" s="86"/>
      <c r="B1172" s="86"/>
      <c r="C1172" s="86"/>
      <c r="D1172" s="86"/>
      <c r="E1172" s="86"/>
      <c r="F1172" s="86"/>
      <c r="G1172" s="86"/>
      <c r="H1172" s="86"/>
      <c r="I1172" s="86"/>
      <c r="J1172" s="86"/>
      <c r="K1172" s="86"/>
      <c r="L1172" s="86"/>
      <c r="M1172" s="86"/>
      <c r="N1172" s="86"/>
      <c r="O1172" s="86"/>
    </row>
    <row r="1173" spans="1:15">
      <c r="A1173" s="86"/>
      <c r="B1173" s="86"/>
      <c r="C1173" s="86"/>
      <c r="D1173" s="86"/>
      <c r="E1173" s="86"/>
      <c r="F1173" s="86"/>
      <c r="G1173" s="86"/>
      <c r="H1173" s="86"/>
      <c r="I1173" s="86"/>
      <c r="J1173" s="86"/>
      <c r="K1173" s="86"/>
      <c r="L1173" s="86"/>
      <c r="M1173" s="86"/>
      <c r="N1173" s="86"/>
      <c r="O1173" s="86"/>
    </row>
    <row r="1174" spans="1:15">
      <c r="A1174" s="86"/>
      <c r="B1174" s="86"/>
      <c r="C1174" s="86"/>
      <c r="D1174" s="86"/>
      <c r="E1174" s="86"/>
      <c r="F1174" s="86"/>
      <c r="G1174" s="86"/>
      <c r="H1174" s="86"/>
      <c r="I1174" s="86"/>
      <c r="J1174" s="86"/>
      <c r="K1174" s="86"/>
      <c r="L1174" s="86"/>
      <c r="M1174" s="86"/>
      <c r="N1174" s="86"/>
      <c r="O1174" s="86"/>
    </row>
    <row r="1175" spans="1:15">
      <c r="A1175" s="86"/>
      <c r="B1175" s="86"/>
      <c r="C1175" s="86"/>
      <c r="D1175" s="86"/>
      <c r="E1175" s="86"/>
      <c r="F1175" s="86"/>
      <c r="G1175" s="86"/>
      <c r="H1175" s="86"/>
      <c r="I1175" s="86"/>
      <c r="J1175" s="86"/>
      <c r="K1175" s="86"/>
      <c r="L1175" s="86"/>
      <c r="M1175" s="86"/>
      <c r="N1175" s="86"/>
      <c r="O1175" s="86"/>
    </row>
    <row r="1176" spans="1:15">
      <c r="A1176" s="86"/>
      <c r="B1176" s="86"/>
      <c r="C1176" s="86"/>
      <c r="D1176" s="86"/>
      <c r="E1176" s="86"/>
      <c r="F1176" s="86"/>
      <c r="G1176" s="86"/>
      <c r="H1176" s="86"/>
      <c r="I1176" s="86"/>
      <c r="J1176" s="86"/>
      <c r="K1176" s="86"/>
      <c r="L1176" s="86"/>
      <c r="M1176" s="86"/>
      <c r="N1176" s="86"/>
      <c r="O1176" s="86"/>
    </row>
    <row r="1177" spans="1:15">
      <c r="A1177" s="86"/>
      <c r="B1177" s="86"/>
      <c r="C1177" s="86"/>
      <c r="D1177" s="86"/>
      <c r="E1177" s="86"/>
      <c r="F1177" s="86"/>
      <c r="G1177" s="86"/>
      <c r="H1177" s="86"/>
      <c r="I1177" s="86"/>
      <c r="J1177" s="86"/>
      <c r="K1177" s="86"/>
      <c r="L1177" s="86"/>
      <c r="M1177" s="86"/>
      <c r="N1177" s="86"/>
      <c r="O1177" s="86"/>
    </row>
    <row r="1178" spans="1:15">
      <c r="A1178" s="86"/>
      <c r="B1178" s="86"/>
      <c r="C1178" s="86"/>
      <c r="D1178" s="86"/>
      <c r="E1178" s="86"/>
      <c r="F1178" s="86"/>
      <c r="G1178" s="86"/>
      <c r="H1178" s="86"/>
      <c r="I1178" s="86"/>
      <c r="J1178" s="86"/>
      <c r="K1178" s="86"/>
      <c r="L1178" s="86"/>
      <c r="M1178" s="86"/>
      <c r="N1178" s="86"/>
      <c r="O1178" s="86"/>
    </row>
    <row r="1179" spans="1:15">
      <c r="A1179" s="86"/>
      <c r="B1179" s="86"/>
      <c r="C1179" s="86"/>
      <c r="D1179" s="86"/>
      <c r="E1179" s="86"/>
      <c r="F1179" s="86"/>
      <c r="G1179" s="86"/>
      <c r="H1179" s="86"/>
      <c r="I1179" s="86"/>
      <c r="J1179" s="86"/>
      <c r="K1179" s="86"/>
      <c r="L1179" s="86"/>
      <c r="M1179" s="86"/>
      <c r="N1179" s="86"/>
      <c r="O1179" s="86"/>
    </row>
    <row r="1180" spans="1:15">
      <c r="A1180" s="86"/>
      <c r="B1180" s="86"/>
      <c r="C1180" s="86"/>
      <c r="D1180" s="86"/>
      <c r="E1180" s="86"/>
      <c r="F1180" s="86"/>
      <c r="G1180" s="86"/>
      <c r="H1180" s="86"/>
      <c r="I1180" s="86"/>
      <c r="J1180" s="86"/>
      <c r="K1180" s="86"/>
      <c r="L1180" s="86"/>
      <c r="M1180" s="86"/>
      <c r="N1180" s="86"/>
      <c r="O1180" s="86"/>
    </row>
    <row r="1181" spans="1:15">
      <c r="A1181" s="86"/>
      <c r="B1181" s="86"/>
      <c r="C1181" s="86"/>
      <c r="D1181" s="86"/>
      <c r="E1181" s="86"/>
      <c r="F1181" s="86"/>
      <c r="G1181" s="86"/>
      <c r="H1181" s="86"/>
      <c r="I1181" s="86"/>
      <c r="J1181" s="86"/>
      <c r="K1181" s="86"/>
      <c r="L1181" s="86"/>
      <c r="M1181" s="86"/>
      <c r="N1181" s="86"/>
      <c r="O1181" s="86"/>
    </row>
    <row r="1182" spans="1:15">
      <c r="A1182" s="86"/>
      <c r="B1182" s="86"/>
      <c r="C1182" s="86"/>
      <c r="D1182" s="86"/>
      <c r="E1182" s="86"/>
      <c r="F1182" s="86"/>
      <c r="G1182" s="86"/>
      <c r="H1182" s="86"/>
      <c r="I1182" s="86"/>
      <c r="J1182" s="86"/>
      <c r="K1182" s="86"/>
      <c r="L1182" s="86"/>
      <c r="M1182" s="86"/>
      <c r="N1182" s="86"/>
      <c r="O1182" s="86"/>
    </row>
    <row r="1183" spans="1:15">
      <c r="A1183" s="86"/>
      <c r="B1183" s="86"/>
      <c r="C1183" s="86"/>
      <c r="D1183" s="86"/>
      <c r="E1183" s="86"/>
      <c r="F1183" s="86"/>
      <c r="G1183" s="86"/>
      <c r="H1183" s="86"/>
      <c r="I1183" s="86"/>
      <c r="J1183" s="86"/>
      <c r="K1183" s="86"/>
      <c r="L1183" s="86"/>
      <c r="M1183" s="86"/>
      <c r="N1183" s="86"/>
      <c r="O1183" s="86"/>
    </row>
    <row r="1184" spans="1:15">
      <c r="A1184" s="86"/>
      <c r="B1184" s="86"/>
      <c r="C1184" s="86"/>
      <c r="D1184" s="86"/>
      <c r="E1184" s="86"/>
      <c r="F1184" s="86"/>
      <c r="G1184" s="86"/>
      <c r="H1184" s="86"/>
      <c r="I1184" s="86"/>
      <c r="J1184" s="86"/>
      <c r="K1184" s="86"/>
      <c r="L1184" s="86"/>
      <c r="M1184" s="86"/>
      <c r="N1184" s="86"/>
      <c r="O1184" s="86"/>
    </row>
    <row r="1185" spans="1:15">
      <c r="A1185" s="86"/>
      <c r="B1185" s="86"/>
      <c r="C1185" s="86"/>
      <c r="D1185" s="86"/>
      <c r="E1185" s="86"/>
      <c r="F1185" s="86"/>
      <c r="G1185" s="86"/>
      <c r="H1185" s="86"/>
      <c r="I1185" s="86"/>
      <c r="J1185" s="86"/>
      <c r="K1185" s="86"/>
      <c r="L1185" s="86"/>
      <c r="M1185" s="86"/>
      <c r="N1185" s="86"/>
      <c r="O1185" s="86"/>
    </row>
    <row r="1186" spans="1:15">
      <c r="A1186" s="86"/>
      <c r="B1186" s="86"/>
      <c r="C1186" s="86"/>
      <c r="D1186" s="86"/>
      <c r="E1186" s="86"/>
      <c r="F1186" s="86"/>
      <c r="G1186" s="86"/>
      <c r="H1186" s="86"/>
      <c r="I1186" s="86"/>
      <c r="J1186" s="86"/>
      <c r="K1186" s="86"/>
      <c r="L1186" s="86"/>
      <c r="M1186" s="86"/>
      <c r="N1186" s="86"/>
      <c r="O1186" s="86"/>
    </row>
    <row r="1187" spans="1:15">
      <c r="A1187" s="86"/>
      <c r="B1187" s="86"/>
      <c r="C1187" s="86"/>
      <c r="D1187" s="86"/>
      <c r="E1187" s="86"/>
      <c r="F1187" s="86"/>
      <c r="G1187" s="86"/>
      <c r="H1187" s="86"/>
      <c r="I1187" s="86"/>
      <c r="J1187" s="86"/>
      <c r="K1187" s="86"/>
      <c r="L1187" s="86"/>
      <c r="M1187" s="86"/>
      <c r="N1187" s="86"/>
      <c r="O1187" s="86"/>
    </row>
    <row r="1188" spans="1:15">
      <c r="A1188" s="86"/>
      <c r="B1188" s="86"/>
      <c r="C1188" s="86"/>
      <c r="D1188" s="86"/>
      <c r="E1188" s="86"/>
      <c r="F1188" s="86"/>
      <c r="G1188" s="86"/>
      <c r="H1188" s="86"/>
      <c r="I1188" s="86"/>
      <c r="J1188" s="86"/>
      <c r="K1188" s="86"/>
      <c r="L1188" s="86"/>
      <c r="M1188" s="86"/>
      <c r="N1188" s="86"/>
      <c r="O1188" s="86"/>
    </row>
    <row r="1189" spans="1:15">
      <c r="A1189" s="86"/>
      <c r="B1189" s="86"/>
      <c r="C1189" s="86"/>
      <c r="D1189" s="86"/>
      <c r="E1189" s="86"/>
      <c r="F1189" s="86"/>
      <c r="G1189" s="86"/>
      <c r="H1189" s="86"/>
      <c r="I1189" s="86"/>
      <c r="J1189" s="86"/>
      <c r="K1189" s="86"/>
      <c r="L1189" s="86"/>
      <c r="M1189" s="86"/>
      <c r="N1189" s="86"/>
      <c r="O1189" s="86"/>
    </row>
    <row r="1190" spans="1:15">
      <c r="A1190" s="86"/>
      <c r="B1190" s="86"/>
      <c r="C1190" s="86"/>
      <c r="D1190" s="86"/>
      <c r="E1190" s="86"/>
      <c r="F1190" s="86"/>
      <c r="G1190" s="86"/>
      <c r="H1190" s="86"/>
      <c r="I1190" s="86"/>
      <c r="J1190" s="86"/>
      <c r="K1190" s="86"/>
      <c r="L1190" s="86"/>
      <c r="M1190" s="86"/>
      <c r="N1190" s="86"/>
      <c r="O1190" s="86"/>
    </row>
    <row r="1191" spans="1:15">
      <c r="A1191" s="86"/>
      <c r="B1191" s="86"/>
      <c r="C1191" s="86"/>
      <c r="D1191" s="86"/>
      <c r="E1191" s="86"/>
      <c r="F1191" s="86"/>
      <c r="G1191" s="86"/>
      <c r="H1191" s="86"/>
      <c r="I1191" s="86"/>
      <c r="J1191" s="86"/>
      <c r="K1191" s="86"/>
      <c r="L1191" s="86"/>
      <c r="M1191" s="86"/>
      <c r="N1191" s="86"/>
      <c r="O1191" s="86"/>
    </row>
    <row r="1192" spans="1:15">
      <c r="A1192" s="86"/>
      <c r="B1192" s="86"/>
      <c r="C1192" s="86"/>
      <c r="D1192" s="86"/>
      <c r="E1192" s="86"/>
      <c r="F1192" s="86"/>
      <c r="G1192" s="86"/>
      <c r="H1192" s="86"/>
      <c r="I1192" s="86"/>
      <c r="J1192" s="86"/>
      <c r="K1192" s="86"/>
      <c r="L1192" s="86"/>
      <c r="M1192" s="86"/>
      <c r="N1192" s="86"/>
      <c r="O1192" s="86"/>
    </row>
    <row r="1193" spans="1:15">
      <c r="A1193" s="86"/>
      <c r="B1193" s="86"/>
      <c r="C1193" s="86"/>
      <c r="D1193" s="86"/>
      <c r="E1193" s="86"/>
      <c r="F1193" s="86"/>
      <c r="G1193" s="86"/>
      <c r="H1193" s="86"/>
      <c r="I1193" s="86"/>
      <c r="J1193" s="86"/>
      <c r="K1193" s="86"/>
      <c r="L1193" s="86"/>
      <c r="M1193" s="86"/>
      <c r="N1193" s="86"/>
      <c r="O1193" s="86"/>
    </row>
    <row r="1194" spans="1:15">
      <c r="A1194" s="86"/>
      <c r="B1194" s="86"/>
      <c r="C1194" s="86"/>
      <c r="D1194" s="86"/>
      <c r="E1194" s="86"/>
      <c r="F1194" s="86"/>
      <c r="G1194" s="86"/>
      <c r="H1194" s="86"/>
      <c r="I1194" s="86"/>
      <c r="J1194" s="86"/>
      <c r="K1194" s="86"/>
      <c r="L1194" s="86"/>
      <c r="M1194" s="86"/>
      <c r="N1194" s="86"/>
      <c r="O1194" s="86"/>
    </row>
    <row r="1195" spans="1:15">
      <c r="A1195" s="86"/>
      <c r="B1195" s="86"/>
      <c r="C1195" s="86"/>
      <c r="D1195" s="86"/>
      <c r="E1195" s="86"/>
      <c r="F1195" s="86"/>
      <c r="G1195" s="86"/>
      <c r="H1195" s="86"/>
      <c r="I1195" s="86"/>
      <c r="J1195" s="86"/>
      <c r="K1195" s="86"/>
      <c r="L1195" s="86"/>
      <c r="M1195" s="86"/>
      <c r="N1195" s="86"/>
      <c r="O1195" s="86"/>
    </row>
    <row r="1196" spans="1:15">
      <c r="A1196" s="86"/>
      <c r="B1196" s="86"/>
      <c r="C1196" s="86"/>
      <c r="D1196" s="86"/>
      <c r="E1196" s="86"/>
      <c r="F1196" s="86"/>
      <c r="G1196" s="86"/>
      <c r="H1196" s="86"/>
      <c r="I1196" s="86"/>
      <c r="J1196" s="86"/>
      <c r="K1196" s="86"/>
      <c r="L1196" s="86"/>
      <c r="M1196" s="86"/>
      <c r="N1196" s="86"/>
      <c r="O1196" s="86"/>
    </row>
    <row r="1197" spans="1:15">
      <c r="A1197" s="86"/>
      <c r="B1197" s="86"/>
      <c r="C1197" s="86"/>
      <c r="D1197" s="86"/>
      <c r="E1197" s="86"/>
      <c r="F1197" s="86"/>
      <c r="G1197" s="86"/>
      <c r="H1197" s="86"/>
      <c r="I1197" s="86"/>
      <c r="J1197" s="86"/>
      <c r="K1197" s="86"/>
      <c r="L1197" s="86"/>
      <c r="M1197" s="86"/>
      <c r="N1197" s="86"/>
      <c r="O1197" s="86"/>
    </row>
    <row r="1198" spans="1:15">
      <c r="A1198" s="86"/>
      <c r="B1198" s="86"/>
      <c r="C1198" s="86"/>
      <c r="D1198" s="86"/>
      <c r="E1198" s="86"/>
      <c r="F1198" s="86"/>
      <c r="G1198" s="86"/>
      <c r="H1198" s="86"/>
      <c r="I1198" s="86"/>
      <c r="J1198" s="86"/>
      <c r="K1198" s="86"/>
      <c r="L1198" s="86"/>
      <c r="M1198" s="86"/>
      <c r="N1198" s="86"/>
      <c r="O1198" s="86"/>
    </row>
    <row r="1199" spans="1:15">
      <c r="A1199" s="86"/>
      <c r="B1199" s="86"/>
      <c r="C1199" s="86"/>
      <c r="D1199" s="86"/>
      <c r="E1199" s="86"/>
      <c r="F1199" s="86"/>
      <c r="G1199" s="86"/>
      <c r="H1199" s="86"/>
      <c r="I1199" s="86"/>
      <c r="J1199" s="86"/>
      <c r="K1199" s="86"/>
      <c r="L1199" s="86"/>
      <c r="M1199" s="86"/>
      <c r="N1199" s="86"/>
      <c r="O1199" s="86"/>
    </row>
    <row r="1200" spans="1:15">
      <c r="A1200" s="86"/>
      <c r="B1200" s="86"/>
      <c r="C1200" s="86"/>
      <c r="D1200" s="86"/>
      <c r="E1200" s="86"/>
      <c r="F1200" s="86"/>
      <c r="G1200" s="86"/>
      <c r="H1200" s="86"/>
      <c r="I1200" s="86"/>
      <c r="J1200" s="86"/>
      <c r="K1200" s="86"/>
      <c r="L1200" s="86"/>
      <c r="M1200" s="86"/>
      <c r="N1200" s="86"/>
      <c r="O1200" s="86"/>
    </row>
    <row r="1201" spans="1:15">
      <c r="A1201" s="86"/>
      <c r="B1201" s="86"/>
      <c r="C1201" s="86"/>
      <c r="D1201" s="86"/>
      <c r="E1201" s="86"/>
      <c r="F1201" s="86"/>
      <c r="G1201" s="86"/>
      <c r="H1201" s="86"/>
      <c r="I1201" s="86"/>
      <c r="J1201" s="86"/>
      <c r="K1201" s="86"/>
      <c r="L1201" s="86"/>
      <c r="M1201" s="86"/>
      <c r="N1201" s="86"/>
      <c r="O1201" s="86"/>
    </row>
    <row r="1202" spans="1:15">
      <c r="A1202" s="86"/>
      <c r="B1202" s="86"/>
      <c r="C1202" s="86"/>
      <c r="D1202" s="86"/>
      <c r="E1202" s="86"/>
      <c r="F1202" s="86"/>
      <c r="G1202" s="86"/>
      <c r="H1202" s="86"/>
      <c r="I1202" s="86"/>
      <c r="J1202" s="86"/>
      <c r="K1202" s="86"/>
      <c r="L1202" s="86"/>
      <c r="M1202" s="86"/>
      <c r="N1202" s="86"/>
      <c r="O1202" s="86"/>
    </row>
    <row r="1203" spans="1:15">
      <c r="A1203" s="86"/>
      <c r="B1203" s="86"/>
      <c r="C1203" s="86"/>
      <c r="D1203" s="86"/>
      <c r="E1203" s="86"/>
      <c r="F1203" s="86"/>
      <c r="G1203" s="86"/>
      <c r="H1203" s="86"/>
      <c r="I1203" s="86"/>
      <c r="J1203" s="86"/>
      <c r="K1203" s="86"/>
      <c r="L1203" s="86"/>
      <c r="M1203" s="86"/>
      <c r="N1203" s="86"/>
      <c r="O1203" s="86"/>
    </row>
    <row r="1204" spans="1:15">
      <c r="A1204" s="86"/>
      <c r="B1204" s="86"/>
      <c r="C1204" s="86"/>
      <c r="D1204" s="86"/>
      <c r="E1204" s="86"/>
      <c r="F1204" s="86"/>
      <c r="G1204" s="86"/>
      <c r="H1204" s="86"/>
      <c r="I1204" s="86"/>
      <c r="J1204" s="86"/>
      <c r="K1204" s="86"/>
      <c r="L1204" s="86"/>
      <c r="M1204" s="86"/>
      <c r="N1204" s="86"/>
      <c r="O1204" s="86"/>
    </row>
    <row r="1205" spans="1:15">
      <c r="A1205" s="86"/>
      <c r="B1205" s="86"/>
      <c r="C1205" s="86"/>
      <c r="D1205" s="86"/>
      <c r="E1205" s="86"/>
      <c r="F1205" s="86"/>
      <c r="G1205" s="86"/>
      <c r="H1205" s="86"/>
      <c r="I1205" s="86"/>
      <c r="J1205" s="86"/>
      <c r="K1205" s="86"/>
      <c r="L1205" s="86"/>
      <c r="M1205" s="86"/>
      <c r="N1205" s="86"/>
      <c r="O1205" s="86"/>
    </row>
    <row r="1206" spans="1:15">
      <c r="A1206" s="86"/>
      <c r="B1206" s="86"/>
      <c r="C1206" s="86"/>
      <c r="D1206" s="86"/>
      <c r="E1206" s="86"/>
      <c r="F1206" s="86"/>
      <c r="G1206" s="86"/>
      <c r="H1206" s="86"/>
      <c r="I1206" s="86"/>
      <c r="J1206" s="86"/>
      <c r="K1206" s="86"/>
      <c r="L1206" s="86"/>
      <c r="M1206" s="86"/>
      <c r="N1206" s="86"/>
      <c r="O1206" s="86"/>
    </row>
    <row r="1208" spans="1:15">
      <c r="B1208" s="86"/>
      <c r="C1208" s="86"/>
      <c r="D1208" s="86"/>
      <c r="E1208" s="86"/>
      <c r="F1208" s="86"/>
      <c r="G1208" s="86"/>
      <c r="H1208" s="86"/>
      <c r="I1208" s="86"/>
      <c r="J1208" s="86"/>
      <c r="K1208" s="86"/>
      <c r="L1208" s="86"/>
      <c r="M1208" s="86"/>
      <c r="N1208" s="86"/>
      <c r="O1208" s="86"/>
    </row>
    <row r="1209" spans="1:15">
      <c r="A1209" s="86"/>
      <c r="B1209" s="86"/>
      <c r="C1209" s="86"/>
      <c r="D1209" s="86"/>
      <c r="E1209" s="86"/>
      <c r="F1209" s="86"/>
      <c r="G1209" s="86"/>
      <c r="H1209" s="86"/>
      <c r="I1209" s="86"/>
      <c r="J1209" s="86"/>
      <c r="K1209" s="86"/>
      <c r="L1209" s="86"/>
      <c r="M1209" s="86"/>
      <c r="N1209" s="86"/>
      <c r="O1209" s="86"/>
    </row>
    <row r="1210" spans="1:15">
      <c r="A1210" s="86"/>
      <c r="B1210" s="86"/>
      <c r="C1210" s="86"/>
      <c r="D1210" s="86"/>
      <c r="E1210" s="86"/>
      <c r="F1210" s="86"/>
      <c r="G1210" s="86"/>
      <c r="H1210" s="86"/>
      <c r="I1210" s="86"/>
      <c r="J1210" s="86"/>
      <c r="K1210" s="86"/>
      <c r="L1210" s="86"/>
      <c r="M1210" s="86"/>
      <c r="N1210" s="86"/>
      <c r="O1210" s="8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118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2807.53</v>
      </c>
      <c r="C2" s="93">
        <v>5492.54</v>
      </c>
      <c r="D2" s="93">
        <v>5492.54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2807.53</v>
      </c>
      <c r="C3" s="93">
        <v>5492.54</v>
      </c>
      <c r="D3" s="93">
        <v>5492.54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5941.99</v>
      </c>
      <c r="C4" s="93">
        <v>11624.67</v>
      </c>
      <c r="D4" s="93">
        <v>11624.67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5941.99</v>
      </c>
      <c r="C5" s="93">
        <v>11624.67</v>
      </c>
      <c r="D5" s="93">
        <v>11624.67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507.9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113.46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212.92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206.63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59.99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1292.08</v>
      </c>
      <c r="C28" s="93">
        <v>1515.45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0.56799999999999995</v>
      </c>
      <c r="E39" s="93">
        <v>0.621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0.56799999999999995</v>
      </c>
      <c r="E40" s="93">
        <v>0.621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0.56799999999999995</v>
      </c>
      <c r="E41" s="93">
        <v>0.621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0.56799999999999995</v>
      </c>
      <c r="E43" s="93">
        <v>0.621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0.56799999999999995</v>
      </c>
      <c r="E44" s="93">
        <v>0.621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0.56799999999999995</v>
      </c>
      <c r="E45" s="93">
        <v>0.621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4.0919999999999996</v>
      </c>
      <c r="F53" s="93">
        <v>0.36199999999999999</v>
      </c>
      <c r="G53" s="93">
        <v>0.22500000000000001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4.0919999999999996</v>
      </c>
      <c r="F54" s="93">
        <v>0.36199999999999999</v>
      </c>
      <c r="G54" s="93">
        <v>0.22500000000000001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4.0919999999999996</v>
      </c>
      <c r="F55" s="93">
        <v>0.36199999999999999</v>
      </c>
      <c r="G55" s="93">
        <v>0.22500000000000001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4.09</v>
      </c>
      <c r="F56" s="93">
        <v>0.36199999999999999</v>
      </c>
      <c r="G56" s="93">
        <v>0.22500000000000001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4.09</v>
      </c>
      <c r="F58" s="93">
        <v>0.36199999999999999</v>
      </c>
      <c r="G58" s="93">
        <v>0.22500000000000001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75611.42</v>
      </c>
      <c r="D64" s="93">
        <v>54802.57</v>
      </c>
      <c r="E64" s="93">
        <v>20808.849999999999</v>
      </c>
      <c r="F64" s="93">
        <v>0.72</v>
      </c>
      <c r="G64" s="93">
        <v>3.06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16422.52</v>
      </c>
      <c r="D65" s="93">
        <v>12499.34</v>
      </c>
      <c r="E65" s="93">
        <v>3923.18</v>
      </c>
      <c r="F65" s="93">
        <v>0.76</v>
      </c>
      <c r="G65" s="93">
        <v>3.1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148884.87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43439.22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0.57999999999999996</v>
      </c>
      <c r="D74" s="93">
        <v>1109.6500000000001</v>
      </c>
      <c r="E74" s="93">
        <v>3.65</v>
      </c>
      <c r="F74" s="93">
        <v>6962.17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0.55000000000000004</v>
      </c>
      <c r="D75" s="93">
        <v>622</v>
      </c>
      <c r="E75" s="93">
        <v>0.89</v>
      </c>
      <c r="F75" s="93">
        <v>1014.76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37146.262799999997</v>
      </c>
      <c r="C84" s="93">
        <v>56.252200000000002</v>
      </c>
      <c r="D84" s="93">
        <v>122.1253</v>
      </c>
      <c r="E84" s="93">
        <v>0</v>
      </c>
      <c r="F84" s="93">
        <v>5.0000000000000001E-4</v>
      </c>
      <c r="G84" s="93">
        <v>126935.1673</v>
      </c>
      <c r="H84" s="93">
        <v>15066.7497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32332.510699999999</v>
      </c>
      <c r="C85" s="93">
        <v>49.640300000000003</v>
      </c>
      <c r="D85" s="93">
        <v>109.9675</v>
      </c>
      <c r="E85" s="93">
        <v>0</v>
      </c>
      <c r="F85" s="93">
        <v>4.0000000000000002E-4</v>
      </c>
      <c r="G85" s="93">
        <v>114304.5099</v>
      </c>
      <c r="H85" s="93">
        <v>13180.7425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34567.2376</v>
      </c>
      <c r="C86" s="93">
        <v>53.8367</v>
      </c>
      <c r="D86" s="93">
        <v>121.71129999999999</v>
      </c>
      <c r="E86" s="93">
        <v>0</v>
      </c>
      <c r="F86" s="93">
        <v>5.0000000000000001E-4</v>
      </c>
      <c r="G86" s="93">
        <v>126517.9736</v>
      </c>
      <c r="H86" s="93">
        <v>14166.8415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32106.194800000001</v>
      </c>
      <c r="C87" s="93">
        <v>51.441299999999998</v>
      </c>
      <c r="D87" s="93">
        <v>120.82640000000001</v>
      </c>
      <c r="E87" s="93">
        <v>0</v>
      </c>
      <c r="F87" s="93">
        <v>5.0000000000000001E-4</v>
      </c>
      <c r="G87" s="93">
        <v>125609.9097</v>
      </c>
      <c r="H87" s="93">
        <v>13299.2235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34455.166299999997</v>
      </c>
      <c r="C88" s="93">
        <v>56.366399999999999</v>
      </c>
      <c r="D88" s="93">
        <v>135.95339999999999</v>
      </c>
      <c r="E88" s="93">
        <v>0</v>
      </c>
      <c r="F88" s="93">
        <v>5.0000000000000001E-4</v>
      </c>
      <c r="G88" s="93">
        <v>141344.75779999999</v>
      </c>
      <c r="H88" s="93">
        <v>14386.1674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35426.2359</v>
      </c>
      <c r="C89" s="93">
        <v>58.549900000000001</v>
      </c>
      <c r="D89" s="93">
        <v>143.00479999999999</v>
      </c>
      <c r="E89" s="93">
        <v>0</v>
      </c>
      <c r="F89" s="93">
        <v>5.9999999999999995E-4</v>
      </c>
      <c r="G89" s="93">
        <v>148680.19070000001</v>
      </c>
      <c r="H89" s="93">
        <v>14849.9722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38871.167500000003</v>
      </c>
      <c r="C90" s="93">
        <v>64.583600000000004</v>
      </c>
      <c r="D90" s="93">
        <v>158.7518</v>
      </c>
      <c r="E90" s="93">
        <v>0</v>
      </c>
      <c r="F90" s="93">
        <v>5.9999999999999995E-4</v>
      </c>
      <c r="G90" s="93">
        <v>165054.524</v>
      </c>
      <c r="H90" s="93">
        <v>16327.379499999999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37596.405299999999</v>
      </c>
      <c r="C91" s="93">
        <v>62.344099999999997</v>
      </c>
      <c r="D91" s="93">
        <v>152.88829999999999</v>
      </c>
      <c r="E91" s="93">
        <v>0</v>
      </c>
      <c r="F91" s="93">
        <v>5.9999999999999995E-4</v>
      </c>
      <c r="G91" s="93">
        <v>158957.39799999999</v>
      </c>
      <c r="H91" s="93">
        <v>15780.018899999999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34010.219700000001</v>
      </c>
      <c r="C92" s="93">
        <v>56.084899999999998</v>
      </c>
      <c r="D92" s="93">
        <v>136.614</v>
      </c>
      <c r="E92" s="93">
        <v>0</v>
      </c>
      <c r="F92" s="93">
        <v>5.0000000000000001E-4</v>
      </c>
      <c r="G92" s="93">
        <v>142034.83040000001</v>
      </c>
      <c r="H92" s="93">
        <v>14244.1769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33132.292699999998</v>
      </c>
      <c r="C93" s="93">
        <v>53.316499999999998</v>
      </c>
      <c r="D93" s="93">
        <v>125.93940000000001</v>
      </c>
      <c r="E93" s="93">
        <v>0</v>
      </c>
      <c r="F93" s="93">
        <v>5.0000000000000001E-4</v>
      </c>
      <c r="G93" s="93">
        <v>130927.10340000001</v>
      </c>
      <c r="H93" s="93">
        <v>13746.9395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33587.306199999999</v>
      </c>
      <c r="C94" s="93">
        <v>52.209699999999998</v>
      </c>
      <c r="D94" s="93">
        <v>117.715</v>
      </c>
      <c r="E94" s="93">
        <v>0</v>
      </c>
      <c r="F94" s="93">
        <v>5.0000000000000001E-4</v>
      </c>
      <c r="G94" s="93">
        <v>122362.9604</v>
      </c>
      <c r="H94" s="93">
        <v>13755.336600000001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37349.402900000001</v>
      </c>
      <c r="C95" s="93">
        <v>56.45</v>
      </c>
      <c r="D95" s="93">
        <v>122.19889999999999</v>
      </c>
      <c r="E95" s="93">
        <v>0</v>
      </c>
      <c r="F95" s="93">
        <v>5.0000000000000001E-4</v>
      </c>
      <c r="G95" s="93">
        <v>127010.6666</v>
      </c>
      <c r="H95" s="93">
        <v>15138.374400000001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420580.40259999997</v>
      </c>
      <c r="C97" s="93">
        <v>671.07569999999998</v>
      </c>
      <c r="D97" s="93">
        <v>1567.6962000000001</v>
      </c>
      <c r="E97" s="93">
        <v>0</v>
      </c>
      <c r="F97" s="93">
        <v>6.3E-3</v>
      </c>
      <c r="G97" s="94">
        <v>1629740</v>
      </c>
      <c r="H97" s="93">
        <v>173941.92259999999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32106.194800000001</v>
      </c>
      <c r="C98" s="93">
        <v>49.640300000000003</v>
      </c>
      <c r="D98" s="93">
        <v>109.9675</v>
      </c>
      <c r="E98" s="93">
        <v>0</v>
      </c>
      <c r="F98" s="93">
        <v>4.0000000000000002E-4</v>
      </c>
      <c r="G98" s="93">
        <v>114304.5099</v>
      </c>
      <c r="H98" s="93">
        <v>13180.7425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38871.167500000003</v>
      </c>
      <c r="C99" s="93">
        <v>64.583600000000004</v>
      </c>
      <c r="D99" s="93">
        <v>158.7518</v>
      </c>
      <c r="E99" s="93">
        <v>0</v>
      </c>
      <c r="F99" s="93">
        <v>5.9999999999999995E-4</v>
      </c>
      <c r="G99" s="93">
        <v>165054.524</v>
      </c>
      <c r="H99" s="93">
        <v>16327.379499999999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100636000000</v>
      </c>
      <c r="C102" s="93">
        <v>49450.807000000001</v>
      </c>
      <c r="D102" s="93" t="s">
        <v>596</v>
      </c>
      <c r="E102" s="93">
        <v>11214.473</v>
      </c>
      <c r="F102" s="93">
        <v>26914.7</v>
      </c>
      <c r="G102" s="93">
        <v>7976.9319999999998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3344.701</v>
      </c>
      <c r="R102" s="93">
        <v>0</v>
      </c>
      <c r="S102" s="93">
        <v>0</v>
      </c>
    </row>
    <row r="103" spans="1:19">
      <c r="A103" s="93" t="s">
        <v>428</v>
      </c>
      <c r="B103" s="94">
        <v>90622000000</v>
      </c>
      <c r="C103" s="93">
        <v>52776.665999999997</v>
      </c>
      <c r="D103" s="93" t="s">
        <v>512</v>
      </c>
      <c r="E103" s="93">
        <v>11214.473</v>
      </c>
      <c r="F103" s="93">
        <v>26914.7</v>
      </c>
      <c r="G103" s="93">
        <v>7976.9319999999998</v>
      </c>
      <c r="H103" s="93">
        <v>0</v>
      </c>
      <c r="I103" s="93">
        <v>4716.6239999999998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1953.9369999999999</v>
      </c>
      <c r="R103" s="93">
        <v>0</v>
      </c>
      <c r="S103" s="93">
        <v>0</v>
      </c>
    </row>
    <row r="104" spans="1:19">
      <c r="A104" s="93" t="s">
        <v>429</v>
      </c>
      <c r="B104" s="94">
        <v>100305000000</v>
      </c>
      <c r="C104" s="93">
        <v>54411.995999999999</v>
      </c>
      <c r="D104" s="93" t="s">
        <v>513</v>
      </c>
      <c r="E104" s="93">
        <v>11214.473</v>
      </c>
      <c r="F104" s="93">
        <v>26914.7</v>
      </c>
      <c r="G104" s="93">
        <v>7976.9319999999998</v>
      </c>
      <c r="H104" s="93">
        <v>0</v>
      </c>
      <c r="I104" s="93">
        <v>6339.6940000000004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1966.1969999999999</v>
      </c>
      <c r="R104" s="93">
        <v>0</v>
      </c>
      <c r="S104" s="93">
        <v>0</v>
      </c>
    </row>
    <row r="105" spans="1:19">
      <c r="A105" s="93" t="s">
        <v>430</v>
      </c>
      <c r="B105" s="94">
        <v>99585000000</v>
      </c>
      <c r="C105" s="93">
        <v>63694.012000000002</v>
      </c>
      <c r="D105" s="93" t="s">
        <v>500</v>
      </c>
      <c r="E105" s="93">
        <v>11214.473</v>
      </c>
      <c r="F105" s="93">
        <v>26914.7</v>
      </c>
      <c r="G105" s="93">
        <v>7976.9319999999998</v>
      </c>
      <c r="H105" s="93">
        <v>0</v>
      </c>
      <c r="I105" s="93">
        <v>15553.065000000001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2034.8420000000001</v>
      </c>
      <c r="R105" s="93">
        <v>0</v>
      </c>
      <c r="S105" s="93">
        <v>0</v>
      </c>
    </row>
    <row r="106" spans="1:19">
      <c r="A106" s="93" t="s">
        <v>281</v>
      </c>
      <c r="B106" s="94">
        <v>112060000000</v>
      </c>
      <c r="C106" s="93">
        <v>69820.320000000007</v>
      </c>
      <c r="D106" s="93" t="s">
        <v>501</v>
      </c>
      <c r="E106" s="93">
        <v>11214.473</v>
      </c>
      <c r="F106" s="93">
        <v>26914.7</v>
      </c>
      <c r="G106" s="93">
        <v>7976.9319999999998</v>
      </c>
      <c r="H106" s="93">
        <v>0</v>
      </c>
      <c r="I106" s="93">
        <v>21605.873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2108.3420000000001</v>
      </c>
      <c r="R106" s="93">
        <v>0</v>
      </c>
      <c r="S106" s="93">
        <v>0</v>
      </c>
    </row>
    <row r="107" spans="1:19">
      <c r="A107" s="93" t="s">
        <v>431</v>
      </c>
      <c r="B107" s="94">
        <v>117875000000</v>
      </c>
      <c r="C107" s="93">
        <v>73890.577999999994</v>
      </c>
      <c r="D107" s="93" t="s">
        <v>514</v>
      </c>
      <c r="E107" s="93">
        <v>11214.473</v>
      </c>
      <c r="F107" s="93">
        <v>26914.7</v>
      </c>
      <c r="G107" s="93">
        <v>7976.9319999999998</v>
      </c>
      <c r="H107" s="93">
        <v>0</v>
      </c>
      <c r="I107" s="93">
        <v>25650.662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2133.8110000000001</v>
      </c>
      <c r="R107" s="93">
        <v>0</v>
      </c>
      <c r="S107" s="93">
        <v>0</v>
      </c>
    </row>
    <row r="108" spans="1:19">
      <c r="A108" s="93" t="s">
        <v>432</v>
      </c>
      <c r="B108" s="94">
        <v>130857000000</v>
      </c>
      <c r="C108" s="93">
        <v>76530.312999999995</v>
      </c>
      <c r="D108" s="93" t="s">
        <v>567</v>
      </c>
      <c r="E108" s="93">
        <v>11214.473</v>
      </c>
      <c r="F108" s="93">
        <v>26914.7</v>
      </c>
      <c r="G108" s="93">
        <v>7976.9319999999998</v>
      </c>
      <c r="H108" s="93">
        <v>0</v>
      </c>
      <c r="I108" s="93">
        <v>28284.705000000002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2139.5039999999999</v>
      </c>
      <c r="R108" s="93">
        <v>0</v>
      </c>
      <c r="S108" s="93">
        <v>0</v>
      </c>
    </row>
    <row r="109" spans="1:19">
      <c r="A109" s="93" t="s">
        <v>433</v>
      </c>
      <c r="B109" s="94">
        <v>126023000000</v>
      </c>
      <c r="C109" s="93">
        <v>76533.460999999996</v>
      </c>
      <c r="D109" s="93" t="s">
        <v>483</v>
      </c>
      <c r="E109" s="93">
        <v>11214.473</v>
      </c>
      <c r="F109" s="93">
        <v>26914.7</v>
      </c>
      <c r="G109" s="93">
        <v>7976.9319999999998</v>
      </c>
      <c r="H109" s="93">
        <v>0</v>
      </c>
      <c r="I109" s="93">
        <v>28267.67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2159.6849999999999</v>
      </c>
      <c r="R109" s="93">
        <v>0</v>
      </c>
      <c r="S109" s="93">
        <v>0</v>
      </c>
    </row>
    <row r="110" spans="1:19">
      <c r="A110" s="93" t="s">
        <v>434</v>
      </c>
      <c r="B110" s="94">
        <v>112607000000</v>
      </c>
      <c r="C110" s="93">
        <v>69678.654999999999</v>
      </c>
      <c r="D110" s="93" t="s">
        <v>519</v>
      </c>
      <c r="E110" s="93">
        <v>11214.473</v>
      </c>
      <c r="F110" s="93">
        <v>26914.7</v>
      </c>
      <c r="G110" s="93">
        <v>7976.9319999999998</v>
      </c>
      <c r="H110" s="93">
        <v>0</v>
      </c>
      <c r="I110" s="93">
        <v>21465.062000000002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2107.4879999999998</v>
      </c>
      <c r="R110" s="93">
        <v>0</v>
      </c>
      <c r="S110" s="93">
        <v>0</v>
      </c>
    </row>
    <row r="111" spans="1:19">
      <c r="A111" s="93" t="s">
        <v>435</v>
      </c>
      <c r="B111" s="94">
        <v>103801000000</v>
      </c>
      <c r="C111" s="93">
        <v>63620.766000000003</v>
      </c>
      <c r="D111" s="93" t="s">
        <v>631</v>
      </c>
      <c r="E111" s="93">
        <v>11214.473</v>
      </c>
      <c r="F111" s="93">
        <v>26914.7</v>
      </c>
      <c r="G111" s="93">
        <v>7976.9319999999998</v>
      </c>
      <c r="H111" s="93">
        <v>0</v>
      </c>
      <c r="I111" s="93">
        <v>15460.874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2053.7869999999998</v>
      </c>
      <c r="R111" s="93">
        <v>0</v>
      </c>
      <c r="S111" s="93">
        <v>0</v>
      </c>
    </row>
    <row r="112" spans="1:19">
      <c r="A112" s="93" t="s">
        <v>436</v>
      </c>
      <c r="B112" s="94">
        <v>97010800000</v>
      </c>
      <c r="C112" s="93">
        <v>51377.832000000002</v>
      </c>
      <c r="D112" s="93" t="s">
        <v>632</v>
      </c>
      <c r="E112" s="93">
        <v>11214.473</v>
      </c>
      <c r="F112" s="93">
        <v>26914.7</v>
      </c>
      <c r="G112" s="93">
        <v>7976.9319999999998</v>
      </c>
      <c r="H112" s="93">
        <v>0</v>
      </c>
      <c r="I112" s="93">
        <v>2282.48</v>
      </c>
      <c r="J112" s="93">
        <v>1072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1917.2470000000001</v>
      </c>
      <c r="R112" s="93">
        <v>0</v>
      </c>
      <c r="S112" s="93">
        <v>0</v>
      </c>
    </row>
    <row r="113" spans="1:19">
      <c r="A113" s="93" t="s">
        <v>437</v>
      </c>
      <c r="B113" s="94">
        <v>100696000000</v>
      </c>
      <c r="C113" s="93">
        <v>49446.201000000001</v>
      </c>
      <c r="D113" s="93" t="s">
        <v>597</v>
      </c>
      <c r="E113" s="93">
        <v>11214.473</v>
      </c>
      <c r="F113" s="93">
        <v>26914.7</v>
      </c>
      <c r="G113" s="93">
        <v>7976.9319999999998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3340.096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1292080000000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90622000000</v>
      </c>
      <c r="C116" s="93">
        <v>49446.201000000001</v>
      </c>
      <c r="D116" s="93"/>
      <c r="E116" s="93">
        <v>11214.473</v>
      </c>
      <c r="F116" s="93">
        <v>26914.7</v>
      </c>
      <c r="G116" s="93">
        <v>7976.9319999999998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1917.2470000000001</v>
      </c>
      <c r="R116" s="93">
        <v>0</v>
      </c>
      <c r="S116" s="93">
        <v>0</v>
      </c>
    </row>
    <row r="117" spans="1:19">
      <c r="A117" s="93" t="s">
        <v>440</v>
      </c>
      <c r="B117" s="94">
        <v>130857000000</v>
      </c>
      <c r="C117" s="93">
        <v>76533.460999999996</v>
      </c>
      <c r="D117" s="93"/>
      <c r="E117" s="93">
        <v>11214.473</v>
      </c>
      <c r="F117" s="93">
        <v>26914.7</v>
      </c>
      <c r="G117" s="93">
        <v>7976.9319999999998</v>
      </c>
      <c r="H117" s="93">
        <v>0</v>
      </c>
      <c r="I117" s="93">
        <v>28284.705000000002</v>
      </c>
      <c r="J117" s="93">
        <v>1072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3344.701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13446.35</v>
      </c>
      <c r="C120" s="93">
        <v>10805.28</v>
      </c>
      <c r="D120" s="93">
        <v>0</v>
      </c>
      <c r="E120" s="93">
        <v>24251.63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26.31</v>
      </c>
      <c r="C121" s="93">
        <v>21.14</v>
      </c>
      <c r="D121" s="93">
        <v>0</v>
      </c>
      <c r="E121" s="93">
        <v>47.44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26.31</v>
      </c>
      <c r="C122" s="93">
        <v>21.14</v>
      </c>
      <c r="D122" s="93">
        <v>0</v>
      </c>
      <c r="E122" s="93">
        <v>47.44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9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9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86"/>
      <c r="D434" s="86"/>
      <c r="E434" s="96"/>
      <c r="F434" s="86"/>
      <c r="G434" s="96"/>
      <c r="H434" s="96"/>
      <c r="I434" s="86"/>
    </row>
    <row r="435" spans="1:9">
      <c r="A435" s="86"/>
      <c r="B435" s="96"/>
      <c r="C435" s="96"/>
      <c r="D435" s="86"/>
      <c r="E435" s="9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8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8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96"/>
      <c r="H440" s="96"/>
      <c r="I440" s="86"/>
    </row>
    <row r="441" spans="1:9">
      <c r="A441" s="86"/>
      <c r="B441" s="96"/>
      <c r="C441" s="96"/>
      <c r="D441" s="86"/>
      <c r="E441" s="96"/>
      <c r="F441" s="86"/>
      <c r="G441" s="96"/>
      <c r="H441" s="96"/>
      <c r="I441" s="86"/>
    </row>
    <row r="442" spans="1:9">
      <c r="A442" s="86"/>
      <c r="B442" s="96"/>
      <c r="C442" s="86"/>
      <c r="D442" s="86"/>
      <c r="E442" s="8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8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96"/>
      <c r="I451" s="86"/>
    </row>
    <row r="452" spans="1:9">
      <c r="A452" s="86"/>
      <c r="B452" s="96"/>
      <c r="C452" s="86"/>
      <c r="D452" s="86"/>
      <c r="E452" s="86"/>
      <c r="F452" s="86"/>
      <c r="G452" s="96"/>
      <c r="H452" s="96"/>
      <c r="I452" s="86"/>
    </row>
    <row r="453" spans="1:9">
      <c r="A453" s="86"/>
      <c r="B453" s="96"/>
      <c r="C453" s="86"/>
      <c r="D453" s="86"/>
      <c r="E453" s="96"/>
      <c r="F453" s="86"/>
      <c r="G453" s="86"/>
      <c r="H453" s="96"/>
      <c r="I453" s="86"/>
    </row>
    <row r="454" spans="1:9">
      <c r="A454" s="86"/>
      <c r="B454" s="96"/>
      <c r="C454" s="86"/>
      <c r="D454" s="86"/>
      <c r="E454" s="96"/>
      <c r="F454" s="86"/>
      <c r="G454" s="86"/>
      <c r="H454" s="96"/>
      <c r="I454" s="86"/>
    </row>
    <row r="455" spans="1:9">
      <c r="A455" s="86"/>
      <c r="B455" s="96"/>
      <c r="C455" s="8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9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96"/>
      <c r="D457" s="86"/>
      <c r="E457" s="96"/>
      <c r="F457" s="86"/>
      <c r="G457" s="86"/>
      <c r="H457" s="96"/>
      <c r="I457" s="86"/>
    </row>
    <row r="458" spans="1:9">
      <c r="A458" s="86"/>
      <c r="B458" s="96"/>
      <c r="C458" s="86"/>
      <c r="D458" s="86"/>
      <c r="E458" s="9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9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9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96"/>
      <c r="D465" s="86"/>
      <c r="E465" s="96"/>
      <c r="F465" s="8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9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8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9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96"/>
    </row>
    <row r="782" spans="1:6">
      <c r="A782" s="86"/>
      <c r="B782" s="96"/>
      <c r="C782" s="96"/>
      <c r="D782" s="96"/>
      <c r="E782" s="9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9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8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8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1" spans="1:7">
      <c r="B891" s="86"/>
    </row>
    <row r="892" spans="1:7">
      <c r="A892" s="86"/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900" spans="1:16"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</row>
    <row r="901" spans="1:16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1" spans="1:16"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</row>
    <row r="912" spans="1:16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7" spans="1:16"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</row>
    <row r="921" spans="1:16"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</row>
    <row r="923" spans="1:16"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4" spans="1:16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6" spans="1:16"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7" spans="1:16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8" spans="1:16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5" spans="1:15"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8" spans="1:15">
      <c r="B968" s="86"/>
    </row>
    <row r="969" spans="1:15">
      <c r="A969" s="86"/>
      <c r="B969" s="86"/>
    </row>
    <row r="970" spans="1:15">
      <c r="A970" s="86"/>
      <c r="B970" s="86"/>
    </row>
    <row r="971" spans="1:15">
      <c r="A971" s="86"/>
      <c r="B971" s="86"/>
    </row>
    <row r="972" spans="1:15">
      <c r="A972" s="86"/>
      <c r="B972" s="86"/>
    </row>
    <row r="973" spans="1:15">
      <c r="A973" s="86"/>
      <c r="B973" s="86"/>
    </row>
    <row r="974" spans="1:15">
      <c r="A974" s="86"/>
      <c r="B974" s="86"/>
    </row>
    <row r="975" spans="1:15">
      <c r="A975" s="86"/>
      <c r="B975" s="86"/>
    </row>
    <row r="977" spans="1:16"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</row>
    <row r="978" spans="1:16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</row>
    <row r="979" spans="1:16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0" spans="1:16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</row>
    <row r="981" spans="1:16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6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3" spans="1:16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6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6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8" spans="1:16"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</row>
    <row r="989" spans="1:16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</row>
    <row r="990" spans="1:16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</row>
    <row r="991" spans="1:16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</row>
    <row r="992" spans="1:16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</row>
    <row r="994" spans="1:15"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</row>
    <row r="995" spans="1:15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</row>
    <row r="996" spans="1:15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</row>
    <row r="998" spans="1:15"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1000" spans="1:15"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</row>
    <row r="1001" spans="1:15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</row>
    <row r="1003" spans="1:15"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</row>
    <row r="1004" spans="1:15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</row>
    <row r="1005" spans="1:15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6" spans="1:15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7" spans="1:15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8" spans="1:15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2" spans="1:15"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5" spans="1:15">
      <c r="B1045" s="86"/>
    </row>
    <row r="1046" spans="1:15">
      <c r="A1046" s="86"/>
      <c r="B1046" s="86"/>
    </row>
    <row r="1047" spans="1:15">
      <c r="A1047" s="86"/>
      <c r="B1047" s="86"/>
    </row>
    <row r="1048" spans="1:15">
      <c r="A1048" s="86"/>
      <c r="B1048" s="86"/>
    </row>
    <row r="1049" spans="1:15">
      <c r="A1049" s="86"/>
      <c r="B1049" s="86"/>
    </row>
    <row r="1050" spans="1:15">
      <c r="A1050" s="86"/>
      <c r="B1050" s="86"/>
    </row>
    <row r="1051" spans="1:15">
      <c r="A1051" s="86"/>
      <c r="B1051" s="86"/>
    </row>
    <row r="1052" spans="1:15">
      <c r="A1052" s="86"/>
      <c r="B1052" s="86"/>
    </row>
    <row r="1054" spans="1:15"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5" spans="1:15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  <c r="K1055" s="86"/>
      <c r="L1055" s="86"/>
      <c r="M1055" s="86"/>
      <c r="N1055" s="86"/>
      <c r="O1055" s="86"/>
    </row>
    <row r="1056" spans="1:15">
      <c r="A1056" s="86"/>
      <c r="B1056" s="86"/>
      <c r="C1056" s="86"/>
      <c r="D1056" s="86"/>
      <c r="E1056" s="86"/>
      <c r="F1056" s="86"/>
      <c r="G1056" s="86"/>
      <c r="H1056" s="86"/>
      <c r="I1056" s="86"/>
      <c r="J1056" s="86"/>
      <c r="K1056" s="86"/>
      <c r="L1056" s="86"/>
      <c r="M1056" s="86"/>
      <c r="N1056" s="86"/>
      <c r="O1056" s="86"/>
    </row>
    <row r="1057" spans="1:16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</row>
    <row r="1058" spans="1:16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</row>
    <row r="1059" spans="1:16">
      <c r="A1059" s="86"/>
      <c r="B1059" s="86"/>
      <c r="C1059" s="86"/>
      <c r="D1059" s="86"/>
      <c r="E1059" s="86"/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</row>
    <row r="1060" spans="1:16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6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2" spans="1:16">
      <c r="A1062" s="86"/>
      <c r="B1062" s="86"/>
      <c r="C1062" s="86"/>
      <c r="D1062" s="86"/>
      <c r="E1062" s="86"/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</row>
    <row r="1063" spans="1:16">
      <c r="A1063" s="86"/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</row>
    <row r="1065" spans="1:16"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  <c r="P1065" s="86"/>
    </row>
    <row r="1066" spans="1:16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  <c r="P1066" s="86"/>
    </row>
    <row r="1067" spans="1:16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  <c r="P1067" s="86"/>
    </row>
    <row r="1069" spans="1:16"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6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1" spans="1:16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</row>
    <row r="1073" spans="1:15"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5" spans="1:15"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7" spans="1:15"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8" spans="1:15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</row>
    <row r="1079" spans="1:15">
      <c r="A1079" s="86"/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</row>
    <row r="1080" spans="1:15">
      <c r="A1080" s="86"/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</row>
    <row r="1081" spans="1:15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2" spans="1:15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</row>
    <row r="1083" spans="1:15">
      <c r="A1083" s="86"/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</row>
    <row r="1084" spans="1:15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5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5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5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5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6" spans="1:15"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199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2884.81</v>
      </c>
      <c r="C2" s="93">
        <v>5643.73</v>
      </c>
      <c r="D2" s="93">
        <v>5643.73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2884.81</v>
      </c>
      <c r="C3" s="93">
        <v>5643.73</v>
      </c>
      <c r="D3" s="93">
        <v>5643.73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3863.78</v>
      </c>
      <c r="C4" s="93">
        <v>7558.94</v>
      </c>
      <c r="D4" s="93">
        <v>7558.94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3863.78</v>
      </c>
      <c r="C5" s="93">
        <v>7558.94</v>
      </c>
      <c r="D5" s="93">
        <v>7558.94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762.32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23.63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109.86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223.78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58.62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1097.79</v>
      </c>
      <c r="C28" s="93">
        <v>1787.02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0.52200000000000002</v>
      </c>
      <c r="E39" s="93">
        <v>0.56699999999999995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0.52200000000000002</v>
      </c>
      <c r="E40" s="93">
        <v>0.56699999999999995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0.52200000000000002</v>
      </c>
      <c r="E41" s="93">
        <v>0.56699999999999995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0.52200000000000002</v>
      </c>
      <c r="E43" s="93">
        <v>0.56699999999999995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0.52200000000000002</v>
      </c>
      <c r="E44" s="93">
        <v>0.56699999999999995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0.52200000000000002</v>
      </c>
      <c r="E45" s="93">
        <v>0.56699999999999995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4.0919999999999996</v>
      </c>
      <c r="F53" s="93">
        <v>0.39200000000000002</v>
      </c>
      <c r="G53" s="93">
        <v>0.253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4.0919999999999996</v>
      </c>
      <c r="F54" s="93">
        <v>0.39200000000000002</v>
      </c>
      <c r="G54" s="93">
        <v>0.253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4.0919999999999996</v>
      </c>
      <c r="F55" s="93">
        <v>0.39200000000000002</v>
      </c>
      <c r="G55" s="93">
        <v>0.253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4.09</v>
      </c>
      <c r="F56" s="93">
        <v>0.39200000000000002</v>
      </c>
      <c r="G56" s="93">
        <v>0.253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4.09</v>
      </c>
      <c r="F58" s="93">
        <v>0.39200000000000002</v>
      </c>
      <c r="G58" s="93">
        <v>0.253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67577.990000000005</v>
      </c>
      <c r="D64" s="93">
        <v>48041.38</v>
      </c>
      <c r="E64" s="93">
        <v>19536.61</v>
      </c>
      <c r="F64" s="93">
        <v>0.71</v>
      </c>
      <c r="G64" s="93">
        <v>2.67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12335.34</v>
      </c>
      <c r="D65" s="93">
        <v>9335.3700000000008</v>
      </c>
      <c r="E65" s="93">
        <v>2999.97</v>
      </c>
      <c r="F65" s="93">
        <v>0.76</v>
      </c>
      <c r="G65" s="93">
        <v>3.1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151786.74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35049.410000000003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0.56999999999999995</v>
      </c>
      <c r="D74" s="93">
        <v>622</v>
      </c>
      <c r="E74" s="93">
        <v>3.11</v>
      </c>
      <c r="F74" s="93">
        <v>3398.99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0.54</v>
      </c>
      <c r="D75" s="93">
        <v>622</v>
      </c>
      <c r="E75" s="93">
        <v>0.66</v>
      </c>
      <c r="F75" s="93">
        <v>765.93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15791.799800000001</v>
      </c>
      <c r="C84" s="93">
        <v>17.407399999999999</v>
      </c>
      <c r="D84" s="93">
        <v>19.685700000000001</v>
      </c>
      <c r="E84" s="93">
        <v>0</v>
      </c>
      <c r="F84" s="93">
        <v>1E-4</v>
      </c>
      <c r="G84" s="93">
        <v>259439.37150000001</v>
      </c>
      <c r="H84" s="93">
        <v>5794.6674999999996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13043.5427</v>
      </c>
      <c r="C85" s="93">
        <v>14.610799999999999</v>
      </c>
      <c r="D85" s="93">
        <v>17.746200000000002</v>
      </c>
      <c r="E85" s="93">
        <v>0</v>
      </c>
      <c r="F85" s="93">
        <v>1E-4</v>
      </c>
      <c r="G85" s="93">
        <v>233959.98009999999</v>
      </c>
      <c r="H85" s="93">
        <v>4811.1517000000003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14103.175499999999</v>
      </c>
      <c r="C86" s="93">
        <v>15.865500000000001</v>
      </c>
      <c r="D86" s="93">
        <v>19.620899999999999</v>
      </c>
      <c r="E86" s="93">
        <v>0</v>
      </c>
      <c r="F86" s="93">
        <v>1E-4</v>
      </c>
      <c r="G86" s="93">
        <v>258697.141</v>
      </c>
      <c r="H86" s="93">
        <v>5209.2645000000002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12171.6086</v>
      </c>
      <c r="C87" s="93">
        <v>14.0107</v>
      </c>
      <c r="D87" s="93">
        <v>18.9649</v>
      </c>
      <c r="E87" s="93">
        <v>0</v>
      </c>
      <c r="F87" s="93">
        <v>1E-4</v>
      </c>
      <c r="G87" s="93">
        <v>250147.38570000001</v>
      </c>
      <c r="H87" s="93">
        <v>4529.8783999999996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10909.013499999999</v>
      </c>
      <c r="C88" s="93">
        <v>13.0098</v>
      </c>
      <c r="D88" s="93">
        <v>19.886399999999998</v>
      </c>
      <c r="E88" s="93">
        <v>0</v>
      </c>
      <c r="F88" s="93">
        <v>1E-4</v>
      </c>
      <c r="G88" s="93">
        <v>262427.23</v>
      </c>
      <c r="H88" s="93">
        <v>4108.4375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9750.3557000000001</v>
      </c>
      <c r="C89" s="93">
        <v>11.9009</v>
      </c>
      <c r="D89" s="93">
        <v>19.5167</v>
      </c>
      <c r="E89" s="93">
        <v>0</v>
      </c>
      <c r="F89" s="93">
        <v>1E-4</v>
      </c>
      <c r="G89" s="93">
        <v>257614.3137</v>
      </c>
      <c r="H89" s="93">
        <v>3701.3053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9632.1826999999994</v>
      </c>
      <c r="C90" s="93">
        <v>12.0443</v>
      </c>
      <c r="D90" s="93">
        <v>21.116499999999998</v>
      </c>
      <c r="E90" s="93">
        <v>0</v>
      </c>
      <c r="F90" s="93">
        <v>1E-4</v>
      </c>
      <c r="G90" s="93">
        <v>278793.4154</v>
      </c>
      <c r="H90" s="93">
        <v>3687.2491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9539.0144</v>
      </c>
      <c r="C91" s="93">
        <v>11.9655</v>
      </c>
      <c r="D91" s="93">
        <v>21.153099999999998</v>
      </c>
      <c r="E91" s="93">
        <v>0</v>
      </c>
      <c r="F91" s="93">
        <v>1E-4</v>
      </c>
      <c r="G91" s="93">
        <v>279284.54739999998</v>
      </c>
      <c r="H91" s="93">
        <v>3655.6244000000002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9990.7985000000008</v>
      </c>
      <c r="C92" s="93">
        <v>12.199299999999999</v>
      </c>
      <c r="D92" s="93">
        <v>20.029499999999999</v>
      </c>
      <c r="E92" s="93">
        <v>0</v>
      </c>
      <c r="F92" s="93">
        <v>1E-4</v>
      </c>
      <c r="G92" s="93">
        <v>264383.88410000002</v>
      </c>
      <c r="H92" s="93">
        <v>3793.1075000000001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11553.854600000001</v>
      </c>
      <c r="C93" s="93">
        <v>13.5654</v>
      </c>
      <c r="D93" s="93">
        <v>19.699100000000001</v>
      </c>
      <c r="E93" s="93">
        <v>0</v>
      </c>
      <c r="F93" s="93">
        <v>1E-4</v>
      </c>
      <c r="G93" s="93">
        <v>259905.68719999999</v>
      </c>
      <c r="H93" s="93">
        <v>4328.4321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13704.857</v>
      </c>
      <c r="C94" s="93">
        <v>15.414300000000001</v>
      </c>
      <c r="D94" s="93">
        <v>19.046800000000001</v>
      </c>
      <c r="E94" s="93">
        <v>0</v>
      </c>
      <c r="F94" s="93">
        <v>1E-4</v>
      </c>
      <c r="G94" s="93">
        <v>251126.1728</v>
      </c>
      <c r="H94" s="93">
        <v>5061.8029999999999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15673.4118</v>
      </c>
      <c r="C95" s="93">
        <v>17.303599999999999</v>
      </c>
      <c r="D95" s="93">
        <v>19.708600000000001</v>
      </c>
      <c r="E95" s="93">
        <v>0</v>
      </c>
      <c r="F95" s="93">
        <v>1E-4</v>
      </c>
      <c r="G95" s="93">
        <v>259749.93729999999</v>
      </c>
      <c r="H95" s="93">
        <v>5754.085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145863.61470000001</v>
      </c>
      <c r="C97" s="93">
        <v>169.29750000000001</v>
      </c>
      <c r="D97" s="93">
        <v>236.17449999999999</v>
      </c>
      <c r="E97" s="93">
        <v>0</v>
      </c>
      <c r="F97" s="93">
        <v>1.1000000000000001E-3</v>
      </c>
      <c r="G97" s="94">
        <v>3115530</v>
      </c>
      <c r="H97" s="93">
        <v>54435.006000000001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9539.0144</v>
      </c>
      <c r="C98" s="93">
        <v>11.9009</v>
      </c>
      <c r="D98" s="93">
        <v>17.746200000000002</v>
      </c>
      <c r="E98" s="93">
        <v>0</v>
      </c>
      <c r="F98" s="93">
        <v>1E-4</v>
      </c>
      <c r="G98" s="93">
        <v>233959.98009999999</v>
      </c>
      <c r="H98" s="93">
        <v>3655.6244000000002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15791.799800000001</v>
      </c>
      <c r="C99" s="93">
        <v>17.407399999999999</v>
      </c>
      <c r="D99" s="93">
        <v>21.153099999999998</v>
      </c>
      <c r="E99" s="93">
        <v>0</v>
      </c>
      <c r="F99" s="93">
        <v>1E-4</v>
      </c>
      <c r="G99" s="93">
        <v>279284.54739999998</v>
      </c>
      <c r="H99" s="93">
        <v>5794.6674999999996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91416300000</v>
      </c>
      <c r="C102" s="93">
        <v>45660.938999999998</v>
      </c>
      <c r="D102" s="93" t="s">
        <v>515</v>
      </c>
      <c r="E102" s="93">
        <v>11214.473</v>
      </c>
      <c r="F102" s="93">
        <v>26914.7</v>
      </c>
      <c r="G102" s="93">
        <v>4164.9210000000003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3366.8440000000001</v>
      </c>
      <c r="R102" s="93">
        <v>0</v>
      </c>
      <c r="S102" s="93">
        <v>0</v>
      </c>
    </row>
    <row r="103" spans="1:19">
      <c r="A103" s="93" t="s">
        <v>428</v>
      </c>
      <c r="B103" s="94">
        <v>82438300000</v>
      </c>
      <c r="C103" s="93">
        <v>45647.478999999999</v>
      </c>
      <c r="D103" s="93" t="s">
        <v>568</v>
      </c>
      <c r="E103" s="93">
        <v>11214.473</v>
      </c>
      <c r="F103" s="93">
        <v>26914.7</v>
      </c>
      <c r="G103" s="93">
        <v>4164.9210000000003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3353.384</v>
      </c>
      <c r="R103" s="93">
        <v>0</v>
      </c>
      <c r="S103" s="93">
        <v>0</v>
      </c>
    </row>
    <row r="104" spans="1:19">
      <c r="A104" s="93" t="s">
        <v>429</v>
      </c>
      <c r="B104" s="94">
        <v>91154700000</v>
      </c>
      <c r="C104" s="93">
        <v>47811.114999999998</v>
      </c>
      <c r="D104" s="93" t="s">
        <v>633</v>
      </c>
      <c r="E104" s="93">
        <v>11214.473</v>
      </c>
      <c r="F104" s="93">
        <v>26914.7</v>
      </c>
      <c r="G104" s="93">
        <v>4164.9210000000003</v>
      </c>
      <c r="H104" s="93">
        <v>0</v>
      </c>
      <c r="I104" s="93">
        <v>3555.7080000000001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1961.3119999999999</v>
      </c>
      <c r="R104" s="93">
        <v>0</v>
      </c>
      <c r="S104" s="93">
        <v>0</v>
      </c>
    </row>
    <row r="105" spans="1:19">
      <c r="A105" s="93" t="s">
        <v>430</v>
      </c>
      <c r="B105" s="94">
        <v>88142100000</v>
      </c>
      <c r="C105" s="93">
        <v>50678.366999999998</v>
      </c>
      <c r="D105" s="93" t="s">
        <v>479</v>
      </c>
      <c r="E105" s="93">
        <v>11214.473</v>
      </c>
      <c r="F105" s="93">
        <v>26914.7</v>
      </c>
      <c r="G105" s="93">
        <v>4164.9210000000003</v>
      </c>
      <c r="H105" s="93">
        <v>0</v>
      </c>
      <c r="I105" s="93">
        <v>6395.0659999999998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1989.2059999999999</v>
      </c>
      <c r="R105" s="93">
        <v>0</v>
      </c>
      <c r="S105" s="93">
        <v>0</v>
      </c>
    </row>
    <row r="106" spans="1:19">
      <c r="A106" s="93" t="s">
        <v>281</v>
      </c>
      <c r="B106" s="94">
        <v>92469100000</v>
      </c>
      <c r="C106" s="93">
        <v>57529.580999999998</v>
      </c>
      <c r="D106" s="93" t="s">
        <v>516</v>
      </c>
      <c r="E106" s="93">
        <v>11214.473</v>
      </c>
      <c r="F106" s="93">
        <v>26914.7</v>
      </c>
      <c r="G106" s="93">
        <v>4164.9210000000003</v>
      </c>
      <c r="H106" s="93">
        <v>0</v>
      </c>
      <c r="I106" s="93">
        <v>13205.858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2029.6289999999999</v>
      </c>
      <c r="R106" s="93">
        <v>0</v>
      </c>
      <c r="S106" s="93">
        <v>0</v>
      </c>
    </row>
    <row r="107" spans="1:19">
      <c r="A107" s="93" t="s">
        <v>431</v>
      </c>
      <c r="B107" s="94">
        <v>90773200000</v>
      </c>
      <c r="C107" s="93">
        <v>62829.75</v>
      </c>
      <c r="D107" s="93" t="s">
        <v>569</v>
      </c>
      <c r="E107" s="93">
        <v>11214.473</v>
      </c>
      <c r="F107" s="93">
        <v>26914.7</v>
      </c>
      <c r="G107" s="93">
        <v>4164.9210000000003</v>
      </c>
      <c r="H107" s="93">
        <v>0</v>
      </c>
      <c r="I107" s="93">
        <v>18365.477999999999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2170.1779999999999</v>
      </c>
      <c r="R107" s="93">
        <v>0</v>
      </c>
      <c r="S107" s="93">
        <v>0</v>
      </c>
    </row>
    <row r="108" spans="1:19">
      <c r="A108" s="93" t="s">
        <v>432</v>
      </c>
      <c r="B108" s="94">
        <v>98235900000</v>
      </c>
      <c r="C108" s="93">
        <v>65989.123000000007</v>
      </c>
      <c r="D108" s="93" t="s">
        <v>517</v>
      </c>
      <c r="E108" s="93">
        <v>11214.473</v>
      </c>
      <c r="F108" s="93">
        <v>26914.7</v>
      </c>
      <c r="G108" s="93">
        <v>4164.9210000000003</v>
      </c>
      <c r="H108" s="93">
        <v>0</v>
      </c>
      <c r="I108" s="93">
        <v>21595.147000000001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2099.8809999999999</v>
      </c>
      <c r="R108" s="93">
        <v>0</v>
      </c>
      <c r="S108" s="93">
        <v>0</v>
      </c>
    </row>
    <row r="109" spans="1:19">
      <c r="A109" s="93" t="s">
        <v>433</v>
      </c>
      <c r="B109" s="94">
        <v>98408900000</v>
      </c>
      <c r="C109" s="93">
        <v>65035.99</v>
      </c>
      <c r="D109" s="93" t="s">
        <v>518</v>
      </c>
      <c r="E109" s="93">
        <v>11214.473</v>
      </c>
      <c r="F109" s="93">
        <v>26914.7</v>
      </c>
      <c r="G109" s="93">
        <v>4164.9210000000003</v>
      </c>
      <c r="H109" s="93">
        <v>0</v>
      </c>
      <c r="I109" s="93">
        <v>20662.649000000001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2079.2460000000001</v>
      </c>
      <c r="R109" s="93">
        <v>0</v>
      </c>
      <c r="S109" s="93">
        <v>0</v>
      </c>
    </row>
    <row r="110" spans="1:19">
      <c r="A110" s="93" t="s">
        <v>434</v>
      </c>
      <c r="B110" s="94">
        <v>93158500000</v>
      </c>
      <c r="C110" s="93">
        <v>73785.902000000002</v>
      </c>
      <c r="D110" s="93" t="s">
        <v>570</v>
      </c>
      <c r="E110" s="93">
        <v>11214.473</v>
      </c>
      <c r="F110" s="93">
        <v>26914.7</v>
      </c>
      <c r="G110" s="93">
        <v>4164.9210000000003</v>
      </c>
      <c r="H110" s="93">
        <v>0</v>
      </c>
      <c r="I110" s="93">
        <v>29320.641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2171.1669999999999</v>
      </c>
      <c r="R110" s="93">
        <v>0</v>
      </c>
      <c r="S110" s="93">
        <v>0</v>
      </c>
    </row>
    <row r="111" spans="1:19">
      <c r="A111" s="93" t="s">
        <v>435</v>
      </c>
      <c r="B111" s="94">
        <v>91580600000</v>
      </c>
      <c r="C111" s="93">
        <v>50862.565999999999</v>
      </c>
      <c r="D111" s="93" t="s">
        <v>520</v>
      </c>
      <c r="E111" s="93">
        <v>11214.473</v>
      </c>
      <c r="F111" s="93">
        <v>26914.7</v>
      </c>
      <c r="G111" s="93">
        <v>4164.9210000000003</v>
      </c>
      <c r="H111" s="93">
        <v>0</v>
      </c>
      <c r="I111" s="93">
        <v>5530.3329999999996</v>
      </c>
      <c r="J111" s="93">
        <v>1072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1966.1379999999999</v>
      </c>
      <c r="R111" s="93">
        <v>0</v>
      </c>
      <c r="S111" s="93">
        <v>0</v>
      </c>
    </row>
    <row r="112" spans="1:19">
      <c r="A112" s="93" t="s">
        <v>436</v>
      </c>
      <c r="B112" s="94">
        <v>88487000000</v>
      </c>
      <c r="C112" s="93">
        <v>45681.394999999997</v>
      </c>
      <c r="D112" s="93" t="s">
        <v>571</v>
      </c>
      <c r="E112" s="93">
        <v>11214.473</v>
      </c>
      <c r="F112" s="93">
        <v>26914.7</v>
      </c>
      <c r="G112" s="93">
        <v>4164.9210000000003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3387.3</v>
      </c>
      <c r="R112" s="93">
        <v>0</v>
      </c>
      <c r="S112" s="93">
        <v>0</v>
      </c>
    </row>
    <row r="113" spans="1:19">
      <c r="A113" s="93" t="s">
        <v>437</v>
      </c>
      <c r="B113" s="94">
        <v>91525700000</v>
      </c>
      <c r="C113" s="93">
        <v>45656.154000000002</v>
      </c>
      <c r="D113" s="93" t="s">
        <v>521</v>
      </c>
      <c r="E113" s="93">
        <v>11214.473</v>
      </c>
      <c r="F113" s="93">
        <v>26914.7</v>
      </c>
      <c r="G113" s="93">
        <v>4164.9210000000003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3362.0590000000002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1097790000000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82438300000</v>
      </c>
      <c r="C116" s="93">
        <v>45647.478999999999</v>
      </c>
      <c r="D116" s="93"/>
      <c r="E116" s="93">
        <v>11214.473</v>
      </c>
      <c r="F116" s="93">
        <v>26914.7</v>
      </c>
      <c r="G116" s="93">
        <v>4164.9210000000003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1961.3119999999999</v>
      </c>
      <c r="R116" s="93">
        <v>0</v>
      </c>
      <c r="S116" s="93">
        <v>0</v>
      </c>
    </row>
    <row r="117" spans="1:19">
      <c r="A117" s="93" t="s">
        <v>440</v>
      </c>
      <c r="B117" s="94">
        <v>98408900000</v>
      </c>
      <c r="C117" s="93">
        <v>73785.902000000002</v>
      </c>
      <c r="D117" s="93"/>
      <c r="E117" s="93">
        <v>11214.473</v>
      </c>
      <c r="F117" s="93">
        <v>26914.7</v>
      </c>
      <c r="G117" s="93">
        <v>4164.9210000000003</v>
      </c>
      <c r="H117" s="93">
        <v>0</v>
      </c>
      <c r="I117" s="93">
        <v>29320.641</v>
      </c>
      <c r="J117" s="93">
        <v>1072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3387.3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22024.11</v>
      </c>
      <c r="C120" s="93">
        <v>14874.94</v>
      </c>
      <c r="D120" s="93">
        <v>0</v>
      </c>
      <c r="E120" s="93">
        <v>36899.040000000001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43.09</v>
      </c>
      <c r="C121" s="93">
        <v>29.1</v>
      </c>
      <c r="D121" s="93">
        <v>0</v>
      </c>
      <c r="E121" s="93">
        <v>72.19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43.09</v>
      </c>
      <c r="C122" s="93">
        <v>29.1</v>
      </c>
      <c r="D122" s="93">
        <v>0</v>
      </c>
      <c r="E122" s="93">
        <v>72.19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9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9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86"/>
      <c r="D434" s="86"/>
      <c r="E434" s="86"/>
      <c r="F434" s="86"/>
      <c r="G434" s="96"/>
      <c r="H434" s="96"/>
      <c r="I434" s="86"/>
    </row>
    <row r="435" spans="1:9">
      <c r="A435" s="86"/>
      <c r="B435" s="96"/>
      <c r="C435" s="86"/>
      <c r="D435" s="86"/>
      <c r="E435" s="8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9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9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96"/>
      <c r="H440" s="96"/>
      <c r="I440" s="86"/>
    </row>
    <row r="441" spans="1:9">
      <c r="A441" s="86"/>
      <c r="B441" s="96"/>
      <c r="C441" s="86"/>
      <c r="D441" s="86"/>
      <c r="E441" s="86"/>
      <c r="F441" s="86"/>
      <c r="G441" s="96"/>
      <c r="H441" s="96"/>
      <c r="I441" s="86"/>
    </row>
    <row r="442" spans="1:9">
      <c r="A442" s="86"/>
      <c r="B442" s="96"/>
      <c r="C442" s="86"/>
      <c r="D442" s="86"/>
      <c r="E442" s="8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9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86"/>
      <c r="H451" s="86"/>
      <c r="I451" s="86"/>
    </row>
    <row r="452" spans="1:9">
      <c r="A452" s="86"/>
      <c r="B452" s="96"/>
      <c r="C452" s="86"/>
      <c r="D452" s="86"/>
      <c r="E452" s="86"/>
      <c r="F452" s="86"/>
      <c r="G452" s="86"/>
      <c r="H452" s="96"/>
      <c r="I452" s="86"/>
    </row>
    <row r="453" spans="1:9">
      <c r="A453" s="86"/>
      <c r="B453" s="96"/>
      <c r="C453" s="86"/>
      <c r="D453" s="86"/>
      <c r="E453" s="86"/>
      <c r="F453" s="86"/>
      <c r="G453" s="86"/>
      <c r="H453" s="96"/>
      <c r="I453" s="86"/>
    </row>
    <row r="454" spans="1:9">
      <c r="A454" s="86"/>
      <c r="B454" s="96"/>
      <c r="C454" s="86"/>
      <c r="D454" s="86"/>
      <c r="E454" s="86"/>
      <c r="F454" s="86"/>
      <c r="G454" s="86"/>
      <c r="H454" s="96"/>
      <c r="I454" s="86"/>
    </row>
    <row r="455" spans="1:9">
      <c r="A455" s="86"/>
      <c r="B455" s="96"/>
      <c r="C455" s="86"/>
      <c r="D455" s="86"/>
      <c r="E455" s="86"/>
      <c r="F455" s="86"/>
      <c r="G455" s="86"/>
      <c r="H455" s="96"/>
      <c r="I455" s="86"/>
    </row>
    <row r="456" spans="1:9">
      <c r="A456" s="86"/>
      <c r="B456" s="96"/>
      <c r="C456" s="8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86"/>
      <c r="D457" s="86"/>
      <c r="E457" s="96"/>
      <c r="F457" s="86"/>
      <c r="G457" s="86"/>
      <c r="H457" s="96"/>
      <c r="I457" s="86"/>
    </row>
    <row r="458" spans="1:9">
      <c r="A458" s="86"/>
      <c r="B458" s="96"/>
      <c r="C458" s="86"/>
      <c r="D458" s="86"/>
      <c r="E458" s="8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8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8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8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86"/>
      <c r="D465" s="86"/>
      <c r="E465" s="96"/>
      <c r="F465" s="8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8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8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9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9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86"/>
      <c r="C685" s="86"/>
      <c r="D685" s="86"/>
      <c r="E685" s="86"/>
    </row>
    <row r="686" spans="1:5">
      <c r="A686" s="86"/>
      <c r="B686" s="86"/>
      <c r="C686" s="86"/>
      <c r="D686" s="86"/>
      <c r="E686" s="86"/>
    </row>
    <row r="687" spans="1:5">
      <c r="A687" s="86"/>
      <c r="B687" s="8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8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8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86"/>
      <c r="F760" s="96"/>
    </row>
    <row r="761" spans="1:7">
      <c r="A761" s="86"/>
      <c r="B761" s="96"/>
      <c r="C761" s="96"/>
      <c r="D761" s="96"/>
      <c r="E761" s="8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86"/>
      <c r="F779" s="96"/>
    </row>
    <row r="780" spans="1:6">
      <c r="A780" s="86"/>
      <c r="B780" s="96"/>
      <c r="C780" s="96"/>
      <c r="D780" s="96"/>
      <c r="E780" s="86"/>
      <c r="F780" s="96"/>
    </row>
    <row r="781" spans="1:6">
      <c r="A781" s="86"/>
      <c r="B781" s="96"/>
      <c r="C781" s="96"/>
      <c r="D781" s="96"/>
      <c r="E781" s="86"/>
      <c r="F781" s="96"/>
    </row>
    <row r="782" spans="1:6">
      <c r="A782" s="86"/>
      <c r="B782" s="96"/>
      <c r="C782" s="96"/>
      <c r="D782" s="96"/>
      <c r="E782" s="8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8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8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8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8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0" spans="1:7">
      <c r="A890" s="86"/>
      <c r="B890" s="86"/>
      <c r="C890" s="86"/>
      <c r="D890" s="86"/>
      <c r="E890" s="86"/>
      <c r="F890" s="86"/>
      <c r="G890" s="86"/>
    </row>
    <row r="892" spans="1:7"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899" spans="1:16">
      <c r="A899" s="86"/>
      <c r="B899" s="86"/>
    </row>
    <row r="901" spans="1:16"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0" spans="1:16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</row>
    <row r="912" spans="1:16"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8" spans="1:16"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</row>
    <row r="920" spans="1:16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</row>
    <row r="921" spans="1:16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</row>
    <row r="923" spans="1:16"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5" spans="1:16"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</row>
    <row r="926" spans="1:16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8" spans="1:16"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7" spans="1:15"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8" spans="1:1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70" spans="1:15">
      <c r="B970" s="86"/>
    </row>
    <row r="971" spans="1:15">
      <c r="A971" s="86"/>
      <c r="B971" s="86"/>
    </row>
    <row r="972" spans="1:15">
      <c r="A972" s="86"/>
      <c r="B972" s="86"/>
    </row>
    <row r="973" spans="1:15">
      <c r="A973" s="86"/>
      <c r="B973" s="86"/>
    </row>
    <row r="974" spans="1:15">
      <c r="A974" s="86"/>
      <c r="B974" s="86"/>
    </row>
    <row r="975" spans="1:15">
      <c r="A975" s="86"/>
      <c r="B975" s="86"/>
    </row>
    <row r="976" spans="1:15">
      <c r="A976" s="86"/>
      <c r="B976" s="86"/>
    </row>
    <row r="977" spans="1:16">
      <c r="A977" s="86"/>
      <c r="B977" s="86"/>
    </row>
    <row r="979" spans="1:16"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0" spans="1:16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</row>
    <row r="981" spans="1:16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6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3" spans="1:16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6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6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6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8" spans="1:16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</row>
    <row r="990" spans="1:16"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</row>
    <row r="991" spans="1:16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</row>
    <row r="992" spans="1:16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</row>
    <row r="993" spans="1:16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</row>
    <row r="994" spans="1:16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</row>
    <row r="997" spans="1:16"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</row>
    <row r="998" spans="1:16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</row>
    <row r="1000" spans="1:16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</row>
    <row r="1002" spans="1:16"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</row>
    <row r="1004" spans="1:16"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</row>
    <row r="1005" spans="1:16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6" spans="1:16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8" spans="1:16"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5" spans="1:15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</row>
    <row r="1047" spans="1:15"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8" spans="1:15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</row>
    <row r="1050" spans="1:15">
      <c r="B1050" s="86"/>
    </row>
    <row r="1051" spans="1:15">
      <c r="A1051" s="86"/>
      <c r="B1051" s="86"/>
    </row>
    <row r="1052" spans="1:15">
      <c r="A1052" s="86"/>
      <c r="B1052" s="86"/>
    </row>
    <row r="1053" spans="1:15">
      <c r="A1053" s="86"/>
      <c r="B1053" s="86"/>
    </row>
    <row r="1054" spans="1:15">
      <c r="A1054" s="86"/>
      <c r="B1054" s="86"/>
    </row>
    <row r="1055" spans="1:15">
      <c r="A1055" s="86"/>
      <c r="B1055" s="86"/>
    </row>
    <row r="1056" spans="1:15">
      <c r="A1056" s="86"/>
      <c r="B1056" s="86"/>
    </row>
    <row r="1057" spans="1:16">
      <c r="A1057" s="86"/>
      <c r="B1057" s="86"/>
    </row>
    <row r="1059" spans="1:16">
      <c r="B1059" s="86"/>
      <c r="C1059" s="86"/>
      <c r="D1059" s="86"/>
      <c r="E1059" s="86"/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</row>
    <row r="1060" spans="1:16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6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2" spans="1:16">
      <c r="A1062" s="86"/>
      <c r="B1062" s="86"/>
      <c r="C1062" s="86"/>
      <c r="D1062" s="86"/>
      <c r="E1062" s="86"/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</row>
    <row r="1063" spans="1:16">
      <c r="A1063" s="86"/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</row>
    <row r="1064" spans="1:16">
      <c r="A1064" s="86"/>
      <c r="B1064" s="86"/>
      <c r="C1064" s="86"/>
      <c r="D1064" s="86"/>
      <c r="E1064" s="86"/>
      <c r="F1064" s="86"/>
      <c r="G1064" s="86"/>
      <c r="H1064" s="86"/>
      <c r="I1064" s="86"/>
      <c r="J1064" s="86"/>
      <c r="K1064" s="86"/>
      <c r="L1064" s="86"/>
      <c r="M1064" s="86"/>
      <c r="N1064" s="86"/>
      <c r="O1064" s="86"/>
    </row>
    <row r="1065" spans="1:16">
      <c r="A1065" s="86"/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</row>
    <row r="1066" spans="1:16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</row>
    <row r="1067" spans="1:16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</row>
    <row r="1068" spans="1:16">
      <c r="A1068" s="86"/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6"/>
      <c r="M1068" s="86"/>
      <c r="N1068" s="86"/>
      <c r="O1068" s="86"/>
    </row>
    <row r="1070" spans="1:16"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  <c r="P1070" s="86"/>
    </row>
    <row r="1071" spans="1:16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  <c r="P1071" s="86"/>
    </row>
    <row r="1072" spans="1:16">
      <c r="A1072" s="86"/>
      <c r="B1072" s="86"/>
      <c r="C1072" s="86"/>
      <c r="D1072" s="86"/>
      <c r="E1072" s="86"/>
      <c r="F1072" s="86"/>
      <c r="G1072" s="86"/>
      <c r="H1072" s="86"/>
      <c r="I1072" s="86"/>
      <c r="J1072" s="86"/>
      <c r="K1072" s="86"/>
      <c r="L1072" s="86"/>
      <c r="M1072" s="86"/>
      <c r="N1072" s="86"/>
      <c r="O1072" s="86"/>
      <c r="P1072" s="86"/>
    </row>
    <row r="1073" spans="1:16">
      <c r="A1073" s="86"/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  <c r="P1073" s="86"/>
    </row>
    <row r="1075" spans="1:16"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6" spans="1:16">
      <c r="A1076" s="86"/>
      <c r="B1076" s="86"/>
      <c r="C1076" s="86"/>
      <c r="D1076" s="86"/>
      <c r="E1076" s="86"/>
      <c r="F1076" s="86"/>
      <c r="G1076" s="86"/>
      <c r="H1076" s="86"/>
      <c r="I1076" s="86"/>
      <c r="J1076" s="86"/>
      <c r="K1076" s="86"/>
      <c r="L1076" s="86"/>
      <c r="M1076" s="86"/>
      <c r="N1076" s="86"/>
      <c r="O1076" s="86"/>
    </row>
    <row r="1077" spans="1:16">
      <c r="A1077" s="86"/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9" spans="1:16"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</row>
    <row r="1081" spans="1:16"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2" spans="1:16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</row>
    <row r="1084" spans="1:16"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6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6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6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6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19" spans="1:15">
      <c r="A1119" s="86"/>
      <c r="B1119" s="86"/>
      <c r="C1119" s="86"/>
      <c r="D1119" s="86"/>
      <c r="E1119" s="86"/>
      <c r="F1119" s="86"/>
      <c r="G1119" s="86"/>
      <c r="H1119" s="86"/>
      <c r="I1119" s="86"/>
      <c r="J1119" s="86"/>
      <c r="K1119" s="86"/>
      <c r="L1119" s="86"/>
      <c r="M1119" s="86"/>
      <c r="N1119" s="86"/>
      <c r="O1119" s="86"/>
    </row>
    <row r="1120" spans="1:15">
      <c r="A1120" s="86"/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3" spans="1:15">
      <c r="B1123" s="86"/>
      <c r="C1123" s="86"/>
      <c r="D1123" s="86"/>
      <c r="E1123" s="86"/>
      <c r="F1123" s="86"/>
      <c r="G1123" s="86"/>
      <c r="H1123" s="86"/>
      <c r="I1123" s="86"/>
      <c r="J1123" s="86"/>
      <c r="K1123" s="86"/>
      <c r="L1123" s="86"/>
      <c r="M1123" s="86"/>
      <c r="N1123" s="86"/>
      <c r="O1123" s="86"/>
    </row>
    <row r="1124" spans="1:15">
      <c r="A1124" s="86"/>
      <c r="B1124" s="86"/>
      <c r="C1124" s="86"/>
      <c r="D1124" s="86"/>
      <c r="E1124" s="86"/>
      <c r="F1124" s="86"/>
      <c r="G1124" s="86"/>
      <c r="H1124" s="86"/>
      <c r="I1124" s="86"/>
      <c r="J1124" s="86"/>
      <c r="K1124" s="86"/>
      <c r="L1124" s="86"/>
      <c r="M1124" s="86"/>
      <c r="N1124" s="86"/>
      <c r="O1124" s="86"/>
    </row>
    <row r="1126" spans="1:15">
      <c r="B1126" s="86"/>
    </row>
    <row r="1127" spans="1:15">
      <c r="A1127" s="86"/>
      <c r="B1127" s="86"/>
    </row>
    <row r="1128" spans="1:15">
      <c r="A1128" s="86"/>
      <c r="B1128" s="86"/>
    </row>
    <row r="1129" spans="1:15">
      <c r="A1129" s="86"/>
      <c r="B1129" s="86"/>
    </row>
    <row r="1130" spans="1:15">
      <c r="A1130" s="86"/>
      <c r="B1130" s="86"/>
    </row>
    <row r="1131" spans="1:15">
      <c r="A1131" s="86"/>
      <c r="B1131" s="86"/>
    </row>
    <row r="1132" spans="1:15">
      <c r="A1132" s="86"/>
      <c r="B1132" s="86"/>
    </row>
    <row r="1133" spans="1:15">
      <c r="A1133" s="86"/>
      <c r="B1133" s="86"/>
    </row>
    <row r="1135" spans="1:15">
      <c r="B1135" s="86"/>
      <c r="C1135" s="86"/>
      <c r="D1135" s="86"/>
      <c r="E1135" s="86"/>
      <c r="F1135" s="86"/>
      <c r="G1135" s="86"/>
      <c r="H1135" s="86"/>
      <c r="I1135" s="86"/>
      <c r="J1135" s="86"/>
      <c r="K1135" s="86"/>
      <c r="L1135" s="86"/>
      <c r="M1135" s="86"/>
      <c r="N1135" s="86"/>
      <c r="O1135" s="86"/>
    </row>
    <row r="1136" spans="1:15">
      <c r="A1136" s="86"/>
      <c r="B1136" s="86"/>
      <c r="C1136" s="86"/>
      <c r="D1136" s="86"/>
      <c r="E1136" s="86"/>
      <c r="F1136" s="86"/>
      <c r="G1136" s="86"/>
      <c r="H1136" s="86"/>
      <c r="I1136" s="86"/>
      <c r="J1136" s="86"/>
      <c r="K1136" s="86"/>
      <c r="L1136" s="86"/>
      <c r="M1136" s="86"/>
      <c r="N1136" s="86"/>
      <c r="O1136" s="86"/>
    </row>
    <row r="1137" spans="1:16">
      <c r="A1137" s="86"/>
      <c r="B1137" s="86"/>
      <c r="C1137" s="86"/>
      <c r="D1137" s="86"/>
      <c r="E1137" s="86"/>
      <c r="F1137" s="86"/>
      <c r="G1137" s="86"/>
      <c r="H1137" s="86"/>
      <c r="I1137" s="86"/>
      <c r="J1137" s="86"/>
      <c r="K1137" s="86"/>
      <c r="L1137" s="86"/>
      <c r="M1137" s="86"/>
      <c r="N1137" s="86"/>
      <c r="O1137" s="86"/>
    </row>
    <row r="1138" spans="1:16">
      <c r="A1138" s="86"/>
      <c r="B1138" s="86"/>
      <c r="C1138" s="86"/>
      <c r="D1138" s="86"/>
      <c r="E1138" s="86"/>
      <c r="F1138" s="86"/>
      <c r="G1138" s="86"/>
      <c r="H1138" s="86"/>
      <c r="I1138" s="86"/>
      <c r="J1138" s="86"/>
      <c r="K1138" s="86"/>
      <c r="L1138" s="86"/>
      <c r="M1138" s="86"/>
      <c r="N1138" s="86"/>
      <c r="O1138" s="86"/>
    </row>
    <row r="1139" spans="1:16">
      <c r="A1139" s="86"/>
      <c r="B1139" s="86"/>
      <c r="C1139" s="86"/>
      <c r="D1139" s="86"/>
      <c r="E1139" s="86"/>
      <c r="F1139" s="86"/>
      <c r="G1139" s="86"/>
      <c r="H1139" s="86"/>
      <c r="I1139" s="86"/>
      <c r="J1139" s="86"/>
      <c r="K1139" s="86"/>
      <c r="L1139" s="86"/>
      <c r="M1139" s="86"/>
      <c r="N1139" s="86"/>
      <c r="O1139" s="86"/>
    </row>
    <row r="1140" spans="1:16">
      <c r="A1140" s="86"/>
      <c r="B1140" s="86"/>
      <c r="C1140" s="86"/>
      <c r="D1140" s="86"/>
      <c r="E1140" s="86"/>
      <c r="F1140" s="86"/>
      <c r="G1140" s="86"/>
      <c r="H1140" s="86"/>
      <c r="I1140" s="86"/>
      <c r="J1140" s="86"/>
      <c r="K1140" s="86"/>
      <c r="L1140" s="86"/>
      <c r="M1140" s="86"/>
      <c r="N1140" s="86"/>
      <c r="O1140" s="86"/>
    </row>
    <row r="1141" spans="1:16">
      <c r="A1141" s="86"/>
      <c r="B1141" s="86"/>
      <c r="C1141" s="86"/>
      <c r="D1141" s="86"/>
      <c r="E1141" s="86"/>
      <c r="F1141" s="86"/>
      <c r="G1141" s="86"/>
      <c r="H1141" s="86"/>
      <c r="I1141" s="86"/>
      <c r="J1141" s="86"/>
      <c r="K1141" s="86"/>
      <c r="L1141" s="86"/>
      <c r="M1141" s="86"/>
      <c r="N1141" s="86"/>
      <c r="O1141" s="86"/>
    </row>
    <row r="1142" spans="1:16">
      <c r="A1142" s="86"/>
      <c r="B1142" s="86"/>
      <c r="C1142" s="86"/>
      <c r="D1142" s="86"/>
      <c r="E1142" s="86"/>
      <c r="F1142" s="86"/>
      <c r="G1142" s="86"/>
      <c r="H1142" s="86"/>
      <c r="I1142" s="86"/>
      <c r="J1142" s="86"/>
      <c r="K1142" s="86"/>
      <c r="L1142" s="86"/>
      <c r="M1142" s="86"/>
      <c r="N1142" s="86"/>
      <c r="O1142" s="86"/>
    </row>
    <row r="1143" spans="1:16">
      <c r="A1143" s="86"/>
      <c r="B1143" s="86"/>
      <c r="C1143" s="86"/>
      <c r="D1143" s="86"/>
      <c r="E1143" s="86"/>
      <c r="F1143" s="86"/>
      <c r="G1143" s="86"/>
      <c r="H1143" s="86"/>
      <c r="I1143" s="86"/>
      <c r="J1143" s="86"/>
      <c r="K1143" s="86"/>
      <c r="L1143" s="86"/>
      <c r="M1143" s="86"/>
      <c r="N1143" s="86"/>
      <c r="O1143" s="86"/>
    </row>
    <row r="1144" spans="1:16">
      <c r="A1144" s="86"/>
      <c r="B1144" s="86"/>
      <c r="C1144" s="86"/>
      <c r="D1144" s="86"/>
      <c r="E1144" s="86"/>
      <c r="F1144" s="86"/>
      <c r="G1144" s="86"/>
      <c r="H1144" s="86"/>
      <c r="I1144" s="86"/>
      <c r="J1144" s="86"/>
      <c r="K1144" s="86"/>
      <c r="L1144" s="86"/>
      <c r="M1144" s="86"/>
      <c r="N1144" s="86"/>
      <c r="O1144" s="86"/>
    </row>
    <row r="1146" spans="1:16">
      <c r="B1146" s="86"/>
      <c r="C1146" s="86"/>
      <c r="D1146" s="86"/>
      <c r="E1146" s="86"/>
      <c r="F1146" s="86"/>
      <c r="G1146" s="86"/>
      <c r="H1146" s="86"/>
      <c r="I1146" s="86"/>
      <c r="J1146" s="86"/>
      <c r="K1146" s="86"/>
      <c r="L1146" s="86"/>
      <c r="M1146" s="86"/>
      <c r="N1146" s="86"/>
      <c r="O1146" s="86"/>
      <c r="P1146" s="86"/>
    </row>
    <row r="1147" spans="1:16">
      <c r="A1147" s="86"/>
      <c r="B1147" s="86"/>
      <c r="C1147" s="86"/>
      <c r="D1147" s="86"/>
      <c r="E1147" s="86"/>
      <c r="F1147" s="86"/>
      <c r="G1147" s="86"/>
      <c r="H1147" s="86"/>
      <c r="I1147" s="86"/>
      <c r="J1147" s="86"/>
      <c r="K1147" s="86"/>
      <c r="L1147" s="86"/>
      <c r="M1147" s="86"/>
      <c r="N1147" s="86"/>
      <c r="O1147" s="86"/>
      <c r="P1147" s="86"/>
    </row>
    <row r="1148" spans="1:16">
      <c r="A1148" s="86"/>
      <c r="B1148" s="86"/>
      <c r="C1148" s="86"/>
      <c r="D1148" s="86"/>
      <c r="E1148" s="86"/>
      <c r="F1148" s="86"/>
      <c r="G1148" s="86"/>
      <c r="H1148" s="86"/>
      <c r="I1148" s="86"/>
      <c r="J1148" s="86"/>
      <c r="K1148" s="86"/>
      <c r="L1148" s="86"/>
      <c r="M1148" s="86"/>
      <c r="N1148" s="86"/>
      <c r="O1148" s="86"/>
      <c r="P1148" s="86"/>
    </row>
    <row r="1150" spans="1:16">
      <c r="B1150" s="86"/>
      <c r="C1150" s="86"/>
      <c r="D1150" s="86"/>
      <c r="E1150" s="86"/>
      <c r="F1150" s="86"/>
      <c r="G1150" s="86"/>
      <c r="H1150" s="86"/>
      <c r="I1150" s="86"/>
      <c r="J1150" s="86"/>
      <c r="K1150" s="86"/>
      <c r="L1150" s="86"/>
      <c r="M1150" s="86"/>
      <c r="N1150" s="86"/>
      <c r="O1150" s="86"/>
    </row>
    <row r="1151" spans="1:16">
      <c r="A1151" s="86"/>
      <c r="B1151" s="86"/>
      <c r="C1151" s="86"/>
      <c r="D1151" s="86"/>
      <c r="E1151" s="86"/>
      <c r="F1151" s="86"/>
      <c r="G1151" s="86"/>
      <c r="H1151" s="86"/>
      <c r="I1151" s="86"/>
      <c r="J1151" s="86"/>
      <c r="K1151" s="86"/>
      <c r="L1151" s="86"/>
      <c r="M1151" s="86"/>
      <c r="N1151" s="86"/>
      <c r="O1151" s="86"/>
    </row>
    <row r="1152" spans="1:16">
      <c r="A1152" s="86"/>
      <c r="B1152" s="86"/>
      <c r="C1152" s="86"/>
      <c r="D1152" s="86"/>
      <c r="E1152" s="86"/>
      <c r="F1152" s="86"/>
      <c r="G1152" s="86"/>
      <c r="H1152" s="86"/>
      <c r="I1152" s="86"/>
      <c r="J1152" s="86"/>
      <c r="K1152" s="86"/>
      <c r="L1152" s="86"/>
      <c r="M1152" s="86"/>
      <c r="N1152" s="86"/>
      <c r="O1152" s="86"/>
    </row>
    <row r="1154" spans="1:15">
      <c r="B1154" s="86"/>
      <c r="C1154" s="86"/>
      <c r="D1154" s="86"/>
      <c r="E1154" s="86"/>
      <c r="F1154" s="86"/>
      <c r="G1154" s="86"/>
      <c r="H1154" s="86"/>
      <c r="I1154" s="86"/>
      <c r="J1154" s="86"/>
      <c r="K1154" s="86"/>
      <c r="L1154" s="86"/>
      <c r="M1154" s="86"/>
      <c r="N1154" s="86"/>
      <c r="O1154" s="86"/>
    </row>
    <row r="1156" spans="1:15">
      <c r="B1156" s="86"/>
      <c r="C1156" s="86"/>
      <c r="D1156" s="86"/>
      <c r="E1156" s="86"/>
      <c r="F1156" s="86"/>
      <c r="G1156" s="86"/>
      <c r="H1156" s="86"/>
      <c r="I1156" s="86"/>
      <c r="J1156" s="86"/>
      <c r="K1156" s="86"/>
      <c r="L1156" s="86"/>
      <c r="M1156" s="86"/>
      <c r="N1156" s="86"/>
      <c r="O1156" s="86"/>
    </row>
    <row r="1158" spans="1:15">
      <c r="B1158" s="86"/>
      <c r="C1158" s="86"/>
      <c r="D1158" s="86"/>
      <c r="E1158" s="86"/>
      <c r="F1158" s="86"/>
      <c r="G1158" s="86"/>
      <c r="H1158" s="86"/>
      <c r="I1158" s="86"/>
      <c r="J1158" s="86"/>
      <c r="K1158" s="86"/>
      <c r="L1158" s="86"/>
      <c r="M1158" s="86"/>
      <c r="N1158" s="86"/>
      <c r="O1158" s="86"/>
    </row>
    <row r="1159" spans="1:15">
      <c r="A1159" s="86"/>
      <c r="B1159" s="86"/>
      <c r="C1159" s="86"/>
      <c r="D1159" s="86"/>
      <c r="E1159" s="86"/>
      <c r="F1159" s="86"/>
      <c r="G1159" s="86"/>
      <c r="H1159" s="86"/>
      <c r="I1159" s="86"/>
      <c r="J1159" s="86"/>
      <c r="K1159" s="86"/>
      <c r="L1159" s="86"/>
      <c r="M1159" s="86"/>
      <c r="N1159" s="86"/>
      <c r="O1159" s="86"/>
    </row>
    <row r="1160" spans="1:15">
      <c r="A1160" s="86"/>
      <c r="B1160" s="86"/>
      <c r="C1160" s="86"/>
      <c r="D1160" s="86"/>
      <c r="E1160" s="86"/>
      <c r="F1160" s="86"/>
      <c r="G1160" s="86"/>
      <c r="H1160" s="86"/>
      <c r="I1160" s="86"/>
      <c r="J1160" s="86"/>
      <c r="K1160" s="86"/>
      <c r="L1160" s="86"/>
      <c r="M1160" s="86"/>
      <c r="N1160" s="86"/>
      <c r="O1160" s="86"/>
    </row>
    <row r="1161" spans="1:15">
      <c r="A1161" s="86"/>
      <c r="B1161" s="86"/>
      <c r="C1161" s="86"/>
      <c r="D1161" s="86"/>
      <c r="E1161" s="86"/>
      <c r="F1161" s="86"/>
      <c r="G1161" s="86"/>
      <c r="H1161" s="86"/>
      <c r="I1161" s="86"/>
      <c r="J1161" s="86"/>
      <c r="K1161" s="86"/>
      <c r="L1161" s="86"/>
      <c r="M1161" s="86"/>
      <c r="N1161" s="86"/>
      <c r="O1161" s="86"/>
    </row>
    <row r="1162" spans="1:15">
      <c r="A1162" s="86"/>
      <c r="B1162" s="86"/>
      <c r="C1162" s="86"/>
      <c r="D1162" s="86"/>
      <c r="E1162" s="86"/>
      <c r="F1162" s="86"/>
      <c r="G1162" s="86"/>
      <c r="H1162" s="86"/>
      <c r="I1162" s="86"/>
      <c r="J1162" s="86"/>
      <c r="K1162" s="86"/>
      <c r="L1162" s="86"/>
      <c r="M1162" s="86"/>
      <c r="N1162" s="86"/>
      <c r="O1162" s="86"/>
    </row>
    <row r="1163" spans="1:15">
      <c r="A1163" s="86"/>
      <c r="B1163" s="86"/>
      <c r="C1163" s="86"/>
      <c r="D1163" s="86"/>
      <c r="E1163" s="86"/>
      <c r="F1163" s="86"/>
      <c r="G1163" s="86"/>
      <c r="H1163" s="86"/>
      <c r="I1163" s="86"/>
      <c r="J1163" s="86"/>
      <c r="K1163" s="86"/>
      <c r="L1163" s="86"/>
      <c r="M1163" s="86"/>
      <c r="N1163" s="86"/>
      <c r="O1163" s="86"/>
    </row>
    <row r="1164" spans="1:15">
      <c r="A1164" s="86"/>
      <c r="B1164" s="86"/>
      <c r="C1164" s="86"/>
      <c r="D1164" s="86"/>
      <c r="E1164" s="86"/>
      <c r="F1164" s="86"/>
      <c r="G1164" s="86"/>
      <c r="H1164" s="86"/>
      <c r="I1164" s="86"/>
      <c r="J1164" s="86"/>
      <c r="K1164" s="86"/>
      <c r="L1164" s="86"/>
      <c r="M1164" s="86"/>
      <c r="N1164" s="86"/>
      <c r="O1164" s="86"/>
    </row>
    <row r="1165" spans="1:15">
      <c r="A1165" s="86"/>
      <c r="B1165" s="86"/>
      <c r="C1165" s="86"/>
      <c r="D1165" s="86"/>
      <c r="E1165" s="86"/>
      <c r="F1165" s="86"/>
      <c r="G1165" s="86"/>
      <c r="H1165" s="86"/>
      <c r="I1165" s="86"/>
      <c r="J1165" s="86"/>
      <c r="K1165" s="86"/>
      <c r="L1165" s="86"/>
      <c r="M1165" s="86"/>
      <c r="N1165" s="86"/>
      <c r="O1165" s="86"/>
    </row>
    <row r="1166" spans="1:15">
      <c r="A1166" s="86"/>
      <c r="B1166" s="86"/>
      <c r="C1166" s="86"/>
      <c r="D1166" s="86"/>
      <c r="E1166" s="86"/>
      <c r="F1166" s="86"/>
      <c r="G1166" s="86"/>
      <c r="H1166" s="86"/>
      <c r="I1166" s="86"/>
      <c r="J1166" s="86"/>
      <c r="K1166" s="86"/>
      <c r="L1166" s="86"/>
      <c r="M1166" s="86"/>
      <c r="N1166" s="86"/>
      <c r="O1166" s="86"/>
    </row>
    <row r="1167" spans="1:15">
      <c r="A1167" s="86"/>
      <c r="B1167" s="86"/>
      <c r="C1167" s="86"/>
      <c r="D1167" s="86"/>
      <c r="E1167" s="86"/>
      <c r="F1167" s="86"/>
      <c r="G1167" s="86"/>
      <c r="H1167" s="86"/>
      <c r="I1167" s="86"/>
      <c r="J1167" s="86"/>
      <c r="K1167" s="86"/>
      <c r="L1167" s="86"/>
      <c r="M1167" s="86"/>
      <c r="N1167" s="86"/>
      <c r="O1167" s="86"/>
    </row>
    <row r="1168" spans="1:15">
      <c r="A1168" s="86"/>
      <c r="B1168" s="86"/>
      <c r="C1168" s="86"/>
      <c r="D1168" s="86"/>
      <c r="E1168" s="86"/>
      <c r="F1168" s="86"/>
      <c r="G1168" s="86"/>
      <c r="H1168" s="86"/>
      <c r="I1168" s="86"/>
      <c r="J1168" s="86"/>
      <c r="K1168" s="86"/>
      <c r="L1168" s="86"/>
      <c r="M1168" s="86"/>
      <c r="N1168" s="86"/>
      <c r="O1168" s="86"/>
    </row>
    <row r="1169" spans="1:15">
      <c r="A1169" s="86"/>
      <c r="B1169" s="86"/>
      <c r="C1169" s="86"/>
      <c r="D1169" s="86"/>
      <c r="E1169" s="86"/>
      <c r="F1169" s="86"/>
      <c r="G1169" s="86"/>
      <c r="H1169" s="86"/>
      <c r="I1169" s="86"/>
      <c r="J1169" s="86"/>
      <c r="K1169" s="86"/>
      <c r="L1169" s="86"/>
      <c r="M1169" s="86"/>
      <c r="N1169" s="86"/>
      <c r="O1169" s="86"/>
    </row>
    <row r="1170" spans="1:15">
      <c r="A1170" s="86"/>
      <c r="B1170" s="86"/>
      <c r="C1170" s="86"/>
      <c r="D1170" s="86"/>
      <c r="E1170" s="86"/>
      <c r="F1170" s="86"/>
      <c r="G1170" s="86"/>
      <c r="H1170" s="86"/>
      <c r="I1170" s="86"/>
      <c r="J1170" s="86"/>
      <c r="K1170" s="86"/>
      <c r="L1170" s="86"/>
      <c r="M1170" s="86"/>
      <c r="N1170" s="86"/>
      <c r="O1170" s="86"/>
    </row>
    <row r="1171" spans="1:15">
      <c r="A1171" s="86"/>
      <c r="B1171" s="86"/>
      <c r="C1171" s="86"/>
      <c r="D1171" s="86"/>
      <c r="E1171" s="86"/>
      <c r="F1171" s="86"/>
      <c r="G1171" s="86"/>
      <c r="H1171" s="86"/>
      <c r="I1171" s="86"/>
      <c r="J1171" s="86"/>
      <c r="K1171" s="86"/>
      <c r="L1171" s="86"/>
      <c r="M1171" s="86"/>
      <c r="N1171" s="86"/>
      <c r="O1171" s="86"/>
    </row>
    <row r="1172" spans="1:15">
      <c r="A1172" s="86"/>
      <c r="B1172" s="86"/>
      <c r="C1172" s="86"/>
      <c r="D1172" s="86"/>
      <c r="E1172" s="86"/>
      <c r="F1172" s="86"/>
      <c r="G1172" s="86"/>
      <c r="H1172" s="86"/>
      <c r="I1172" s="86"/>
      <c r="J1172" s="86"/>
      <c r="K1172" s="86"/>
      <c r="L1172" s="86"/>
      <c r="M1172" s="86"/>
      <c r="N1172" s="86"/>
      <c r="O1172" s="86"/>
    </row>
    <row r="1173" spans="1:15">
      <c r="A1173" s="86"/>
      <c r="B1173" s="86"/>
      <c r="C1173" s="86"/>
      <c r="D1173" s="86"/>
      <c r="E1173" s="86"/>
      <c r="F1173" s="86"/>
      <c r="G1173" s="86"/>
      <c r="H1173" s="86"/>
      <c r="I1173" s="86"/>
      <c r="J1173" s="86"/>
      <c r="K1173" s="86"/>
      <c r="L1173" s="86"/>
      <c r="M1173" s="86"/>
      <c r="N1173" s="86"/>
      <c r="O1173" s="86"/>
    </row>
    <row r="1174" spans="1:15">
      <c r="A1174" s="86"/>
      <c r="B1174" s="86"/>
      <c r="C1174" s="86"/>
      <c r="D1174" s="86"/>
      <c r="E1174" s="86"/>
      <c r="F1174" s="86"/>
      <c r="G1174" s="86"/>
      <c r="H1174" s="86"/>
      <c r="I1174" s="86"/>
      <c r="J1174" s="86"/>
      <c r="K1174" s="86"/>
      <c r="L1174" s="86"/>
      <c r="M1174" s="86"/>
      <c r="N1174" s="86"/>
      <c r="O1174" s="86"/>
    </row>
    <row r="1175" spans="1:15">
      <c r="A1175" s="86"/>
      <c r="B1175" s="86"/>
      <c r="C1175" s="86"/>
      <c r="D1175" s="86"/>
      <c r="E1175" s="86"/>
      <c r="F1175" s="86"/>
      <c r="G1175" s="86"/>
      <c r="H1175" s="86"/>
      <c r="I1175" s="86"/>
      <c r="J1175" s="86"/>
      <c r="K1175" s="86"/>
      <c r="L1175" s="86"/>
      <c r="M1175" s="86"/>
      <c r="N1175" s="86"/>
      <c r="O1175" s="86"/>
    </row>
    <row r="1176" spans="1:15">
      <c r="A1176" s="86"/>
      <c r="B1176" s="86"/>
      <c r="C1176" s="86"/>
      <c r="D1176" s="86"/>
      <c r="E1176" s="86"/>
      <c r="F1176" s="86"/>
      <c r="G1176" s="86"/>
      <c r="H1176" s="86"/>
      <c r="I1176" s="86"/>
      <c r="J1176" s="86"/>
      <c r="K1176" s="86"/>
      <c r="L1176" s="86"/>
      <c r="M1176" s="86"/>
      <c r="N1176" s="86"/>
      <c r="O1176" s="86"/>
    </row>
    <row r="1177" spans="1:15">
      <c r="A1177" s="86"/>
      <c r="B1177" s="86"/>
      <c r="C1177" s="86"/>
      <c r="D1177" s="86"/>
      <c r="E1177" s="86"/>
      <c r="F1177" s="86"/>
      <c r="G1177" s="86"/>
      <c r="H1177" s="86"/>
      <c r="I1177" s="86"/>
      <c r="J1177" s="86"/>
      <c r="K1177" s="86"/>
      <c r="L1177" s="86"/>
      <c r="M1177" s="86"/>
      <c r="N1177" s="86"/>
      <c r="O1177" s="86"/>
    </row>
    <row r="1178" spans="1:15">
      <c r="A1178" s="86"/>
      <c r="B1178" s="86"/>
      <c r="C1178" s="86"/>
      <c r="D1178" s="86"/>
      <c r="E1178" s="86"/>
      <c r="F1178" s="86"/>
      <c r="G1178" s="86"/>
      <c r="H1178" s="86"/>
      <c r="I1178" s="86"/>
      <c r="J1178" s="86"/>
      <c r="K1178" s="86"/>
      <c r="L1178" s="86"/>
      <c r="M1178" s="86"/>
      <c r="N1178" s="86"/>
      <c r="O1178" s="86"/>
    </row>
    <row r="1179" spans="1:15">
      <c r="A1179" s="86"/>
      <c r="B1179" s="86"/>
      <c r="C1179" s="86"/>
      <c r="D1179" s="86"/>
      <c r="E1179" s="86"/>
      <c r="F1179" s="86"/>
      <c r="G1179" s="86"/>
      <c r="H1179" s="86"/>
      <c r="I1179" s="86"/>
      <c r="J1179" s="86"/>
      <c r="K1179" s="86"/>
      <c r="L1179" s="86"/>
      <c r="M1179" s="86"/>
      <c r="N1179" s="86"/>
      <c r="O1179" s="86"/>
    </row>
    <row r="1180" spans="1:15">
      <c r="A1180" s="86"/>
      <c r="B1180" s="86"/>
      <c r="C1180" s="86"/>
      <c r="D1180" s="86"/>
      <c r="E1180" s="86"/>
      <c r="F1180" s="86"/>
      <c r="G1180" s="86"/>
      <c r="H1180" s="86"/>
      <c r="I1180" s="86"/>
      <c r="J1180" s="86"/>
      <c r="K1180" s="86"/>
      <c r="L1180" s="86"/>
      <c r="M1180" s="86"/>
      <c r="N1180" s="86"/>
      <c r="O1180" s="86"/>
    </row>
    <row r="1181" spans="1:15">
      <c r="A1181" s="86"/>
      <c r="B1181" s="86"/>
      <c r="C1181" s="86"/>
      <c r="D1181" s="86"/>
      <c r="E1181" s="86"/>
      <c r="F1181" s="86"/>
      <c r="G1181" s="86"/>
      <c r="H1181" s="86"/>
      <c r="I1181" s="86"/>
      <c r="J1181" s="86"/>
      <c r="K1181" s="86"/>
      <c r="L1181" s="86"/>
      <c r="M1181" s="86"/>
      <c r="N1181" s="86"/>
      <c r="O1181" s="86"/>
    </row>
    <row r="1182" spans="1:15">
      <c r="A1182" s="86"/>
      <c r="B1182" s="86"/>
      <c r="C1182" s="86"/>
      <c r="D1182" s="86"/>
      <c r="E1182" s="86"/>
      <c r="F1182" s="86"/>
      <c r="G1182" s="86"/>
      <c r="H1182" s="86"/>
      <c r="I1182" s="86"/>
      <c r="J1182" s="86"/>
      <c r="K1182" s="86"/>
      <c r="L1182" s="86"/>
      <c r="M1182" s="86"/>
      <c r="N1182" s="86"/>
      <c r="O1182" s="86"/>
    </row>
    <row r="1183" spans="1:15">
      <c r="A1183" s="86"/>
      <c r="B1183" s="86"/>
      <c r="C1183" s="86"/>
      <c r="D1183" s="86"/>
      <c r="E1183" s="86"/>
      <c r="F1183" s="86"/>
      <c r="G1183" s="86"/>
      <c r="H1183" s="86"/>
      <c r="I1183" s="86"/>
      <c r="J1183" s="86"/>
      <c r="K1183" s="86"/>
      <c r="L1183" s="86"/>
      <c r="M1183" s="86"/>
      <c r="N1183" s="86"/>
      <c r="O1183" s="86"/>
    </row>
    <row r="1184" spans="1:15">
      <c r="A1184" s="86"/>
      <c r="B1184" s="86"/>
      <c r="C1184" s="86"/>
      <c r="D1184" s="86"/>
      <c r="E1184" s="86"/>
      <c r="F1184" s="86"/>
      <c r="G1184" s="86"/>
      <c r="H1184" s="86"/>
      <c r="I1184" s="86"/>
      <c r="J1184" s="86"/>
      <c r="K1184" s="86"/>
      <c r="L1184" s="86"/>
      <c r="M1184" s="86"/>
      <c r="N1184" s="86"/>
      <c r="O1184" s="86"/>
    </row>
    <row r="1185" spans="1:15">
      <c r="A1185" s="86"/>
      <c r="B1185" s="86"/>
      <c r="C1185" s="86"/>
      <c r="D1185" s="86"/>
      <c r="E1185" s="86"/>
      <c r="F1185" s="86"/>
      <c r="G1185" s="86"/>
      <c r="H1185" s="86"/>
      <c r="I1185" s="86"/>
      <c r="J1185" s="86"/>
      <c r="K1185" s="86"/>
      <c r="L1185" s="86"/>
      <c r="M1185" s="86"/>
      <c r="N1185" s="86"/>
      <c r="O1185" s="86"/>
    </row>
    <row r="1186" spans="1:15">
      <c r="A1186" s="86"/>
      <c r="B1186" s="86"/>
      <c r="C1186" s="86"/>
      <c r="D1186" s="86"/>
      <c r="E1186" s="86"/>
      <c r="F1186" s="86"/>
      <c r="G1186" s="86"/>
      <c r="H1186" s="86"/>
      <c r="I1186" s="86"/>
      <c r="J1186" s="86"/>
      <c r="K1186" s="86"/>
      <c r="L1186" s="86"/>
      <c r="M1186" s="86"/>
      <c r="N1186" s="86"/>
      <c r="O1186" s="86"/>
    </row>
    <row r="1187" spans="1:15">
      <c r="A1187" s="86"/>
      <c r="B1187" s="86"/>
      <c r="C1187" s="86"/>
      <c r="D1187" s="86"/>
      <c r="E1187" s="86"/>
      <c r="F1187" s="86"/>
      <c r="G1187" s="86"/>
      <c r="H1187" s="86"/>
      <c r="I1187" s="86"/>
      <c r="J1187" s="86"/>
      <c r="K1187" s="86"/>
      <c r="L1187" s="86"/>
      <c r="M1187" s="86"/>
      <c r="N1187" s="86"/>
      <c r="O1187" s="86"/>
    </row>
    <row r="1188" spans="1:15">
      <c r="A1188" s="86"/>
      <c r="B1188" s="86"/>
      <c r="C1188" s="86"/>
      <c r="D1188" s="86"/>
      <c r="E1188" s="86"/>
      <c r="F1188" s="86"/>
      <c r="G1188" s="86"/>
      <c r="H1188" s="86"/>
      <c r="I1188" s="86"/>
      <c r="J1188" s="86"/>
      <c r="K1188" s="86"/>
      <c r="L1188" s="86"/>
      <c r="M1188" s="86"/>
      <c r="N1188" s="86"/>
      <c r="O1188" s="86"/>
    </row>
    <row r="1189" spans="1:15">
      <c r="A1189" s="86"/>
      <c r="B1189" s="86"/>
      <c r="C1189" s="86"/>
      <c r="D1189" s="86"/>
      <c r="E1189" s="86"/>
      <c r="F1189" s="86"/>
      <c r="G1189" s="86"/>
      <c r="H1189" s="86"/>
      <c r="I1189" s="86"/>
      <c r="J1189" s="86"/>
      <c r="K1189" s="86"/>
      <c r="L1189" s="86"/>
      <c r="M1189" s="86"/>
      <c r="N1189" s="86"/>
      <c r="O1189" s="86"/>
    </row>
    <row r="1190" spans="1:15">
      <c r="A1190" s="86"/>
      <c r="B1190" s="86"/>
      <c r="C1190" s="86"/>
      <c r="D1190" s="86"/>
      <c r="E1190" s="86"/>
      <c r="F1190" s="86"/>
      <c r="G1190" s="86"/>
      <c r="H1190" s="86"/>
      <c r="I1190" s="86"/>
      <c r="J1190" s="86"/>
      <c r="K1190" s="86"/>
      <c r="L1190" s="86"/>
      <c r="M1190" s="86"/>
      <c r="N1190" s="86"/>
      <c r="O1190" s="86"/>
    </row>
    <row r="1191" spans="1:15">
      <c r="A1191" s="86"/>
      <c r="B1191" s="86"/>
      <c r="C1191" s="86"/>
      <c r="D1191" s="86"/>
      <c r="E1191" s="86"/>
      <c r="F1191" s="86"/>
      <c r="G1191" s="86"/>
      <c r="H1191" s="86"/>
      <c r="I1191" s="86"/>
      <c r="J1191" s="86"/>
      <c r="K1191" s="86"/>
      <c r="L1191" s="86"/>
      <c r="M1191" s="86"/>
      <c r="N1191" s="86"/>
      <c r="O1191" s="86"/>
    </row>
    <row r="1192" spans="1:15">
      <c r="A1192" s="86"/>
      <c r="B1192" s="86"/>
      <c r="C1192" s="86"/>
      <c r="D1192" s="86"/>
      <c r="E1192" s="86"/>
      <c r="F1192" s="86"/>
      <c r="G1192" s="86"/>
      <c r="H1192" s="86"/>
      <c r="I1192" s="86"/>
      <c r="J1192" s="86"/>
      <c r="K1192" s="86"/>
      <c r="L1192" s="86"/>
      <c r="M1192" s="86"/>
      <c r="N1192" s="86"/>
      <c r="O1192" s="86"/>
    </row>
    <row r="1193" spans="1:15">
      <c r="A1193" s="86"/>
      <c r="B1193" s="86"/>
      <c r="C1193" s="86"/>
      <c r="D1193" s="86"/>
      <c r="E1193" s="86"/>
      <c r="F1193" s="86"/>
      <c r="G1193" s="86"/>
      <c r="H1193" s="86"/>
      <c r="I1193" s="86"/>
      <c r="J1193" s="86"/>
      <c r="K1193" s="86"/>
      <c r="L1193" s="86"/>
      <c r="M1193" s="86"/>
      <c r="N1193" s="86"/>
      <c r="O1193" s="86"/>
    </row>
    <row r="1194" spans="1:15">
      <c r="A1194" s="86"/>
      <c r="B1194" s="86"/>
      <c r="C1194" s="86"/>
      <c r="D1194" s="86"/>
      <c r="E1194" s="86"/>
      <c r="F1194" s="86"/>
      <c r="G1194" s="86"/>
      <c r="H1194" s="86"/>
      <c r="I1194" s="86"/>
      <c r="J1194" s="86"/>
      <c r="K1194" s="86"/>
      <c r="L1194" s="86"/>
      <c r="M1194" s="86"/>
      <c r="N1194" s="86"/>
      <c r="O1194" s="86"/>
    </row>
    <row r="1195" spans="1:15">
      <c r="A1195" s="86"/>
      <c r="B1195" s="86"/>
      <c r="C1195" s="86"/>
      <c r="D1195" s="86"/>
      <c r="E1195" s="86"/>
      <c r="F1195" s="86"/>
      <c r="G1195" s="86"/>
      <c r="H1195" s="86"/>
      <c r="I1195" s="86"/>
      <c r="J1195" s="86"/>
      <c r="K1195" s="86"/>
      <c r="L1195" s="86"/>
      <c r="M1195" s="86"/>
      <c r="N1195" s="86"/>
      <c r="O1195" s="86"/>
    </row>
    <row r="1197" spans="1:15">
      <c r="B1197" s="86"/>
      <c r="C1197" s="86"/>
      <c r="D1197" s="86"/>
      <c r="E1197" s="86"/>
      <c r="F1197" s="86"/>
      <c r="G1197" s="86"/>
      <c r="H1197" s="86"/>
      <c r="I1197" s="86"/>
      <c r="J1197" s="86"/>
      <c r="K1197" s="86"/>
      <c r="L1197" s="86"/>
      <c r="M1197" s="86"/>
      <c r="N1197" s="86"/>
      <c r="O1197" s="86"/>
    </row>
    <row r="1198" spans="1:15">
      <c r="A1198" s="86"/>
      <c r="B1198" s="86"/>
      <c r="C1198" s="86"/>
      <c r="D1198" s="86"/>
      <c r="E1198" s="86"/>
      <c r="F1198" s="86"/>
      <c r="G1198" s="86"/>
      <c r="H1198" s="86"/>
      <c r="I1198" s="86"/>
      <c r="J1198" s="86"/>
      <c r="K1198" s="86"/>
      <c r="L1198" s="86"/>
      <c r="M1198" s="86"/>
      <c r="N1198" s="86"/>
      <c r="O1198" s="86"/>
    </row>
    <row r="1199" spans="1:15">
      <c r="A1199" s="86"/>
      <c r="B1199" s="86"/>
      <c r="C1199" s="86"/>
      <c r="D1199" s="86"/>
      <c r="E1199" s="86"/>
      <c r="F1199" s="86"/>
      <c r="G1199" s="86"/>
      <c r="H1199" s="86"/>
      <c r="I1199" s="86"/>
      <c r="J1199" s="86"/>
      <c r="K1199" s="86"/>
      <c r="L1199" s="86"/>
      <c r="M1199" s="86"/>
      <c r="N1199" s="86"/>
      <c r="O1199" s="8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129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3328.33</v>
      </c>
      <c r="C2" s="93">
        <v>6511.41</v>
      </c>
      <c r="D2" s="93">
        <v>6511.41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3328.33</v>
      </c>
      <c r="C3" s="93">
        <v>6511.41</v>
      </c>
      <c r="D3" s="93">
        <v>6511.41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6549.26</v>
      </c>
      <c r="C4" s="93">
        <v>12812.7</v>
      </c>
      <c r="D4" s="93">
        <v>12812.7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6549.26</v>
      </c>
      <c r="C5" s="93">
        <v>12812.7</v>
      </c>
      <c r="D5" s="93">
        <v>12812.7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1107.27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99.2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123.93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232.4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58.93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1187.74</v>
      </c>
      <c r="C28" s="93">
        <v>2140.59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0.46600000000000003</v>
      </c>
      <c r="E39" s="93">
        <v>0.5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0.46600000000000003</v>
      </c>
      <c r="E40" s="93">
        <v>0.5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0.46600000000000003</v>
      </c>
      <c r="E41" s="93">
        <v>0.5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0.46600000000000003</v>
      </c>
      <c r="E43" s="93">
        <v>0.5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0.46600000000000003</v>
      </c>
      <c r="E44" s="93">
        <v>0.5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0.46600000000000003</v>
      </c>
      <c r="E45" s="93">
        <v>0.5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3.3540000000000001</v>
      </c>
      <c r="F53" s="93">
        <v>0.38500000000000001</v>
      </c>
      <c r="G53" s="93">
        <v>0.30499999999999999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3.3540000000000001</v>
      </c>
      <c r="F54" s="93">
        <v>0.38500000000000001</v>
      </c>
      <c r="G54" s="93">
        <v>0.30499999999999999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3.3540000000000001</v>
      </c>
      <c r="F55" s="93">
        <v>0.38500000000000001</v>
      </c>
      <c r="G55" s="93">
        <v>0.30499999999999999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3.35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3.35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81330.14</v>
      </c>
      <c r="D64" s="93">
        <v>54985.94</v>
      </c>
      <c r="E64" s="93">
        <v>26344.2</v>
      </c>
      <c r="F64" s="93">
        <v>0.68</v>
      </c>
      <c r="G64" s="93">
        <v>2.62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21935.09</v>
      </c>
      <c r="D65" s="93">
        <v>14829.94</v>
      </c>
      <c r="E65" s="93">
        <v>7105.14</v>
      </c>
      <c r="F65" s="93">
        <v>0.68</v>
      </c>
      <c r="G65" s="93">
        <v>2.98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205275.74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63333.31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0.56999999999999995</v>
      </c>
      <c r="D74" s="93">
        <v>622</v>
      </c>
      <c r="E74" s="93">
        <v>3.28</v>
      </c>
      <c r="F74" s="93">
        <v>3581.81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0.55000000000000004</v>
      </c>
      <c r="D75" s="93">
        <v>622</v>
      </c>
      <c r="E75" s="93">
        <v>0.88</v>
      </c>
      <c r="F75" s="93">
        <v>1006.28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49140.278899999998</v>
      </c>
      <c r="C84" s="93">
        <v>73.610399999999998</v>
      </c>
      <c r="D84" s="93">
        <v>174.0847</v>
      </c>
      <c r="E84" s="93">
        <v>0</v>
      </c>
      <c r="F84" s="93">
        <v>5.9999999999999995E-4</v>
      </c>
      <c r="G84" s="93">
        <v>40055.679900000003</v>
      </c>
      <c r="H84" s="93">
        <v>19780.769199999999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42838</v>
      </c>
      <c r="C85" s="93">
        <v>65.023899999999998</v>
      </c>
      <c r="D85" s="93">
        <v>156.87809999999999</v>
      </c>
      <c r="E85" s="93">
        <v>0</v>
      </c>
      <c r="F85" s="93">
        <v>5.0000000000000001E-4</v>
      </c>
      <c r="G85" s="93">
        <v>36098.277099999999</v>
      </c>
      <c r="H85" s="93">
        <v>17325.528200000001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44725.368499999997</v>
      </c>
      <c r="C86" s="93">
        <v>69.432599999999994</v>
      </c>
      <c r="D86" s="93">
        <v>173.04519999999999</v>
      </c>
      <c r="E86" s="93">
        <v>0</v>
      </c>
      <c r="F86" s="93">
        <v>5.0000000000000001E-4</v>
      </c>
      <c r="G86" s="93">
        <v>39821.387799999997</v>
      </c>
      <c r="H86" s="93">
        <v>18236.475299999998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38973.145900000003</v>
      </c>
      <c r="C87" s="93">
        <v>63.180700000000002</v>
      </c>
      <c r="D87" s="93">
        <v>166.84289999999999</v>
      </c>
      <c r="E87" s="93">
        <v>0</v>
      </c>
      <c r="F87" s="93">
        <v>5.0000000000000001E-4</v>
      </c>
      <c r="G87" s="93">
        <v>38399.030599999998</v>
      </c>
      <c r="H87" s="93">
        <v>16147.0823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39590.909</v>
      </c>
      <c r="C88" s="93">
        <v>66.667299999999997</v>
      </c>
      <c r="D88" s="93">
        <v>184.38550000000001</v>
      </c>
      <c r="E88" s="93">
        <v>0</v>
      </c>
      <c r="F88" s="93">
        <v>5.9999999999999995E-4</v>
      </c>
      <c r="G88" s="93">
        <v>42440.590100000001</v>
      </c>
      <c r="H88" s="93">
        <v>16640.6384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42297.833400000003</v>
      </c>
      <c r="C89" s="93">
        <v>72.8703</v>
      </c>
      <c r="D89" s="93">
        <v>206.85220000000001</v>
      </c>
      <c r="E89" s="93">
        <v>0</v>
      </c>
      <c r="F89" s="93">
        <v>5.9999999999999995E-4</v>
      </c>
      <c r="G89" s="93">
        <v>47614.329599999997</v>
      </c>
      <c r="H89" s="93">
        <v>17935.6538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47161.164900000003</v>
      </c>
      <c r="C90" s="93">
        <v>81.827399999999997</v>
      </c>
      <c r="D90" s="93">
        <v>234.1046</v>
      </c>
      <c r="E90" s="93">
        <v>0</v>
      </c>
      <c r="F90" s="93">
        <v>6.9999999999999999E-4</v>
      </c>
      <c r="G90" s="93">
        <v>53888.2883</v>
      </c>
      <c r="H90" s="93">
        <v>20053.1911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45009.322399999997</v>
      </c>
      <c r="C91" s="93">
        <v>77.889600000000002</v>
      </c>
      <c r="D91" s="93">
        <v>222.1986</v>
      </c>
      <c r="E91" s="93">
        <v>0</v>
      </c>
      <c r="F91" s="93">
        <v>6.9999999999999999E-4</v>
      </c>
      <c r="G91" s="93">
        <v>51147.360699999997</v>
      </c>
      <c r="H91" s="93">
        <v>19118.686900000001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38921.297899999998</v>
      </c>
      <c r="C92" s="93">
        <v>66.533699999999996</v>
      </c>
      <c r="D92" s="93">
        <v>187.22550000000001</v>
      </c>
      <c r="E92" s="93">
        <v>0</v>
      </c>
      <c r="F92" s="93">
        <v>5.9999999999999995E-4</v>
      </c>
      <c r="G92" s="93">
        <v>43095.812599999997</v>
      </c>
      <c r="H92" s="93">
        <v>16454.2258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39323.39</v>
      </c>
      <c r="C93" s="93">
        <v>65.055800000000005</v>
      </c>
      <c r="D93" s="93">
        <v>176.17949999999999</v>
      </c>
      <c r="E93" s="93">
        <v>0</v>
      </c>
      <c r="F93" s="93">
        <v>5.0000000000000001E-4</v>
      </c>
      <c r="G93" s="93">
        <v>40550.016900000002</v>
      </c>
      <c r="H93" s="93">
        <v>16417.188999999998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41783.971899999997</v>
      </c>
      <c r="C94" s="93">
        <v>65.988200000000006</v>
      </c>
      <c r="D94" s="93">
        <v>168.38980000000001</v>
      </c>
      <c r="E94" s="93">
        <v>0</v>
      </c>
      <c r="F94" s="93">
        <v>5.0000000000000001E-4</v>
      </c>
      <c r="G94" s="93">
        <v>38752.133600000001</v>
      </c>
      <c r="H94" s="93">
        <v>17144.398099999999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47611.601999999999</v>
      </c>
      <c r="C95" s="93">
        <v>72.183400000000006</v>
      </c>
      <c r="D95" s="93">
        <v>173.84200000000001</v>
      </c>
      <c r="E95" s="93">
        <v>0</v>
      </c>
      <c r="F95" s="93">
        <v>5.9999999999999995E-4</v>
      </c>
      <c r="G95" s="93">
        <v>40001.572999999997</v>
      </c>
      <c r="H95" s="93">
        <v>19247.922500000001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517376.28470000002</v>
      </c>
      <c r="C97" s="93">
        <v>840.26340000000005</v>
      </c>
      <c r="D97" s="93">
        <v>2224.0284999999999</v>
      </c>
      <c r="E97" s="93">
        <v>0</v>
      </c>
      <c r="F97" s="93">
        <v>6.8999999999999999E-3</v>
      </c>
      <c r="G97" s="93">
        <v>511864.48009999999</v>
      </c>
      <c r="H97" s="93">
        <v>214501.76060000001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38921.297899999998</v>
      </c>
      <c r="C98" s="93">
        <v>63.180700000000002</v>
      </c>
      <c r="D98" s="93">
        <v>156.87809999999999</v>
      </c>
      <c r="E98" s="93">
        <v>0</v>
      </c>
      <c r="F98" s="93">
        <v>5.0000000000000001E-4</v>
      </c>
      <c r="G98" s="93">
        <v>36098.277099999999</v>
      </c>
      <c r="H98" s="93">
        <v>16147.0823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49140.278899999998</v>
      </c>
      <c r="C99" s="93">
        <v>81.827399999999997</v>
      </c>
      <c r="D99" s="93">
        <v>234.1046</v>
      </c>
      <c r="E99" s="93">
        <v>0</v>
      </c>
      <c r="F99" s="93">
        <v>6.9999999999999999E-4</v>
      </c>
      <c r="G99" s="93">
        <v>53888.2883</v>
      </c>
      <c r="H99" s="93">
        <v>20053.1911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92946200000</v>
      </c>
      <c r="C102" s="93">
        <v>46058.021000000001</v>
      </c>
      <c r="D102" s="93" t="s">
        <v>522</v>
      </c>
      <c r="E102" s="93">
        <v>11214.473</v>
      </c>
      <c r="F102" s="93">
        <v>26914.7</v>
      </c>
      <c r="G102" s="93">
        <v>4588.0860000000002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3340.7620000000002</v>
      </c>
      <c r="R102" s="93">
        <v>0</v>
      </c>
      <c r="S102" s="93">
        <v>0</v>
      </c>
    </row>
    <row r="103" spans="1:19">
      <c r="A103" s="93" t="s">
        <v>428</v>
      </c>
      <c r="B103" s="94">
        <v>83763300000</v>
      </c>
      <c r="C103" s="93">
        <v>46063.343999999997</v>
      </c>
      <c r="D103" s="93" t="s">
        <v>523</v>
      </c>
      <c r="E103" s="93">
        <v>11214.473</v>
      </c>
      <c r="F103" s="93">
        <v>26914.7</v>
      </c>
      <c r="G103" s="93">
        <v>4588.0860000000002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3346.0839999999998</v>
      </c>
      <c r="R103" s="93">
        <v>0</v>
      </c>
      <c r="S103" s="93">
        <v>0</v>
      </c>
    </row>
    <row r="104" spans="1:19">
      <c r="A104" s="93" t="s">
        <v>429</v>
      </c>
      <c r="B104" s="94">
        <v>92402500000</v>
      </c>
      <c r="C104" s="93">
        <v>49999.548999999999</v>
      </c>
      <c r="D104" s="93" t="s">
        <v>524</v>
      </c>
      <c r="E104" s="93">
        <v>11214.473</v>
      </c>
      <c r="F104" s="93">
        <v>26914.7</v>
      </c>
      <c r="G104" s="93">
        <v>4588.0860000000002</v>
      </c>
      <c r="H104" s="93">
        <v>0</v>
      </c>
      <c r="I104" s="93">
        <v>5318.9520000000002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1963.337</v>
      </c>
      <c r="R104" s="93">
        <v>0</v>
      </c>
      <c r="S104" s="93">
        <v>0</v>
      </c>
    </row>
    <row r="105" spans="1:19">
      <c r="A105" s="93" t="s">
        <v>430</v>
      </c>
      <c r="B105" s="94">
        <v>89102100000</v>
      </c>
      <c r="C105" s="93">
        <v>49749.351999999999</v>
      </c>
      <c r="D105" s="93" t="s">
        <v>525</v>
      </c>
      <c r="E105" s="93">
        <v>11214.473</v>
      </c>
      <c r="F105" s="93">
        <v>26914.7</v>
      </c>
      <c r="G105" s="93">
        <v>4588.0860000000002</v>
      </c>
      <c r="H105" s="93">
        <v>0</v>
      </c>
      <c r="I105" s="93">
        <v>4997.7640000000001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2034.328</v>
      </c>
      <c r="R105" s="93">
        <v>0</v>
      </c>
      <c r="S105" s="93">
        <v>0</v>
      </c>
    </row>
    <row r="106" spans="1:19">
      <c r="A106" s="93" t="s">
        <v>281</v>
      </c>
      <c r="B106" s="94">
        <v>98480200000</v>
      </c>
      <c r="C106" s="93">
        <v>71609.202999999994</v>
      </c>
      <c r="D106" s="93" t="s">
        <v>526</v>
      </c>
      <c r="E106" s="93">
        <v>11214.473</v>
      </c>
      <c r="F106" s="93">
        <v>26914.7</v>
      </c>
      <c r="G106" s="93">
        <v>4588.0860000000002</v>
      </c>
      <c r="H106" s="93">
        <v>0</v>
      </c>
      <c r="I106" s="93">
        <v>26729.368999999999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2162.5740000000001</v>
      </c>
      <c r="R106" s="93">
        <v>0</v>
      </c>
      <c r="S106" s="93">
        <v>0</v>
      </c>
    </row>
    <row r="107" spans="1:19">
      <c r="A107" s="93" t="s">
        <v>431</v>
      </c>
      <c r="B107" s="94">
        <v>110485000000</v>
      </c>
      <c r="C107" s="93">
        <v>80981.001999999993</v>
      </c>
      <c r="D107" s="93" t="s">
        <v>634</v>
      </c>
      <c r="E107" s="93">
        <v>11214.473</v>
      </c>
      <c r="F107" s="93">
        <v>26914.7</v>
      </c>
      <c r="G107" s="93">
        <v>4588.0860000000002</v>
      </c>
      <c r="H107" s="93">
        <v>0</v>
      </c>
      <c r="I107" s="93">
        <v>36056.675000000003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2207.067</v>
      </c>
      <c r="R107" s="93">
        <v>0</v>
      </c>
      <c r="S107" s="93">
        <v>0</v>
      </c>
    </row>
    <row r="108" spans="1:19">
      <c r="A108" s="93" t="s">
        <v>432</v>
      </c>
      <c r="B108" s="94">
        <v>125044000000</v>
      </c>
      <c r="C108" s="93">
        <v>83180.736000000004</v>
      </c>
      <c r="D108" s="93" t="s">
        <v>635</v>
      </c>
      <c r="E108" s="93">
        <v>11214.473</v>
      </c>
      <c r="F108" s="93">
        <v>26914.7</v>
      </c>
      <c r="G108" s="93">
        <v>4588.0860000000002</v>
      </c>
      <c r="H108" s="93">
        <v>0</v>
      </c>
      <c r="I108" s="93">
        <v>38213.845000000001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2249.6309999999999</v>
      </c>
      <c r="R108" s="93">
        <v>0</v>
      </c>
      <c r="S108" s="93">
        <v>0</v>
      </c>
    </row>
    <row r="109" spans="1:19">
      <c r="A109" s="93" t="s">
        <v>433</v>
      </c>
      <c r="B109" s="94">
        <v>118684000000</v>
      </c>
      <c r="C109" s="93">
        <v>81392.05</v>
      </c>
      <c r="D109" s="93" t="s">
        <v>636</v>
      </c>
      <c r="E109" s="93">
        <v>11214.473</v>
      </c>
      <c r="F109" s="93">
        <v>26914.7</v>
      </c>
      <c r="G109" s="93">
        <v>4588.0860000000002</v>
      </c>
      <c r="H109" s="93">
        <v>0</v>
      </c>
      <c r="I109" s="93">
        <v>36466.345999999998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2208.444</v>
      </c>
      <c r="R109" s="93">
        <v>0</v>
      </c>
      <c r="S109" s="93">
        <v>0</v>
      </c>
    </row>
    <row r="110" spans="1:19">
      <c r="A110" s="93" t="s">
        <v>434</v>
      </c>
      <c r="B110" s="94">
        <v>100001000000</v>
      </c>
      <c r="C110" s="93">
        <v>72927.782999999996</v>
      </c>
      <c r="D110" s="93" t="s">
        <v>527</v>
      </c>
      <c r="E110" s="93">
        <v>11214.473</v>
      </c>
      <c r="F110" s="93">
        <v>26914.7</v>
      </c>
      <c r="G110" s="93">
        <v>4588.0860000000002</v>
      </c>
      <c r="H110" s="93">
        <v>0</v>
      </c>
      <c r="I110" s="93">
        <v>27696.647000000001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2513.8760000000002</v>
      </c>
      <c r="R110" s="93">
        <v>0</v>
      </c>
      <c r="S110" s="93">
        <v>0</v>
      </c>
    </row>
    <row r="111" spans="1:19">
      <c r="A111" s="93" t="s">
        <v>435</v>
      </c>
      <c r="B111" s="94">
        <v>94093300000</v>
      </c>
      <c r="C111" s="93">
        <v>61684.381999999998</v>
      </c>
      <c r="D111" s="93" t="s">
        <v>528</v>
      </c>
      <c r="E111" s="93">
        <v>11214.473</v>
      </c>
      <c r="F111" s="93">
        <v>26914.7</v>
      </c>
      <c r="G111" s="93">
        <v>4588.0860000000002</v>
      </c>
      <c r="H111" s="93">
        <v>0</v>
      </c>
      <c r="I111" s="93">
        <v>16859.635999999999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2107.4859999999999</v>
      </c>
      <c r="R111" s="93">
        <v>0</v>
      </c>
      <c r="S111" s="93">
        <v>0</v>
      </c>
    </row>
    <row r="112" spans="1:19">
      <c r="A112" s="93" t="s">
        <v>436</v>
      </c>
      <c r="B112" s="94">
        <v>89921400000</v>
      </c>
      <c r="C112" s="93">
        <v>61645.855000000003</v>
      </c>
      <c r="D112" s="93" t="s">
        <v>529</v>
      </c>
      <c r="E112" s="93">
        <v>11214.473</v>
      </c>
      <c r="F112" s="93">
        <v>26914.7</v>
      </c>
      <c r="G112" s="93">
        <v>4588.0860000000002</v>
      </c>
      <c r="H112" s="93">
        <v>0</v>
      </c>
      <c r="I112" s="93">
        <v>16814.22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2114.3760000000002</v>
      </c>
      <c r="R112" s="93">
        <v>0</v>
      </c>
      <c r="S112" s="93">
        <v>0</v>
      </c>
    </row>
    <row r="113" spans="1:19">
      <c r="A113" s="93" t="s">
        <v>437</v>
      </c>
      <c r="B113" s="94">
        <v>92820600000</v>
      </c>
      <c r="C113" s="93">
        <v>46068.856</v>
      </c>
      <c r="D113" s="93" t="s">
        <v>530</v>
      </c>
      <c r="E113" s="93">
        <v>11214.473</v>
      </c>
      <c r="F113" s="93">
        <v>26914.7</v>
      </c>
      <c r="G113" s="93">
        <v>4588.0860000000002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3351.596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1187740000000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83763300000</v>
      </c>
      <c r="C116" s="93">
        <v>46058.021000000001</v>
      </c>
      <c r="D116" s="93"/>
      <c r="E116" s="93">
        <v>11214.473</v>
      </c>
      <c r="F116" s="93">
        <v>26914.7</v>
      </c>
      <c r="G116" s="93">
        <v>4588.0860000000002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1963.337</v>
      </c>
      <c r="R116" s="93">
        <v>0</v>
      </c>
      <c r="S116" s="93">
        <v>0</v>
      </c>
    </row>
    <row r="117" spans="1:19">
      <c r="A117" s="93" t="s">
        <v>440</v>
      </c>
      <c r="B117" s="94">
        <v>125044000000</v>
      </c>
      <c r="C117" s="93">
        <v>83180.736000000004</v>
      </c>
      <c r="D117" s="93"/>
      <c r="E117" s="93">
        <v>11214.473</v>
      </c>
      <c r="F117" s="93">
        <v>26914.7</v>
      </c>
      <c r="G117" s="93">
        <v>4588.0860000000002</v>
      </c>
      <c r="H117" s="93">
        <v>0</v>
      </c>
      <c r="I117" s="93">
        <v>38213.845000000001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3351.596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17192.830000000002</v>
      </c>
      <c r="C120" s="93">
        <v>18614.39</v>
      </c>
      <c r="D120" s="93">
        <v>0</v>
      </c>
      <c r="E120" s="93">
        <v>35807.21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33.64</v>
      </c>
      <c r="C121" s="93">
        <v>36.42</v>
      </c>
      <c r="D121" s="93">
        <v>0</v>
      </c>
      <c r="E121" s="93">
        <v>70.05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33.64</v>
      </c>
      <c r="C122" s="93">
        <v>36.42</v>
      </c>
      <c r="D122" s="93">
        <v>0</v>
      </c>
      <c r="E122" s="93">
        <v>70.05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8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9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86"/>
      <c r="D434" s="86"/>
      <c r="E434" s="86"/>
      <c r="F434" s="86"/>
      <c r="G434" s="96"/>
      <c r="H434" s="96"/>
      <c r="I434" s="86"/>
    </row>
    <row r="435" spans="1:9">
      <c r="A435" s="86"/>
      <c r="B435" s="96"/>
      <c r="C435" s="86"/>
      <c r="D435" s="86"/>
      <c r="E435" s="8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8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9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96"/>
      <c r="H440" s="96"/>
      <c r="I440" s="86"/>
    </row>
    <row r="441" spans="1:9">
      <c r="A441" s="86"/>
      <c r="B441" s="96"/>
      <c r="C441" s="96"/>
      <c r="D441" s="86"/>
      <c r="E441" s="96"/>
      <c r="F441" s="86"/>
      <c r="G441" s="96"/>
      <c r="H441" s="96"/>
      <c r="I441" s="86"/>
    </row>
    <row r="442" spans="1:9">
      <c r="A442" s="86"/>
      <c r="B442" s="96"/>
      <c r="C442" s="96"/>
      <c r="D442" s="86"/>
      <c r="E442" s="8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8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86"/>
      <c r="I451" s="86"/>
    </row>
    <row r="452" spans="1:9">
      <c r="A452" s="86"/>
      <c r="B452" s="96"/>
      <c r="C452" s="86"/>
      <c r="D452" s="86"/>
      <c r="E452" s="86"/>
      <c r="F452" s="86"/>
      <c r="G452" s="96"/>
      <c r="H452" s="96"/>
      <c r="I452" s="86"/>
    </row>
    <row r="453" spans="1:9">
      <c r="A453" s="86"/>
      <c r="B453" s="96"/>
      <c r="C453" s="86"/>
      <c r="D453" s="86"/>
      <c r="E453" s="86"/>
      <c r="F453" s="86"/>
      <c r="G453" s="86"/>
      <c r="H453" s="96"/>
      <c r="I453" s="86"/>
    </row>
    <row r="454" spans="1:9">
      <c r="A454" s="86"/>
      <c r="B454" s="96"/>
      <c r="C454" s="86"/>
      <c r="D454" s="86"/>
      <c r="E454" s="96"/>
      <c r="F454" s="86"/>
      <c r="G454" s="86"/>
      <c r="H454" s="96"/>
      <c r="I454" s="86"/>
    </row>
    <row r="455" spans="1:9">
      <c r="A455" s="86"/>
      <c r="B455" s="96"/>
      <c r="C455" s="9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9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96"/>
      <c r="D457" s="86"/>
      <c r="E457" s="96"/>
      <c r="F457" s="86"/>
      <c r="G457" s="86"/>
      <c r="H457" s="96"/>
      <c r="I457" s="86"/>
    </row>
    <row r="458" spans="1:9">
      <c r="A458" s="86"/>
      <c r="B458" s="96"/>
      <c r="C458" s="96"/>
      <c r="D458" s="86"/>
      <c r="E458" s="9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8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9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96"/>
      <c r="D465" s="86"/>
      <c r="E465" s="96"/>
      <c r="F465" s="8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8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9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96"/>
    </row>
    <row r="782" spans="1:6">
      <c r="A782" s="86"/>
      <c r="B782" s="96"/>
      <c r="C782" s="96"/>
      <c r="D782" s="96"/>
      <c r="E782" s="8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8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8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1" spans="1:7">
      <c r="B891" s="86"/>
    </row>
    <row r="892" spans="1:7">
      <c r="A892" s="86"/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900" spans="1:16"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</row>
    <row r="901" spans="1:16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1" spans="1:16"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</row>
    <row r="912" spans="1:16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</row>
    <row r="920" spans="1:16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</row>
    <row r="921" spans="1:16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</row>
    <row r="923" spans="1:16"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4" spans="1:16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5" spans="1:16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</row>
    <row r="927" spans="1:16"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9" spans="1:15"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2" spans="1:15"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8" spans="1:1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69" spans="1:1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</row>
    <row r="971" spans="1:15"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</row>
    <row r="972" spans="1:15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</row>
    <row r="974" spans="1:15">
      <c r="B974" s="86"/>
    </row>
    <row r="975" spans="1:15">
      <c r="A975" s="86"/>
      <c r="B975" s="86"/>
    </row>
    <row r="976" spans="1:15">
      <c r="A976" s="86"/>
      <c r="B976" s="86"/>
    </row>
    <row r="977" spans="1:15">
      <c r="A977" s="86"/>
      <c r="B977" s="86"/>
    </row>
    <row r="978" spans="1:15">
      <c r="A978" s="86"/>
      <c r="B978" s="86"/>
    </row>
    <row r="979" spans="1:15">
      <c r="A979" s="86"/>
      <c r="B979" s="86"/>
    </row>
    <row r="980" spans="1:15">
      <c r="A980" s="86"/>
      <c r="B980" s="86"/>
    </row>
    <row r="981" spans="1:15">
      <c r="A981" s="86"/>
      <c r="B981" s="86"/>
    </row>
    <row r="983" spans="1:15"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5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5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5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5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8" spans="1:15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</row>
    <row r="989" spans="1:15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</row>
    <row r="990" spans="1:15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</row>
    <row r="991" spans="1:15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</row>
    <row r="992" spans="1:15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</row>
    <row r="994" spans="1:16"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</row>
    <row r="996" spans="1:1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</row>
    <row r="997" spans="1:16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</row>
    <row r="998" spans="1:16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</row>
    <row r="1000" spans="1:16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</row>
    <row r="1001" spans="1:16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</row>
    <row r="1002" spans="1:16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</row>
    <row r="1003" spans="1:16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</row>
    <row r="1005" spans="1:16"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6" spans="1:16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7" spans="1:16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9" spans="1:15"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1" spans="1:15"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4" spans="1:15"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5" spans="1:15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</row>
    <row r="1046" spans="1:15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</row>
    <row r="1047" spans="1:15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8" spans="1:15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</row>
    <row r="1049" spans="1:15">
      <c r="A1049" s="86"/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</row>
    <row r="1050" spans="1:15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</row>
    <row r="1051" spans="1:15">
      <c r="A1051" s="86"/>
      <c r="B1051" s="86"/>
      <c r="C1051" s="86"/>
      <c r="D1051" s="86"/>
      <c r="E1051" s="86"/>
      <c r="F1051" s="86"/>
      <c r="G1051" s="86"/>
      <c r="H1051" s="86"/>
      <c r="I1051" s="86"/>
      <c r="J1051" s="86"/>
      <c r="K1051" s="86"/>
      <c r="L1051" s="86"/>
      <c r="M1051" s="86"/>
      <c r="N1051" s="86"/>
      <c r="O1051" s="86"/>
    </row>
    <row r="1053" spans="1:15">
      <c r="B1053" s="86"/>
      <c r="C1053" s="86"/>
      <c r="D1053" s="86"/>
      <c r="E1053" s="86"/>
      <c r="F1053" s="86"/>
      <c r="G1053" s="86"/>
      <c r="H1053" s="86"/>
      <c r="I1053" s="86"/>
      <c r="J1053" s="86"/>
      <c r="K1053" s="86"/>
      <c r="L1053" s="86"/>
      <c r="M1053" s="86"/>
      <c r="N1053" s="86"/>
      <c r="O1053" s="86"/>
    </row>
    <row r="1054" spans="1:15">
      <c r="A1054" s="86"/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6" spans="1:15">
      <c r="B1056" s="86"/>
    </row>
    <row r="1057" spans="1:15">
      <c r="A1057" s="86"/>
      <c r="B1057" s="86"/>
    </row>
    <row r="1058" spans="1:15">
      <c r="A1058" s="86"/>
      <c r="B1058" s="86"/>
    </row>
    <row r="1059" spans="1:15">
      <c r="A1059" s="86"/>
      <c r="B1059" s="86"/>
    </row>
    <row r="1060" spans="1:15">
      <c r="A1060" s="86"/>
      <c r="B1060" s="86"/>
    </row>
    <row r="1061" spans="1:15">
      <c r="A1061" s="86"/>
      <c r="B1061" s="86"/>
    </row>
    <row r="1062" spans="1:15">
      <c r="A1062" s="86"/>
      <c r="B1062" s="86"/>
    </row>
    <row r="1063" spans="1:15">
      <c r="A1063" s="86"/>
      <c r="B1063" s="86"/>
    </row>
    <row r="1065" spans="1:15"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</row>
    <row r="1066" spans="1:15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</row>
    <row r="1067" spans="1:15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</row>
    <row r="1068" spans="1:15">
      <c r="A1068" s="86"/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6"/>
      <c r="M1068" s="86"/>
      <c r="N1068" s="86"/>
      <c r="O1068" s="86"/>
    </row>
    <row r="1069" spans="1:15">
      <c r="A1069" s="86"/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5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1" spans="1:15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</row>
    <row r="1072" spans="1:15">
      <c r="A1072" s="86"/>
      <c r="B1072" s="86"/>
      <c r="C1072" s="86"/>
      <c r="D1072" s="86"/>
      <c r="E1072" s="86"/>
      <c r="F1072" s="86"/>
      <c r="G1072" s="86"/>
      <c r="H1072" s="86"/>
      <c r="I1072" s="86"/>
      <c r="J1072" s="86"/>
      <c r="K1072" s="86"/>
      <c r="L1072" s="86"/>
      <c r="M1072" s="86"/>
      <c r="N1072" s="86"/>
      <c r="O1072" s="86"/>
    </row>
    <row r="1073" spans="1:16">
      <c r="A1073" s="86"/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4" spans="1:16">
      <c r="A1074" s="86"/>
      <c r="B1074" s="86"/>
      <c r="C1074" s="86"/>
      <c r="D1074" s="86"/>
      <c r="E1074" s="86"/>
      <c r="F1074" s="86"/>
      <c r="G1074" s="86"/>
      <c r="H1074" s="86"/>
      <c r="I1074" s="86"/>
      <c r="J1074" s="86"/>
      <c r="K1074" s="86"/>
      <c r="L1074" s="86"/>
      <c r="M1074" s="86"/>
      <c r="N1074" s="86"/>
      <c r="O1074" s="86"/>
    </row>
    <row r="1076" spans="1:16">
      <c r="B1076" s="86"/>
      <c r="C1076" s="86"/>
      <c r="D1076" s="86"/>
      <c r="E1076" s="86"/>
      <c r="F1076" s="86"/>
      <c r="G1076" s="86"/>
      <c r="H1076" s="86"/>
      <c r="I1076" s="86"/>
      <c r="J1076" s="86"/>
      <c r="K1076" s="86"/>
      <c r="L1076" s="86"/>
      <c r="M1076" s="86"/>
      <c r="N1076" s="86"/>
      <c r="O1076" s="86"/>
      <c r="P1076" s="86"/>
    </row>
    <row r="1077" spans="1:16">
      <c r="A1077" s="86"/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  <c r="P1077" s="86"/>
    </row>
    <row r="1078" spans="1:16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  <c r="P1078" s="86"/>
    </row>
    <row r="1080" spans="1:16"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</row>
    <row r="1081" spans="1:16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2" spans="1:16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</row>
    <row r="1084" spans="1:16"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6" spans="1:16"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8" spans="1:16"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19" spans="1:15">
      <c r="A1119" s="86"/>
      <c r="B1119" s="86"/>
      <c r="C1119" s="86"/>
      <c r="D1119" s="86"/>
      <c r="E1119" s="86"/>
      <c r="F1119" s="86"/>
      <c r="G1119" s="86"/>
      <c r="H1119" s="86"/>
      <c r="I1119" s="86"/>
      <c r="J1119" s="86"/>
      <c r="K1119" s="86"/>
      <c r="L1119" s="86"/>
      <c r="M1119" s="86"/>
      <c r="N1119" s="86"/>
      <c r="O1119" s="86"/>
    </row>
    <row r="1120" spans="1:15">
      <c r="A1120" s="86"/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2" spans="1:15">
      <c r="A1122" s="86"/>
      <c r="B1122" s="86"/>
      <c r="C1122" s="86"/>
      <c r="D1122" s="86"/>
      <c r="E1122" s="86"/>
      <c r="F1122" s="86"/>
      <c r="G1122" s="86"/>
      <c r="H1122" s="86"/>
      <c r="I1122" s="86"/>
      <c r="J1122" s="86"/>
      <c r="K1122" s="86"/>
      <c r="L1122" s="86"/>
      <c r="M1122" s="86"/>
      <c r="N1122" s="86"/>
      <c r="O1122" s="86"/>
    </row>
    <row r="1123" spans="1:15">
      <c r="A1123" s="86"/>
      <c r="B1123" s="86"/>
      <c r="C1123" s="86"/>
      <c r="D1123" s="86"/>
      <c r="E1123" s="86"/>
      <c r="F1123" s="86"/>
      <c r="G1123" s="86"/>
      <c r="H1123" s="86"/>
      <c r="I1123" s="86"/>
      <c r="J1123" s="86"/>
      <c r="K1123" s="86"/>
      <c r="L1123" s="86"/>
      <c r="M1123" s="86"/>
      <c r="N1123" s="86"/>
      <c r="O1123" s="86"/>
    </row>
    <row r="1124" spans="1:15">
      <c r="A1124" s="86"/>
      <c r="B1124" s="86"/>
      <c r="C1124" s="86"/>
      <c r="D1124" s="86"/>
      <c r="E1124" s="86"/>
      <c r="F1124" s="86"/>
      <c r="G1124" s="86"/>
      <c r="H1124" s="86"/>
      <c r="I1124" s="86"/>
      <c r="J1124" s="86"/>
      <c r="K1124" s="86"/>
      <c r="L1124" s="86"/>
      <c r="M1124" s="86"/>
      <c r="N1124" s="86"/>
      <c r="O1124" s="86"/>
    </row>
    <row r="1125" spans="1:15">
      <c r="A1125" s="86"/>
      <c r="B1125" s="86"/>
      <c r="C1125" s="86"/>
      <c r="D1125" s="86"/>
      <c r="E1125" s="86"/>
      <c r="F1125" s="86"/>
      <c r="G1125" s="86"/>
      <c r="H1125" s="86"/>
      <c r="I1125" s="86"/>
      <c r="J1125" s="86"/>
      <c r="K1125" s="86"/>
      <c r="L1125" s="86"/>
      <c r="M1125" s="86"/>
      <c r="N1125" s="86"/>
      <c r="O1125" s="86"/>
    </row>
    <row r="1127" spans="1:15">
      <c r="B1127" s="86"/>
      <c r="C1127" s="86"/>
      <c r="D1127" s="86"/>
      <c r="E1127" s="86"/>
      <c r="F1127" s="86"/>
      <c r="G1127" s="86"/>
      <c r="H1127" s="86"/>
      <c r="I1127" s="86"/>
      <c r="J1127" s="86"/>
      <c r="K1127" s="86"/>
      <c r="L1127" s="86"/>
      <c r="M1127" s="86"/>
      <c r="N1127" s="86"/>
      <c r="O1127" s="86"/>
    </row>
    <row r="1128" spans="1:15">
      <c r="A1128" s="86"/>
      <c r="B1128" s="86"/>
      <c r="C1128" s="86"/>
      <c r="D1128" s="86"/>
      <c r="E1128" s="86"/>
      <c r="F1128" s="86"/>
      <c r="G1128" s="86"/>
      <c r="H1128" s="86"/>
      <c r="I1128" s="86"/>
      <c r="J1128" s="86"/>
      <c r="K1128" s="86"/>
      <c r="L1128" s="86"/>
      <c r="M1128" s="86"/>
      <c r="N1128" s="86"/>
      <c r="O1128" s="86"/>
    </row>
    <row r="1129" spans="1:15">
      <c r="A1129" s="86"/>
      <c r="B1129" s="86"/>
      <c r="C1129" s="86"/>
      <c r="D1129" s="86"/>
      <c r="E1129" s="86"/>
      <c r="F1129" s="86"/>
      <c r="G1129" s="86"/>
      <c r="H1129" s="86"/>
      <c r="I1129" s="86"/>
      <c r="J1129" s="86"/>
      <c r="K1129" s="86"/>
      <c r="L1129" s="86"/>
      <c r="M1129" s="86"/>
      <c r="N1129" s="86"/>
      <c r="O1129" s="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118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3009.48</v>
      </c>
      <c r="C2" s="93">
        <v>5887.63</v>
      </c>
      <c r="D2" s="93">
        <v>5887.63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3009.48</v>
      </c>
      <c r="C3" s="93">
        <v>5887.63</v>
      </c>
      <c r="D3" s="93">
        <v>5887.63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5879.77</v>
      </c>
      <c r="C4" s="93">
        <v>11502.96</v>
      </c>
      <c r="D4" s="93">
        <v>11502.96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5879.77</v>
      </c>
      <c r="C5" s="93">
        <v>11502.96</v>
      </c>
      <c r="D5" s="93">
        <v>11502.96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812.21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72.53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16.829999999999998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128.25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231.3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58.59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1165.06</v>
      </c>
      <c r="C28" s="93">
        <v>1844.42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0.46600000000000003</v>
      </c>
      <c r="E39" s="93">
        <v>0.5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0.46600000000000003</v>
      </c>
      <c r="E40" s="93">
        <v>0.5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0.46600000000000003</v>
      </c>
      <c r="E41" s="93">
        <v>0.5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0.46600000000000003</v>
      </c>
      <c r="E43" s="93">
        <v>0.5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0.46600000000000003</v>
      </c>
      <c r="E44" s="93">
        <v>0.5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0.46600000000000003</v>
      </c>
      <c r="E45" s="93">
        <v>0.5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3.3540000000000001</v>
      </c>
      <c r="F53" s="93">
        <v>0.38500000000000001</v>
      </c>
      <c r="G53" s="93">
        <v>0.30499999999999999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3.3540000000000001</v>
      </c>
      <c r="F54" s="93">
        <v>0.38500000000000001</v>
      </c>
      <c r="G54" s="93">
        <v>0.30499999999999999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3.3540000000000001</v>
      </c>
      <c r="F55" s="93">
        <v>0.38500000000000001</v>
      </c>
      <c r="G55" s="93">
        <v>0.30499999999999999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3.35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3.35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72847.399999999994</v>
      </c>
      <c r="D64" s="93">
        <v>52361.11</v>
      </c>
      <c r="E64" s="93">
        <v>20486.29</v>
      </c>
      <c r="F64" s="93">
        <v>0.72</v>
      </c>
      <c r="G64" s="93">
        <v>2.68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16009.36</v>
      </c>
      <c r="D65" s="93">
        <v>12202.32</v>
      </c>
      <c r="E65" s="93">
        <v>3807.03</v>
      </c>
      <c r="F65" s="93">
        <v>0.76</v>
      </c>
      <c r="G65" s="93">
        <v>3.11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170238.65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50716.22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0.56999999999999995</v>
      </c>
      <c r="D74" s="93">
        <v>622</v>
      </c>
      <c r="E74" s="93">
        <v>3.44</v>
      </c>
      <c r="F74" s="93">
        <v>3767.11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0.54</v>
      </c>
      <c r="D75" s="93">
        <v>622</v>
      </c>
      <c r="E75" s="93">
        <v>0.87</v>
      </c>
      <c r="F75" s="93">
        <v>1010.54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37425.672500000001</v>
      </c>
      <c r="C84" s="93">
        <v>54.844000000000001</v>
      </c>
      <c r="D84" s="93">
        <v>113.1319</v>
      </c>
      <c r="E84" s="93">
        <v>0</v>
      </c>
      <c r="F84" s="93">
        <v>5.0000000000000001E-4</v>
      </c>
      <c r="G84" s="93">
        <v>117571.42359999999</v>
      </c>
      <c r="H84" s="93">
        <v>15000.447200000001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32904.2255</v>
      </c>
      <c r="C85" s="93">
        <v>48.666200000000003</v>
      </c>
      <c r="D85" s="93">
        <v>101.8892</v>
      </c>
      <c r="E85" s="93">
        <v>0</v>
      </c>
      <c r="F85" s="93">
        <v>4.0000000000000002E-4</v>
      </c>
      <c r="G85" s="93">
        <v>105891.8177</v>
      </c>
      <c r="H85" s="93">
        <v>13232.1685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34899.417500000003</v>
      </c>
      <c r="C86" s="93">
        <v>52.539900000000003</v>
      </c>
      <c r="D86" s="93">
        <v>113.0613</v>
      </c>
      <c r="E86" s="93">
        <v>0</v>
      </c>
      <c r="F86" s="93">
        <v>5.0000000000000001E-4</v>
      </c>
      <c r="G86" s="93">
        <v>117511.4577</v>
      </c>
      <c r="H86" s="93">
        <v>14125.022499999999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31409.832399999999</v>
      </c>
      <c r="C87" s="93">
        <v>48.845100000000002</v>
      </c>
      <c r="D87" s="93">
        <v>110.19280000000001</v>
      </c>
      <c r="E87" s="93">
        <v>0</v>
      </c>
      <c r="F87" s="93">
        <v>4.0000000000000002E-4</v>
      </c>
      <c r="G87" s="93">
        <v>114543.9028</v>
      </c>
      <c r="H87" s="93">
        <v>12865.555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31798.8753</v>
      </c>
      <c r="C88" s="93">
        <v>50.591200000000001</v>
      </c>
      <c r="D88" s="93">
        <v>117.7337</v>
      </c>
      <c r="E88" s="93">
        <v>0</v>
      </c>
      <c r="F88" s="93">
        <v>5.0000000000000001E-4</v>
      </c>
      <c r="G88" s="93">
        <v>122391.99920000001</v>
      </c>
      <c r="H88" s="93">
        <v>13136.8351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31592.869699999999</v>
      </c>
      <c r="C89" s="93">
        <v>51.307099999999998</v>
      </c>
      <c r="D89" s="93">
        <v>122.62009999999999</v>
      </c>
      <c r="E89" s="93">
        <v>0</v>
      </c>
      <c r="F89" s="93">
        <v>5.0000000000000001E-4</v>
      </c>
      <c r="G89" s="93">
        <v>127479.9068</v>
      </c>
      <c r="H89" s="93">
        <v>13154.107099999999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35238.155899999998</v>
      </c>
      <c r="C90" s="93">
        <v>58.072099999999999</v>
      </c>
      <c r="D90" s="93">
        <v>141.34190000000001</v>
      </c>
      <c r="E90" s="93">
        <v>0</v>
      </c>
      <c r="F90" s="93">
        <v>5.9999999999999995E-4</v>
      </c>
      <c r="G90" s="93">
        <v>146950.08960000001</v>
      </c>
      <c r="H90" s="93">
        <v>14754.755499999999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34014.9372</v>
      </c>
      <c r="C91" s="93">
        <v>55.863100000000003</v>
      </c>
      <c r="D91" s="93">
        <v>135.39019999999999</v>
      </c>
      <c r="E91" s="93">
        <v>0</v>
      </c>
      <c r="F91" s="93">
        <v>5.0000000000000001E-4</v>
      </c>
      <c r="G91" s="93">
        <v>140760.82509999999</v>
      </c>
      <c r="H91" s="93">
        <v>14223.6309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31307.5291</v>
      </c>
      <c r="C92" s="93">
        <v>50.586500000000001</v>
      </c>
      <c r="D92" s="93">
        <v>120.1202</v>
      </c>
      <c r="E92" s="93">
        <v>0</v>
      </c>
      <c r="F92" s="93">
        <v>5.0000000000000001E-4</v>
      </c>
      <c r="G92" s="93">
        <v>124879.09729999999</v>
      </c>
      <c r="H92" s="93">
        <v>13010.0689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32241.879400000002</v>
      </c>
      <c r="C93" s="93">
        <v>50.651800000000001</v>
      </c>
      <c r="D93" s="93">
        <v>115.8874</v>
      </c>
      <c r="E93" s="93">
        <v>0</v>
      </c>
      <c r="F93" s="93">
        <v>5.0000000000000001E-4</v>
      </c>
      <c r="G93" s="93">
        <v>120467.6535</v>
      </c>
      <c r="H93" s="93">
        <v>13256.6661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33634.523399999998</v>
      </c>
      <c r="C94" s="93">
        <v>50.688699999999997</v>
      </c>
      <c r="D94" s="93">
        <v>109.2509</v>
      </c>
      <c r="E94" s="93">
        <v>0</v>
      </c>
      <c r="F94" s="93">
        <v>4.0000000000000002E-4</v>
      </c>
      <c r="G94" s="93">
        <v>113551.48639999999</v>
      </c>
      <c r="H94" s="93">
        <v>13618.282499999999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37667.920400000003</v>
      </c>
      <c r="C95" s="93">
        <v>55.055900000000001</v>
      </c>
      <c r="D95" s="93">
        <v>113.0898</v>
      </c>
      <c r="E95" s="93">
        <v>0</v>
      </c>
      <c r="F95" s="93">
        <v>5.0000000000000001E-4</v>
      </c>
      <c r="G95" s="93">
        <v>117526.2748</v>
      </c>
      <c r="H95" s="93">
        <v>15083.5074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404135.8382</v>
      </c>
      <c r="C97" s="93">
        <v>627.71159999999998</v>
      </c>
      <c r="D97" s="93">
        <v>1413.7094999999999</v>
      </c>
      <c r="E97" s="93">
        <v>0</v>
      </c>
      <c r="F97" s="93">
        <v>5.7000000000000002E-3</v>
      </c>
      <c r="G97" s="94">
        <v>1469530</v>
      </c>
      <c r="H97" s="93">
        <v>165461.04670000001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31307.5291</v>
      </c>
      <c r="C98" s="93">
        <v>48.666200000000003</v>
      </c>
      <c r="D98" s="93">
        <v>101.8892</v>
      </c>
      <c r="E98" s="93">
        <v>0</v>
      </c>
      <c r="F98" s="93">
        <v>4.0000000000000002E-4</v>
      </c>
      <c r="G98" s="93">
        <v>105891.8177</v>
      </c>
      <c r="H98" s="93">
        <v>12865.555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37667.920400000003</v>
      </c>
      <c r="C99" s="93">
        <v>58.072099999999999</v>
      </c>
      <c r="D99" s="93">
        <v>141.34190000000001</v>
      </c>
      <c r="E99" s="93">
        <v>0</v>
      </c>
      <c r="F99" s="93">
        <v>5.9999999999999995E-4</v>
      </c>
      <c r="G99" s="93">
        <v>146950.08960000001</v>
      </c>
      <c r="H99" s="93">
        <v>15083.5074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93212000000</v>
      </c>
      <c r="C102" s="93">
        <v>46336.964</v>
      </c>
      <c r="D102" s="93" t="s">
        <v>572</v>
      </c>
      <c r="E102" s="93">
        <v>11214.473</v>
      </c>
      <c r="F102" s="93">
        <v>26914.7</v>
      </c>
      <c r="G102" s="93">
        <v>4777.6559999999999</v>
      </c>
      <c r="H102" s="93">
        <v>0</v>
      </c>
      <c r="I102" s="93">
        <v>60.512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3369.623</v>
      </c>
      <c r="R102" s="93">
        <v>0</v>
      </c>
      <c r="S102" s="93">
        <v>0</v>
      </c>
    </row>
    <row r="103" spans="1:19">
      <c r="A103" s="93" t="s">
        <v>428</v>
      </c>
      <c r="B103" s="94">
        <v>83952300000</v>
      </c>
      <c r="C103" s="93">
        <v>46252.54</v>
      </c>
      <c r="D103" s="93" t="s">
        <v>598</v>
      </c>
      <c r="E103" s="93">
        <v>11214.473</v>
      </c>
      <c r="F103" s="93">
        <v>26914.7</v>
      </c>
      <c r="G103" s="93">
        <v>4777.6559999999999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3345.7109999999998</v>
      </c>
      <c r="R103" s="93">
        <v>0</v>
      </c>
      <c r="S103" s="93">
        <v>0</v>
      </c>
    </row>
    <row r="104" spans="1:19">
      <c r="A104" s="93" t="s">
        <v>429</v>
      </c>
      <c r="B104" s="94">
        <v>93164500000</v>
      </c>
      <c r="C104" s="93">
        <v>56293.673000000003</v>
      </c>
      <c r="D104" s="93" t="s">
        <v>637</v>
      </c>
      <c r="E104" s="93">
        <v>11214.473</v>
      </c>
      <c r="F104" s="93">
        <v>26914.7</v>
      </c>
      <c r="G104" s="93">
        <v>4777.6559999999999</v>
      </c>
      <c r="H104" s="93">
        <v>0</v>
      </c>
      <c r="I104" s="93">
        <v>11361.2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2025.644</v>
      </c>
      <c r="R104" s="93">
        <v>0</v>
      </c>
      <c r="S104" s="93">
        <v>0</v>
      </c>
    </row>
    <row r="105" spans="1:19">
      <c r="A105" s="93" t="s">
        <v>430</v>
      </c>
      <c r="B105" s="94">
        <v>90811800000</v>
      </c>
      <c r="C105" s="93">
        <v>55570.523999999998</v>
      </c>
      <c r="D105" s="93" t="s">
        <v>531</v>
      </c>
      <c r="E105" s="93">
        <v>11214.473</v>
      </c>
      <c r="F105" s="93">
        <v>26914.7</v>
      </c>
      <c r="G105" s="93">
        <v>4777.6559999999999</v>
      </c>
      <c r="H105" s="93">
        <v>0</v>
      </c>
      <c r="I105" s="93">
        <v>10596.036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2067.6590000000001</v>
      </c>
      <c r="R105" s="93">
        <v>0</v>
      </c>
      <c r="S105" s="93">
        <v>0</v>
      </c>
    </row>
    <row r="106" spans="1:19">
      <c r="A106" s="93" t="s">
        <v>281</v>
      </c>
      <c r="B106" s="94">
        <v>97033900000</v>
      </c>
      <c r="C106" s="93">
        <v>63800.559000000001</v>
      </c>
      <c r="D106" s="93" t="s">
        <v>532</v>
      </c>
      <c r="E106" s="93">
        <v>11214.473</v>
      </c>
      <c r="F106" s="93">
        <v>26914.7</v>
      </c>
      <c r="G106" s="93">
        <v>4777.6559999999999</v>
      </c>
      <c r="H106" s="93">
        <v>0</v>
      </c>
      <c r="I106" s="93">
        <v>18817.307000000001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2076.422</v>
      </c>
      <c r="R106" s="93">
        <v>0</v>
      </c>
      <c r="S106" s="93">
        <v>0</v>
      </c>
    </row>
    <row r="107" spans="1:19">
      <c r="A107" s="93" t="s">
        <v>431</v>
      </c>
      <c r="B107" s="94">
        <v>101068000000</v>
      </c>
      <c r="C107" s="93">
        <v>71124.83</v>
      </c>
      <c r="D107" s="93" t="s">
        <v>493</v>
      </c>
      <c r="E107" s="93">
        <v>11214.473</v>
      </c>
      <c r="F107" s="93">
        <v>26914.7</v>
      </c>
      <c r="G107" s="93">
        <v>4777.6559999999999</v>
      </c>
      <c r="H107" s="93">
        <v>0</v>
      </c>
      <c r="I107" s="93">
        <v>26023.324000000001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2194.6759999999999</v>
      </c>
      <c r="R107" s="93">
        <v>0</v>
      </c>
      <c r="S107" s="93">
        <v>0</v>
      </c>
    </row>
    <row r="108" spans="1:19">
      <c r="A108" s="93" t="s">
        <v>432</v>
      </c>
      <c r="B108" s="94">
        <v>116504000000</v>
      </c>
      <c r="C108" s="93">
        <v>72264.902000000002</v>
      </c>
      <c r="D108" s="93" t="s">
        <v>533</v>
      </c>
      <c r="E108" s="93">
        <v>11214.473</v>
      </c>
      <c r="F108" s="93">
        <v>26914.7</v>
      </c>
      <c r="G108" s="93">
        <v>4777.6559999999999</v>
      </c>
      <c r="H108" s="93">
        <v>0</v>
      </c>
      <c r="I108" s="93">
        <v>27149.814999999999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2208.2570000000001</v>
      </c>
      <c r="R108" s="93">
        <v>0</v>
      </c>
      <c r="S108" s="93">
        <v>0</v>
      </c>
    </row>
    <row r="109" spans="1:19">
      <c r="A109" s="93" t="s">
        <v>433</v>
      </c>
      <c r="B109" s="94">
        <v>111597000000</v>
      </c>
      <c r="C109" s="93">
        <v>73514.642999999996</v>
      </c>
      <c r="D109" s="93" t="s">
        <v>534</v>
      </c>
      <c r="E109" s="93">
        <v>11214.473</v>
      </c>
      <c r="F109" s="93">
        <v>26914.7</v>
      </c>
      <c r="G109" s="93">
        <v>4777.6559999999999</v>
      </c>
      <c r="H109" s="93">
        <v>0</v>
      </c>
      <c r="I109" s="93">
        <v>28393.175999999999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2214.6379999999999</v>
      </c>
      <c r="R109" s="93">
        <v>0</v>
      </c>
      <c r="S109" s="93">
        <v>0</v>
      </c>
    </row>
    <row r="110" spans="1:19">
      <c r="A110" s="93" t="s">
        <v>434</v>
      </c>
      <c r="B110" s="94">
        <v>99005700000</v>
      </c>
      <c r="C110" s="93">
        <v>66790.131999999998</v>
      </c>
      <c r="D110" s="93" t="s">
        <v>535</v>
      </c>
      <c r="E110" s="93">
        <v>11214.473</v>
      </c>
      <c r="F110" s="93">
        <v>26914.7</v>
      </c>
      <c r="G110" s="93">
        <v>4777.6559999999999</v>
      </c>
      <c r="H110" s="93">
        <v>0</v>
      </c>
      <c r="I110" s="93">
        <v>21774.575000000001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2108.7280000000001</v>
      </c>
      <c r="R110" s="93">
        <v>0</v>
      </c>
      <c r="S110" s="93">
        <v>0</v>
      </c>
    </row>
    <row r="111" spans="1:19">
      <c r="A111" s="93" t="s">
        <v>435</v>
      </c>
      <c r="B111" s="94">
        <v>95508200000</v>
      </c>
      <c r="C111" s="93">
        <v>60087.531000000003</v>
      </c>
      <c r="D111" s="93" t="s">
        <v>638</v>
      </c>
      <c r="E111" s="93">
        <v>11214.473</v>
      </c>
      <c r="F111" s="93">
        <v>26914.7</v>
      </c>
      <c r="G111" s="93">
        <v>4777.6559999999999</v>
      </c>
      <c r="H111" s="93">
        <v>0</v>
      </c>
      <c r="I111" s="93">
        <v>15129.387000000001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2051.3139999999999</v>
      </c>
      <c r="R111" s="93">
        <v>0</v>
      </c>
      <c r="S111" s="93">
        <v>0</v>
      </c>
    </row>
    <row r="112" spans="1:19">
      <c r="A112" s="93" t="s">
        <v>436</v>
      </c>
      <c r="B112" s="94">
        <v>90025000000</v>
      </c>
      <c r="C112" s="93">
        <v>50254.567000000003</v>
      </c>
      <c r="D112" s="93" t="s">
        <v>502</v>
      </c>
      <c r="E112" s="93">
        <v>11214.473</v>
      </c>
      <c r="F112" s="93">
        <v>26914.7</v>
      </c>
      <c r="G112" s="93">
        <v>4777.6559999999999</v>
      </c>
      <c r="H112" s="93">
        <v>0</v>
      </c>
      <c r="I112" s="93">
        <v>5339.4340000000002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2008.3040000000001</v>
      </c>
      <c r="R112" s="93">
        <v>0</v>
      </c>
      <c r="S112" s="93">
        <v>0</v>
      </c>
    </row>
    <row r="113" spans="1:19">
      <c r="A113" s="93" t="s">
        <v>437</v>
      </c>
      <c r="B113" s="94">
        <v>93176200000</v>
      </c>
      <c r="C113" s="93">
        <v>46255.08</v>
      </c>
      <c r="D113" s="93" t="s">
        <v>573</v>
      </c>
      <c r="E113" s="93">
        <v>11214.473</v>
      </c>
      <c r="F113" s="93">
        <v>26914.7</v>
      </c>
      <c r="G113" s="93">
        <v>4777.6559999999999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3348.2510000000002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1165060000000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83952300000</v>
      </c>
      <c r="C116" s="93">
        <v>46252.54</v>
      </c>
      <c r="D116" s="93"/>
      <c r="E116" s="93">
        <v>11214.473</v>
      </c>
      <c r="F116" s="93">
        <v>26914.7</v>
      </c>
      <c r="G116" s="93">
        <v>4777.6559999999999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2008.3040000000001</v>
      </c>
      <c r="R116" s="93">
        <v>0</v>
      </c>
      <c r="S116" s="93">
        <v>0</v>
      </c>
    </row>
    <row r="117" spans="1:19">
      <c r="A117" s="93" t="s">
        <v>440</v>
      </c>
      <c r="B117" s="94">
        <v>116504000000</v>
      </c>
      <c r="C117" s="93">
        <v>73514.642999999996</v>
      </c>
      <c r="D117" s="93"/>
      <c r="E117" s="93">
        <v>11214.473</v>
      </c>
      <c r="F117" s="93">
        <v>26914.7</v>
      </c>
      <c r="G117" s="93">
        <v>4777.6559999999999</v>
      </c>
      <c r="H117" s="93">
        <v>0</v>
      </c>
      <c r="I117" s="93">
        <v>28393.175999999999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3369.623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12143.42</v>
      </c>
      <c r="C120" s="93">
        <v>13119.91</v>
      </c>
      <c r="D120" s="93">
        <v>0</v>
      </c>
      <c r="E120" s="93">
        <v>25263.33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23.76</v>
      </c>
      <c r="C121" s="93">
        <v>25.67</v>
      </c>
      <c r="D121" s="93">
        <v>0</v>
      </c>
      <c r="E121" s="93">
        <v>49.42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23.76</v>
      </c>
      <c r="C122" s="93">
        <v>25.67</v>
      </c>
      <c r="D122" s="93">
        <v>0</v>
      </c>
      <c r="E122" s="93">
        <v>49.42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9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9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96"/>
      <c r="D434" s="86"/>
      <c r="E434" s="86"/>
      <c r="F434" s="86"/>
      <c r="G434" s="96"/>
      <c r="H434" s="96"/>
      <c r="I434" s="86"/>
    </row>
    <row r="435" spans="1:9">
      <c r="A435" s="86"/>
      <c r="B435" s="96"/>
      <c r="C435" s="86"/>
      <c r="D435" s="86"/>
      <c r="E435" s="9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8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9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96"/>
      <c r="H440" s="96"/>
      <c r="I440" s="86"/>
    </row>
    <row r="441" spans="1:9">
      <c r="A441" s="86"/>
      <c r="B441" s="96"/>
      <c r="C441" s="96"/>
      <c r="D441" s="86"/>
      <c r="E441" s="96"/>
      <c r="F441" s="86"/>
      <c r="G441" s="96"/>
      <c r="H441" s="96"/>
      <c r="I441" s="86"/>
    </row>
    <row r="442" spans="1:9">
      <c r="A442" s="86"/>
      <c r="B442" s="96"/>
      <c r="C442" s="86"/>
      <c r="D442" s="86"/>
      <c r="E442" s="8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8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9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86"/>
      <c r="I451" s="86"/>
    </row>
    <row r="452" spans="1:9">
      <c r="A452" s="86"/>
      <c r="B452" s="96"/>
      <c r="C452" s="86"/>
      <c r="D452" s="86"/>
      <c r="E452" s="86"/>
      <c r="F452" s="86"/>
      <c r="G452" s="96"/>
      <c r="H452" s="96"/>
      <c r="I452" s="86"/>
    </row>
    <row r="453" spans="1:9">
      <c r="A453" s="86"/>
      <c r="B453" s="96"/>
      <c r="C453" s="86"/>
      <c r="D453" s="86"/>
      <c r="E453" s="86"/>
      <c r="F453" s="86"/>
      <c r="G453" s="86"/>
      <c r="H453" s="96"/>
      <c r="I453" s="86"/>
    </row>
    <row r="454" spans="1:9">
      <c r="A454" s="86"/>
      <c r="B454" s="96"/>
      <c r="C454" s="86"/>
      <c r="D454" s="86"/>
      <c r="E454" s="96"/>
      <c r="F454" s="86"/>
      <c r="G454" s="86"/>
      <c r="H454" s="96"/>
      <c r="I454" s="86"/>
    </row>
    <row r="455" spans="1:9">
      <c r="A455" s="86"/>
      <c r="B455" s="96"/>
      <c r="C455" s="8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9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86"/>
      <c r="D457" s="86"/>
      <c r="E457" s="96"/>
      <c r="F457" s="86"/>
      <c r="G457" s="86"/>
      <c r="H457" s="96"/>
      <c r="I457" s="86"/>
    </row>
    <row r="458" spans="1:9">
      <c r="A458" s="86"/>
      <c r="B458" s="96"/>
      <c r="C458" s="86"/>
      <c r="D458" s="86"/>
      <c r="E458" s="9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8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9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96"/>
      <c r="D465" s="86"/>
      <c r="E465" s="96"/>
      <c r="F465" s="8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8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9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9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96"/>
    </row>
    <row r="782" spans="1:6">
      <c r="A782" s="86"/>
      <c r="B782" s="96"/>
      <c r="C782" s="96"/>
      <c r="D782" s="96"/>
      <c r="E782" s="9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8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1" spans="1:7">
      <c r="B891" s="86"/>
    </row>
    <row r="892" spans="1:7">
      <c r="A892" s="86"/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900" spans="1:16"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</row>
    <row r="901" spans="1:16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1" spans="1:16"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</row>
    <row r="912" spans="1:16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7" spans="1:16"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</row>
    <row r="921" spans="1:16"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</row>
    <row r="923" spans="1:16"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4" spans="1:16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6" spans="1:16"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7" spans="1:16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8" spans="1:16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5" spans="1:15"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8" spans="1:15">
      <c r="B968" s="86"/>
    </row>
    <row r="969" spans="1:15">
      <c r="A969" s="86"/>
      <c r="B969" s="86"/>
    </row>
    <row r="970" spans="1:15">
      <c r="A970" s="86"/>
      <c r="B970" s="86"/>
    </row>
    <row r="971" spans="1:15">
      <c r="A971" s="86"/>
      <c r="B971" s="86"/>
    </row>
    <row r="972" spans="1:15">
      <c r="A972" s="86"/>
      <c r="B972" s="86"/>
    </row>
    <row r="973" spans="1:15">
      <c r="A973" s="86"/>
      <c r="B973" s="86"/>
    </row>
    <row r="974" spans="1:15">
      <c r="A974" s="86"/>
      <c r="B974" s="86"/>
    </row>
    <row r="975" spans="1:15">
      <c r="A975" s="86"/>
      <c r="B975" s="86"/>
    </row>
    <row r="977" spans="1:16"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</row>
    <row r="978" spans="1:16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</row>
    <row r="979" spans="1:16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0" spans="1:16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</row>
    <row r="981" spans="1:16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6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3" spans="1:16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6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6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8" spans="1:16"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</row>
    <row r="989" spans="1:16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</row>
    <row r="990" spans="1:16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</row>
    <row r="991" spans="1:16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</row>
    <row r="992" spans="1:16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</row>
    <row r="994" spans="1:15"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</row>
    <row r="995" spans="1:15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</row>
    <row r="996" spans="1:15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</row>
    <row r="998" spans="1:15"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1000" spans="1:15"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</row>
    <row r="1001" spans="1:15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</row>
    <row r="1003" spans="1:15"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</row>
    <row r="1004" spans="1:15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</row>
    <row r="1005" spans="1:15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6" spans="1:15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7" spans="1:15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8" spans="1:15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2" spans="1:15"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5" spans="1:15">
      <c r="B1045" s="86"/>
    </row>
    <row r="1046" spans="1:15">
      <c r="A1046" s="86"/>
      <c r="B1046" s="86"/>
    </row>
    <row r="1047" spans="1:15">
      <c r="A1047" s="86"/>
      <c r="B1047" s="86"/>
    </row>
    <row r="1048" spans="1:15">
      <c r="A1048" s="86"/>
      <c r="B1048" s="86"/>
    </row>
    <row r="1049" spans="1:15">
      <c r="A1049" s="86"/>
      <c r="B1049" s="86"/>
    </row>
    <row r="1050" spans="1:15">
      <c r="A1050" s="86"/>
      <c r="B1050" s="86"/>
    </row>
    <row r="1051" spans="1:15">
      <c r="A1051" s="86"/>
      <c r="B1051" s="86"/>
    </row>
    <row r="1052" spans="1:15">
      <c r="A1052" s="86"/>
      <c r="B1052" s="86"/>
    </row>
    <row r="1054" spans="1:15"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5" spans="1:15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  <c r="K1055" s="86"/>
      <c r="L1055" s="86"/>
      <c r="M1055" s="86"/>
      <c r="N1055" s="86"/>
      <c r="O1055" s="86"/>
    </row>
    <row r="1056" spans="1:15">
      <c r="A1056" s="86"/>
      <c r="B1056" s="86"/>
      <c r="C1056" s="86"/>
      <c r="D1056" s="86"/>
      <c r="E1056" s="86"/>
      <c r="F1056" s="86"/>
      <c r="G1056" s="86"/>
      <c r="H1056" s="86"/>
      <c r="I1056" s="86"/>
      <c r="J1056" s="86"/>
      <c r="K1056" s="86"/>
      <c r="L1056" s="86"/>
      <c r="M1056" s="86"/>
      <c r="N1056" s="86"/>
      <c r="O1056" s="86"/>
    </row>
    <row r="1057" spans="1:16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</row>
    <row r="1058" spans="1:16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</row>
    <row r="1059" spans="1:16">
      <c r="A1059" s="86"/>
      <c r="B1059" s="86"/>
      <c r="C1059" s="86"/>
      <c r="D1059" s="86"/>
      <c r="E1059" s="86"/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</row>
    <row r="1060" spans="1:16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6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2" spans="1:16">
      <c r="A1062" s="86"/>
      <c r="B1062" s="86"/>
      <c r="C1062" s="86"/>
      <c r="D1062" s="86"/>
      <c r="E1062" s="86"/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</row>
    <row r="1063" spans="1:16">
      <c r="A1063" s="86"/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</row>
    <row r="1065" spans="1:16"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  <c r="P1065" s="86"/>
    </row>
    <row r="1066" spans="1:16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  <c r="P1066" s="86"/>
    </row>
    <row r="1067" spans="1:16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  <c r="P1067" s="86"/>
    </row>
    <row r="1069" spans="1:16"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6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1" spans="1:16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</row>
    <row r="1073" spans="1:15"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5" spans="1:15"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7" spans="1:15"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8" spans="1:15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</row>
    <row r="1079" spans="1:15">
      <c r="A1079" s="86"/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</row>
    <row r="1080" spans="1:15">
      <c r="A1080" s="86"/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</row>
    <row r="1081" spans="1:15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2" spans="1:15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</row>
    <row r="1083" spans="1:15">
      <c r="A1083" s="86"/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</row>
    <row r="1084" spans="1:15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5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5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5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5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6" spans="1:15"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118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3633.29</v>
      </c>
      <c r="C2" s="93">
        <v>7108.02</v>
      </c>
      <c r="D2" s="93">
        <v>7108.02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3633.29</v>
      </c>
      <c r="C3" s="93">
        <v>7108.02</v>
      </c>
      <c r="D3" s="93">
        <v>7108.02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6726.13</v>
      </c>
      <c r="C4" s="93">
        <v>13158.74</v>
      </c>
      <c r="D4" s="93">
        <v>13158.74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6726.13</v>
      </c>
      <c r="C5" s="93">
        <v>13158.74</v>
      </c>
      <c r="D5" s="93">
        <v>13158.74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1405.29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86.82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125.5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250.71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58.35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1176.3699999999999</v>
      </c>
      <c r="C28" s="93">
        <v>2456.92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0.36899999999999999</v>
      </c>
      <c r="E39" s="93">
        <v>0.39100000000000001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0.36899999999999999</v>
      </c>
      <c r="E40" s="93">
        <v>0.39100000000000001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0.36899999999999999</v>
      </c>
      <c r="E41" s="93">
        <v>0.39100000000000001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0.36899999999999999</v>
      </c>
      <c r="E43" s="93">
        <v>0.39100000000000001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0.36899999999999999</v>
      </c>
      <c r="E44" s="93">
        <v>0.39100000000000001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0.36899999999999999</v>
      </c>
      <c r="E45" s="93">
        <v>0.39100000000000001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2.956</v>
      </c>
      <c r="F53" s="93">
        <v>0.38500000000000001</v>
      </c>
      <c r="G53" s="93">
        <v>0.30499999999999999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2.956</v>
      </c>
      <c r="F54" s="93">
        <v>0.38500000000000001</v>
      </c>
      <c r="G54" s="93">
        <v>0.30499999999999999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2.956</v>
      </c>
      <c r="F55" s="93">
        <v>0.38500000000000001</v>
      </c>
      <c r="G55" s="93">
        <v>0.30499999999999999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2.96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2.96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78795.100000000006</v>
      </c>
      <c r="D64" s="93">
        <v>53272.04</v>
      </c>
      <c r="E64" s="93">
        <v>25523.05</v>
      </c>
      <c r="F64" s="93">
        <v>0.68</v>
      </c>
      <c r="G64" s="93">
        <v>2.62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24752.34</v>
      </c>
      <c r="D65" s="93">
        <v>16734.64</v>
      </c>
      <c r="E65" s="93">
        <v>8017.7</v>
      </c>
      <c r="F65" s="93">
        <v>0.68</v>
      </c>
      <c r="G65" s="93">
        <v>2.98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218368.1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77235.45</v>
      </c>
      <c r="D69" s="93">
        <v>0.78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0.56999999999999995</v>
      </c>
      <c r="D74" s="93">
        <v>622</v>
      </c>
      <c r="E74" s="93">
        <v>3.17</v>
      </c>
      <c r="F74" s="93">
        <v>3470.16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0.55000000000000004</v>
      </c>
      <c r="D75" s="93">
        <v>622</v>
      </c>
      <c r="E75" s="93">
        <v>1</v>
      </c>
      <c r="F75" s="93">
        <v>1135.52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42390.8465</v>
      </c>
      <c r="C84" s="93">
        <v>57.212000000000003</v>
      </c>
      <c r="D84" s="93">
        <v>61.1952</v>
      </c>
      <c r="E84" s="93">
        <v>0</v>
      </c>
      <c r="F84" s="93">
        <v>5.0000000000000001E-4</v>
      </c>
      <c r="G84" s="93">
        <v>40152.102099999996</v>
      </c>
      <c r="H84" s="93">
        <v>16462.231299999999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36011.9758</v>
      </c>
      <c r="C85" s="93">
        <v>49.577399999999997</v>
      </c>
      <c r="D85" s="93">
        <v>55.1599</v>
      </c>
      <c r="E85" s="93">
        <v>0</v>
      </c>
      <c r="F85" s="93">
        <v>4.0000000000000002E-4</v>
      </c>
      <c r="G85" s="93">
        <v>36199.615400000002</v>
      </c>
      <c r="H85" s="93">
        <v>14078.1873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34255.285600000003</v>
      </c>
      <c r="C86" s="93">
        <v>49.6937</v>
      </c>
      <c r="D86" s="93">
        <v>60.7224</v>
      </c>
      <c r="E86" s="93">
        <v>0</v>
      </c>
      <c r="F86" s="93">
        <v>5.0000000000000001E-4</v>
      </c>
      <c r="G86" s="93">
        <v>39868.303599999999</v>
      </c>
      <c r="H86" s="93">
        <v>13633.720300000001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28276.285599999999</v>
      </c>
      <c r="C87" s="93">
        <v>43.714599999999997</v>
      </c>
      <c r="D87" s="93">
        <v>58.897799999999997</v>
      </c>
      <c r="E87" s="93">
        <v>0</v>
      </c>
      <c r="F87" s="93">
        <v>4.0000000000000002E-4</v>
      </c>
      <c r="G87" s="93">
        <v>38687.124100000001</v>
      </c>
      <c r="H87" s="93">
        <v>11511.626200000001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28050.016500000002</v>
      </c>
      <c r="C88" s="93">
        <v>45.7301</v>
      </c>
      <c r="D88" s="93">
        <v>66.128100000000003</v>
      </c>
      <c r="E88" s="93">
        <v>0</v>
      </c>
      <c r="F88" s="93">
        <v>5.0000000000000001E-4</v>
      </c>
      <c r="G88" s="93">
        <v>43448.91</v>
      </c>
      <c r="H88" s="93">
        <v>11645.5959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28435.415799999999</v>
      </c>
      <c r="C89" s="93">
        <v>47.648400000000002</v>
      </c>
      <c r="D89" s="93">
        <v>71.237399999999994</v>
      </c>
      <c r="E89" s="93">
        <v>0</v>
      </c>
      <c r="F89" s="93">
        <v>5.0000000000000001E-4</v>
      </c>
      <c r="G89" s="93">
        <v>46811.933299999997</v>
      </c>
      <c r="H89" s="93">
        <v>11928.9164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30762.461899999998</v>
      </c>
      <c r="C90" s="93">
        <v>51.970199999999998</v>
      </c>
      <c r="D90" s="93">
        <v>78.442700000000002</v>
      </c>
      <c r="E90" s="93">
        <v>0</v>
      </c>
      <c r="F90" s="93">
        <v>5.9999999999999995E-4</v>
      </c>
      <c r="G90" s="93">
        <v>51548.561000000002</v>
      </c>
      <c r="H90" s="93">
        <v>12945.5113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30260.770700000001</v>
      </c>
      <c r="C91" s="93">
        <v>51.081499999999998</v>
      </c>
      <c r="D91" s="93">
        <v>77.029200000000003</v>
      </c>
      <c r="E91" s="93">
        <v>0</v>
      </c>
      <c r="F91" s="93">
        <v>5.9999999999999995E-4</v>
      </c>
      <c r="G91" s="93">
        <v>50619.501199999999</v>
      </c>
      <c r="H91" s="93">
        <v>12730.4488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25818.258399999999</v>
      </c>
      <c r="C92" s="93">
        <v>42.408900000000003</v>
      </c>
      <c r="D92" s="93">
        <v>61.899900000000002</v>
      </c>
      <c r="E92" s="93">
        <v>0</v>
      </c>
      <c r="F92" s="93">
        <v>5.0000000000000001E-4</v>
      </c>
      <c r="G92" s="93">
        <v>40672.263400000003</v>
      </c>
      <c r="H92" s="93">
        <v>10749.359899999999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28991.908800000001</v>
      </c>
      <c r="C93" s="93">
        <v>45.053899999999999</v>
      </c>
      <c r="D93" s="93">
        <v>61.146799999999999</v>
      </c>
      <c r="E93" s="93">
        <v>0</v>
      </c>
      <c r="F93" s="93">
        <v>5.0000000000000001E-4</v>
      </c>
      <c r="G93" s="93">
        <v>40165.619599999998</v>
      </c>
      <c r="H93" s="93">
        <v>11825.2287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32690.4941</v>
      </c>
      <c r="C94" s="93">
        <v>47.695399999999999</v>
      </c>
      <c r="D94" s="93">
        <v>58.833500000000001</v>
      </c>
      <c r="E94" s="93">
        <v>0</v>
      </c>
      <c r="F94" s="93">
        <v>5.0000000000000001E-4</v>
      </c>
      <c r="G94" s="93">
        <v>38629.805899999999</v>
      </c>
      <c r="H94" s="93">
        <v>13036.905199999999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39921.725400000003</v>
      </c>
      <c r="C95" s="93">
        <v>54.973599999999998</v>
      </c>
      <c r="D95" s="93">
        <v>61.192999999999998</v>
      </c>
      <c r="E95" s="93">
        <v>0</v>
      </c>
      <c r="F95" s="93">
        <v>5.0000000000000001E-4</v>
      </c>
      <c r="G95" s="93">
        <v>40158.996400000004</v>
      </c>
      <c r="H95" s="93">
        <v>15607.933000000001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385865.44510000001</v>
      </c>
      <c r="C97" s="93">
        <v>586.75969999999995</v>
      </c>
      <c r="D97" s="93">
        <v>771.88589999999999</v>
      </c>
      <c r="E97" s="93">
        <v>0</v>
      </c>
      <c r="F97" s="93">
        <v>5.8999999999999999E-3</v>
      </c>
      <c r="G97" s="93">
        <v>506962.73599999998</v>
      </c>
      <c r="H97" s="93">
        <v>156155.66450000001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25818.258399999999</v>
      </c>
      <c r="C98" s="93">
        <v>42.408900000000003</v>
      </c>
      <c r="D98" s="93">
        <v>55.1599</v>
      </c>
      <c r="E98" s="93">
        <v>0</v>
      </c>
      <c r="F98" s="93">
        <v>4.0000000000000002E-4</v>
      </c>
      <c r="G98" s="93">
        <v>36199.615400000002</v>
      </c>
      <c r="H98" s="93">
        <v>10749.359899999999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42390.8465</v>
      </c>
      <c r="C99" s="93">
        <v>57.212000000000003</v>
      </c>
      <c r="D99" s="93">
        <v>78.442700000000002</v>
      </c>
      <c r="E99" s="93">
        <v>0</v>
      </c>
      <c r="F99" s="93">
        <v>5.9999999999999995E-4</v>
      </c>
      <c r="G99" s="93">
        <v>51548.561000000002</v>
      </c>
      <c r="H99" s="93">
        <v>16462.231299999999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93169900000</v>
      </c>
      <c r="C102" s="93">
        <v>46057.663</v>
      </c>
      <c r="D102" s="93" t="s">
        <v>545</v>
      </c>
      <c r="E102" s="93">
        <v>11214.473</v>
      </c>
      <c r="F102" s="93">
        <v>26914.7</v>
      </c>
      <c r="G102" s="93">
        <v>4605.6850000000004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3322.8040000000001</v>
      </c>
      <c r="R102" s="93">
        <v>0</v>
      </c>
      <c r="S102" s="93">
        <v>0</v>
      </c>
    </row>
    <row r="103" spans="1:19">
      <c r="A103" s="93" t="s">
        <v>428</v>
      </c>
      <c r="B103" s="94">
        <v>83998500000</v>
      </c>
      <c r="C103" s="93">
        <v>46058.983</v>
      </c>
      <c r="D103" s="93" t="s">
        <v>536</v>
      </c>
      <c r="E103" s="93">
        <v>11214.473</v>
      </c>
      <c r="F103" s="93">
        <v>26914.7</v>
      </c>
      <c r="G103" s="93">
        <v>4605.6850000000004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3324.125</v>
      </c>
      <c r="R103" s="93">
        <v>0</v>
      </c>
      <c r="S103" s="93">
        <v>0</v>
      </c>
    </row>
    <row r="104" spans="1:19">
      <c r="A104" s="93" t="s">
        <v>429</v>
      </c>
      <c r="B104" s="94">
        <v>92511400000</v>
      </c>
      <c r="C104" s="93">
        <v>46095.252999999997</v>
      </c>
      <c r="D104" s="93" t="s">
        <v>639</v>
      </c>
      <c r="E104" s="93">
        <v>11214.473</v>
      </c>
      <c r="F104" s="93">
        <v>26914.7</v>
      </c>
      <c r="G104" s="93">
        <v>4605.6850000000004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3360.395</v>
      </c>
      <c r="R104" s="93">
        <v>0</v>
      </c>
      <c r="S104" s="93">
        <v>0</v>
      </c>
    </row>
    <row r="105" spans="1:19">
      <c r="A105" s="93" t="s">
        <v>430</v>
      </c>
      <c r="B105" s="94">
        <v>89770600000</v>
      </c>
      <c r="C105" s="93">
        <v>57119.56</v>
      </c>
      <c r="D105" s="93" t="s">
        <v>482</v>
      </c>
      <c r="E105" s="93">
        <v>11214.473</v>
      </c>
      <c r="F105" s="93">
        <v>26914.7</v>
      </c>
      <c r="G105" s="93">
        <v>4605.6850000000004</v>
      </c>
      <c r="H105" s="93">
        <v>0</v>
      </c>
      <c r="I105" s="93">
        <v>12350.901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2033.8</v>
      </c>
      <c r="R105" s="93">
        <v>0</v>
      </c>
      <c r="S105" s="93">
        <v>0</v>
      </c>
    </row>
    <row r="106" spans="1:19">
      <c r="A106" s="93" t="s">
        <v>281</v>
      </c>
      <c r="B106" s="94">
        <v>100820000000</v>
      </c>
      <c r="C106" s="93">
        <v>79704.497000000003</v>
      </c>
      <c r="D106" s="93" t="s">
        <v>574</v>
      </c>
      <c r="E106" s="93">
        <v>11214.473</v>
      </c>
      <c r="F106" s="93">
        <v>26914.7</v>
      </c>
      <c r="G106" s="93">
        <v>4605.6850000000004</v>
      </c>
      <c r="H106" s="93">
        <v>0</v>
      </c>
      <c r="I106" s="93">
        <v>34715.527999999998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2254.11</v>
      </c>
      <c r="R106" s="93">
        <v>0</v>
      </c>
      <c r="S106" s="93">
        <v>0</v>
      </c>
    </row>
    <row r="107" spans="1:19">
      <c r="A107" s="93" t="s">
        <v>431</v>
      </c>
      <c r="B107" s="94">
        <v>108624000000</v>
      </c>
      <c r="C107" s="93">
        <v>80679.763999999996</v>
      </c>
      <c r="D107" s="93" t="s">
        <v>640</v>
      </c>
      <c r="E107" s="93">
        <v>11214.473</v>
      </c>
      <c r="F107" s="93">
        <v>26914.7</v>
      </c>
      <c r="G107" s="93">
        <v>4605.6850000000004</v>
      </c>
      <c r="H107" s="93">
        <v>0</v>
      </c>
      <c r="I107" s="93">
        <v>35728.402000000002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2216.5030000000002</v>
      </c>
      <c r="R107" s="93">
        <v>0</v>
      </c>
      <c r="S107" s="93">
        <v>0</v>
      </c>
    </row>
    <row r="108" spans="1:19">
      <c r="A108" s="93" t="s">
        <v>432</v>
      </c>
      <c r="B108" s="94">
        <v>119615000000</v>
      </c>
      <c r="C108" s="93">
        <v>81522.941000000006</v>
      </c>
      <c r="D108" s="93" t="s">
        <v>641</v>
      </c>
      <c r="E108" s="93">
        <v>11214.473</v>
      </c>
      <c r="F108" s="93">
        <v>26914.7</v>
      </c>
      <c r="G108" s="93">
        <v>4605.6850000000004</v>
      </c>
      <c r="H108" s="93">
        <v>0</v>
      </c>
      <c r="I108" s="93">
        <v>36577.116999999998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2210.9659999999999</v>
      </c>
      <c r="R108" s="93">
        <v>0</v>
      </c>
      <c r="S108" s="93">
        <v>0</v>
      </c>
    </row>
    <row r="109" spans="1:19">
      <c r="A109" s="93" t="s">
        <v>433</v>
      </c>
      <c r="B109" s="94">
        <v>117459000000</v>
      </c>
      <c r="C109" s="93">
        <v>80992.872000000003</v>
      </c>
      <c r="D109" s="93" t="s">
        <v>642</v>
      </c>
      <c r="E109" s="93">
        <v>11214.473</v>
      </c>
      <c r="F109" s="93">
        <v>26914.7</v>
      </c>
      <c r="G109" s="93">
        <v>4605.6850000000004</v>
      </c>
      <c r="H109" s="93">
        <v>0</v>
      </c>
      <c r="I109" s="93">
        <v>36062.396000000001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2195.6179999999999</v>
      </c>
      <c r="R109" s="93">
        <v>0</v>
      </c>
      <c r="S109" s="93">
        <v>0</v>
      </c>
    </row>
    <row r="110" spans="1:19">
      <c r="A110" s="93" t="s">
        <v>434</v>
      </c>
      <c r="B110" s="94">
        <v>94376900000</v>
      </c>
      <c r="C110" s="93">
        <v>66980.918000000005</v>
      </c>
      <c r="D110" s="93" t="s">
        <v>537</v>
      </c>
      <c r="E110" s="93">
        <v>11214.473</v>
      </c>
      <c r="F110" s="93">
        <v>26914.7</v>
      </c>
      <c r="G110" s="93">
        <v>4605.6850000000004</v>
      </c>
      <c r="H110" s="93">
        <v>0</v>
      </c>
      <c r="I110" s="93">
        <v>22109.526000000002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2136.5329999999999</v>
      </c>
      <c r="R110" s="93">
        <v>0</v>
      </c>
      <c r="S110" s="93">
        <v>0</v>
      </c>
    </row>
    <row r="111" spans="1:19">
      <c r="A111" s="93" t="s">
        <v>435</v>
      </c>
      <c r="B111" s="94">
        <v>93201300000</v>
      </c>
      <c r="C111" s="93">
        <v>61857.928</v>
      </c>
      <c r="D111" s="93" t="s">
        <v>538</v>
      </c>
      <c r="E111" s="93">
        <v>11214.473</v>
      </c>
      <c r="F111" s="93">
        <v>26914.7</v>
      </c>
      <c r="G111" s="93">
        <v>4605.6850000000004</v>
      </c>
      <c r="H111" s="93">
        <v>0</v>
      </c>
      <c r="I111" s="93">
        <v>16964.532999999999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2158.5360000000001</v>
      </c>
      <c r="R111" s="93">
        <v>0</v>
      </c>
      <c r="S111" s="93">
        <v>0</v>
      </c>
    </row>
    <row r="112" spans="1:19">
      <c r="A112" s="93" t="s">
        <v>436</v>
      </c>
      <c r="B112" s="94">
        <v>89637600000</v>
      </c>
      <c r="C112" s="93">
        <v>46097.536999999997</v>
      </c>
      <c r="D112" s="93" t="s">
        <v>571</v>
      </c>
      <c r="E112" s="93">
        <v>11214.473</v>
      </c>
      <c r="F112" s="93">
        <v>26914.7</v>
      </c>
      <c r="G112" s="93">
        <v>4605.6850000000004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3362.6790000000001</v>
      </c>
      <c r="R112" s="93">
        <v>0</v>
      </c>
      <c r="S112" s="93">
        <v>0</v>
      </c>
    </row>
    <row r="113" spans="1:19">
      <c r="A113" s="93" t="s">
        <v>437</v>
      </c>
      <c r="B113" s="94">
        <v>93185900000</v>
      </c>
      <c r="C113" s="93">
        <v>46066.788</v>
      </c>
      <c r="D113" s="93" t="s">
        <v>539</v>
      </c>
      <c r="E113" s="93">
        <v>11214.473</v>
      </c>
      <c r="F113" s="93">
        <v>26914.7</v>
      </c>
      <c r="G113" s="93">
        <v>4605.6850000000004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3331.93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1176370000000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83998500000</v>
      </c>
      <c r="C116" s="93">
        <v>46057.663</v>
      </c>
      <c r="D116" s="93"/>
      <c r="E116" s="93">
        <v>11214.473</v>
      </c>
      <c r="F116" s="93">
        <v>26914.7</v>
      </c>
      <c r="G116" s="93">
        <v>4605.6850000000004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2033.8</v>
      </c>
      <c r="R116" s="93">
        <v>0</v>
      </c>
      <c r="S116" s="93">
        <v>0</v>
      </c>
    </row>
    <row r="117" spans="1:19">
      <c r="A117" s="93" t="s">
        <v>440</v>
      </c>
      <c r="B117" s="94">
        <v>119615000000</v>
      </c>
      <c r="C117" s="93">
        <v>81522.941000000006</v>
      </c>
      <c r="D117" s="93"/>
      <c r="E117" s="93">
        <v>11214.473</v>
      </c>
      <c r="F117" s="93">
        <v>26914.7</v>
      </c>
      <c r="G117" s="93">
        <v>4605.6850000000004</v>
      </c>
      <c r="H117" s="93">
        <v>0</v>
      </c>
      <c r="I117" s="93">
        <v>36577.116999999998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3362.6790000000001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17517.759999999998</v>
      </c>
      <c r="C120" s="93">
        <v>19473.990000000002</v>
      </c>
      <c r="D120" s="93">
        <v>0</v>
      </c>
      <c r="E120" s="93">
        <v>36991.75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34.270000000000003</v>
      </c>
      <c r="C121" s="93">
        <v>38.1</v>
      </c>
      <c r="D121" s="93">
        <v>0</v>
      </c>
      <c r="E121" s="93">
        <v>72.37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34.270000000000003</v>
      </c>
      <c r="C122" s="93">
        <v>38.1</v>
      </c>
      <c r="D122" s="93">
        <v>0</v>
      </c>
      <c r="E122" s="93">
        <v>72.37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8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8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86"/>
      <c r="I433" s="86"/>
    </row>
    <row r="434" spans="1:9">
      <c r="A434" s="86"/>
      <c r="B434" s="96"/>
      <c r="C434" s="86"/>
      <c r="D434" s="86"/>
      <c r="E434" s="86"/>
      <c r="F434" s="86"/>
      <c r="G434" s="96"/>
      <c r="H434" s="96"/>
      <c r="I434" s="86"/>
    </row>
    <row r="435" spans="1:9">
      <c r="A435" s="86"/>
      <c r="B435" s="96"/>
      <c r="C435" s="96"/>
      <c r="D435" s="86"/>
      <c r="E435" s="8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9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8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96"/>
      <c r="H440" s="96"/>
      <c r="I440" s="86"/>
    </row>
    <row r="441" spans="1:9">
      <c r="A441" s="86"/>
      <c r="B441" s="96"/>
      <c r="C441" s="96"/>
      <c r="D441" s="86"/>
      <c r="E441" s="86"/>
      <c r="F441" s="86"/>
      <c r="G441" s="96"/>
      <c r="H441" s="96"/>
      <c r="I441" s="86"/>
    </row>
    <row r="442" spans="1:9">
      <c r="A442" s="86"/>
      <c r="B442" s="96"/>
      <c r="C442" s="86"/>
      <c r="D442" s="86"/>
      <c r="E442" s="8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8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86"/>
      <c r="H446" s="8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86"/>
      <c r="I451" s="86"/>
    </row>
    <row r="452" spans="1:9">
      <c r="A452" s="86"/>
      <c r="B452" s="96"/>
      <c r="C452" s="86"/>
      <c r="D452" s="86"/>
      <c r="E452" s="86"/>
      <c r="F452" s="86"/>
      <c r="G452" s="96"/>
      <c r="H452" s="86"/>
      <c r="I452" s="86"/>
    </row>
    <row r="453" spans="1:9">
      <c r="A453" s="86"/>
      <c r="B453" s="96"/>
      <c r="C453" s="86"/>
      <c r="D453" s="86"/>
      <c r="E453" s="86"/>
      <c r="F453" s="86"/>
      <c r="G453" s="86"/>
      <c r="H453" s="96"/>
      <c r="I453" s="86"/>
    </row>
    <row r="454" spans="1:9">
      <c r="A454" s="86"/>
      <c r="B454" s="96"/>
      <c r="C454" s="96"/>
      <c r="D454" s="86"/>
      <c r="E454" s="86"/>
      <c r="F454" s="86"/>
      <c r="G454" s="86"/>
      <c r="H454" s="96"/>
      <c r="I454" s="86"/>
    </row>
    <row r="455" spans="1:9">
      <c r="A455" s="86"/>
      <c r="B455" s="96"/>
      <c r="C455" s="9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9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96"/>
      <c r="D457" s="86"/>
      <c r="E457" s="96"/>
      <c r="F457" s="86"/>
      <c r="G457" s="86"/>
      <c r="H457" s="96"/>
      <c r="I457" s="86"/>
    </row>
    <row r="458" spans="1:9">
      <c r="A458" s="86"/>
      <c r="B458" s="96"/>
      <c r="C458" s="86"/>
      <c r="D458" s="86"/>
      <c r="E458" s="8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8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8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96"/>
      <c r="D465" s="86"/>
      <c r="E465" s="96"/>
      <c r="F465" s="8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86"/>
    </row>
    <row r="470" spans="1:9">
      <c r="A470" s="86"/>
      <c r="B470" s="96"/>
      <c r="C470" s="8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8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9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8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96"/>
    </row>
    <row r="782" spans="1:6">
      <c r="A782" s="86"/>
      <c r="B782" s="96"/>
      <c r="C782" s="96"/>
      <c r="D782" s="96"/>
      <c r="E782" s="8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8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8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8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1" spans="1:7">
      <c r="B891" s="86"/>
    </row>
    <row r="892" spans="1:7">
      <c r="A892" s="86"/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900" spans="1:16"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</row>
    <row r="901" spans="1:16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1" spans="1:16"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</row>
    <row r="912" spans="1:16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7" spans="1:16"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</row>
    <row r="920" spans="1:16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</row>
    <row r="922" spans="1:16"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</row>
    <row r="924" spans="1:16"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5" spans="1:16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</row>
    <row r="927" spans="1:16"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8" spans="1:16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6" spans="1:15"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9" spans="1:15">
      <c r="B969" s="86"/>
    </row>
    <row r="970" spans="1:15">
      <c r="A970" s="86"/>
      <c r="B970" s="86"/>
    </row>
    <row r="971" spans="1:15">
      <c r="A971" s="86"/>
      <c r="B971" s="86"/>
    </row>
    <row r="972" spans="1:15">
      <c r="A972" s="86"/>
      <c r="B972" s="86"/>
    </row>
    <row r="973" spans="1:15">
      <c r="A973" s="86"/>
      <c r="B973" s="86"/>
    </row>
    <row r="974" spans="1:15">
      <c r="A974" s="86"/>
      <c r="B974" s="86"/>
    </row>
    <row r="975" spans="1:15">
      <c r="A975" s="86"/>
      <c r="B975" s="86"/>
    </row>
    <row r="976" spans="1:15">
      <c r="A976" s="86"/>
      <c r="B976" s="86"/>
    </row>
    <row r="978" spans="1:16"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</row>
    <row r="979" spans="1:16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0" spans="1:16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</row>
    <row r="981" spans="1:16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6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3" spans="1:16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6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6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6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9" spans="1:16"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</row>
    <row r="990" spans="1:16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</row>
    <row r="991" spans="1:16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</row>
    <row r="992" spans="1:16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</row>
    <row r="994" spans="1:15"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</row>
    <row r="995" spans="1:15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</row>
    <row r="996" spans="1:15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</row>
    <row r="998" spans="1:15"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1000" spans="1:15"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</row>
    <row r="1001" spans="1:15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</row>
    <row r="1003" spans="1:15"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</row>
    <row r="1004" spans="1:15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</row>
    <row r="1005" spans="1:15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6" spans="1:15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7" spans="1:15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8" spans="1:15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2" spans="1:15"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5" spans="1:15">
      <c r="B1045" s="86"/>
    </row>
    <row r="1046" spans="1:15">
      <c r="A1046" s="86"/>
      <c r="B1046" s="86"/>
    </row>
    <row r="1047" spans="1:15">
      <c r="A1047" s="86"/>
      <c r="B1047" s="86"/>
    </row>
    <row r="1048" spans="1:15">
      <c r="A1048" s="86"/>
      <c r="B1048" s="86"/>
    </row>
    <row r="1049" spans="1:15">
      <c r="A1049" s="86"/>
      <c r="B1049" s="86"/>
    </row>
    <row r="1050" spans="1:15">
      <c r="A1050" s="86"/>
      <c r="B1050" s="86"/>
    </row>
    <row r="1051" spans="1:15">
      <c r="A1051" s="86"/>
      <c r="B1051" s="86"/>
    </row>
    <row r="1052" spans="1:15">
      <c r="A1052" s="86"/>
      <c r="B1052" s="86"/>
    </row>
    <row r="1054" spans="1:15"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5" spans="1:15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  <c r="K1055" s="86"/>
      <c r="L1055" s="86"/>
      <c r="M1055" s="86"/>
      <c r="N1055" s="86"/>
      <c r="O1055" s="86"/>
    </row>
    <row r="1056" spans="1:15">
      <c r="A1056" s="86"/>
      <c r="B1056" s="86"/>
      <c r="C1056" s="86"/>
      <c r="D1056" s="86"/>
      <c r="E1056" s="86"/>
      <c r="F1056" s="86"/>
      <c r="G1056" s="86"/>
      <c r="H1056" s="86"/>
      <c r="I1056" s="86"/>
      <c r="J1056" s="86"/>
      <c r="K1056" s="86"/>
      <c r="L1056" s="86"/>
      <c r="M1056" s="86"/>
      <c r="N1056" s="86"/>
      <c r="O1056" s="86"/>
    </row>
    <row r="1057" spans="1:16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</row>
    <row r="1058" spans="1:16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</row>
    <row r="1059" spans="1:16">
      <c r="A1059" s="86"/>
      <c r="B1059" s="86"/>
      <c r="C1059" s="86"/>
      <c r="D1059" s="86"/>
      <c r="E1059" s="86"/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</row>
    <row r="1060" spans="1:16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6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2" spans="1:16">
      <c r="A1062" s="86"/>
      <c r="B1062" s="86"/>
      <c r="C1062" s="86"/>
      <c r="D1062" s="86"/>
      <c r="E1062" s="86"/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</row>
    <row r="1063" spans="1:16">
      <c r="A1063" s="86"/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</row>
    <row r="1065" spans="1:16"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  <c r="P1065" s="86"/>
    </row>
    <row r="1066" spans="1:16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  <c r="P1066" s="86"/>
    </row>
    <row r="1067" spans="1:16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  <c r="P1067" s="86"/>
    </row>
    <row r="1069" spans="1:16"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6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1" spans="1:16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</row>
    <row r="1073" spans="1:15"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5" spans="1:15"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7" spans="1:15"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8" spans="1:15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</row>
    <row r="1079" spans="1:15">
      <c r="A1079" s="86"/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</row>
    <row r="1080" spans="1:15">
      <c r="A1080" s="86"/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</row>
    <row r="1081" spans="1:15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2" spans="1:15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</row>
    <row r="1083" spans="1:15">
      <c r="A1083" s="86"/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</row>
    <row r="1084" spans="1:15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5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5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5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5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6" spans="1:15"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125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3355.42</v>
      </c>
      <c r="C2" s="93">
        <v>6564.42</v>
      </c>
      <c r="D2" s="93">
        <v>6564.42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3355.42</v>
      </c>
      <c r="C3" s="93">
        <v>6564.42</v>
      </c>
      <c r="D3" s="93">
        <v>6564.42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6364.39</v>
      </c>
      <c r="C4" s="93">
        <v>12451.03</v>
      </c>
      <c r="D4" s="93">
        <v>12451.03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6364.39</v>
      </c>
      <c r="C5" s="93">
        <v>12451.03</v>
      </c>
      <c r="D5" s="93">
        <v>12451.03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1167.8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40.58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129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254.04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57.4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1132.6600000000001</v>
      </c>
      <c r="C28" s="93">
        <v>2222.7600000000002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0.40899999999999997</v>
      </c>
      <c r="E39" s="93">
        <v>0.435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0.40899999999999997</v>
      </c>
      <c r="E40" s="93">
        <v>0.435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0.40899999999999997</v>
      </c>
      <c r="E41" s="93">
        <v>0.435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0.40899999999999997</v>
      </c>
      <c r="E43" s="93">
        <v>0.435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0.40899999999999997</v>
      </c>
      <c r="E44" s="93">
        <v>0.435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0.40899999999999997</v>
      </c>
      <c r="E45" s="93">
        <v>0.435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2.956</v>
      </c>
      <c r="F53" s="93">
        <v>0.38500000000000001</v>
      </c>
      <c r="G53" s="93">
        <v>0.30499999999999999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2.956</v>
      </c>
      <c r="F54" s="93">
        <v>0.38500000000000001</v>
      </c>
      <c r="G54" s="93">
        <v>0.30499999999999999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2.956</v>
      </c>
      <c r="F55" s="93">
        <v>0.38500000000000001</v>
      </c>
      <c r="G55" s="93">
        <v>0.30499999999999999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2.96</v>
      </c>
      <c r="F56" s="93">
        <v>0.38500000000000001</v>
      </c>
      <c r="G56" s="93">
        <v>0.30499999999999999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2.96</v>
      </c>
      <c r="F58" s="93">
        <v>0.38500000000000001</v>
      </c>
      <c r="G58" s="93">
        <v>0.30499999999999999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59046.31</v>
      </c>
      <c r="D64" s="93">
        <v>45268.74</v>
      </c>
      <c r="E64" s="93">
        <v>13777.57</v>
      </c>
      <c r="F64" s="93">
        <v>0.77</v>
      </c>
      <c r="G64" s="93">
        <v>2.75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17671.39</v>
      </c>
      <c r="D65" s="93">
        <v>14113.35</v>
      </c>
      <c r="E65" s="93">
        <v>3558.04</v>
      </c>
      <c r="F65" s="93">
        <v>0.8</v>
      </c>
      <c r="G65" s="93">
        <v>3.17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200457.1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75375.86</v>
      </c>
      <c r="D69" s="93">
        <v>0.78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0.56999999999999995</v>
      </c>
      <c r="D74" s="93">
        <v>622</v>
      </c>
      <c r="E74" s="93">
        <v>3.26</v>
      </c>
      <c r="F74" s="93">
        <v>3561.52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0.55000000000000004</v>
      </c>
      <c r="D75" s="93">
        <v>622</v>
      </c>
      <c r="E75" s="93">
        <v>1.07</v>
      </c>
      <c r="F75" s="93">
        <v>1216.1199999999999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39322.722300000001</v>
      </c>
      <c r="C84" s="93">
        <v>54.834299999999999</v>
      </c>
      <c r="D84" s="93">
        <v>69.401899999999998</v>
      </c>
      <c r="E84" s="93">
        <v>0</v>
      </c>
      <c r="F84" s="93">
        <v>5.0000000000000001E-4</v>
      </c>
      <c r="G84" s="94">
        <v>1644340</v>
      </c>
      <c r="H84" s="93">
        <v>15459.883099999999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33947.493600000002</v>
      </c>
      <c r="C85" s="93">
        <v>48.034300000000002</v>
      </c>
      <c r="D85" s="93">
        <v>62.430399999999999</v>
      </c>
      <c r="E85" s="93">
        <v>0</v>
      </c>
      <c r="F85" s="93">
        <v>5.0000000000000001E-4</v>
      </c>
      <c r="G85" s="94">
        <v>1479340</v>
      </c>
      <c r="H85" s="93">
        <v>13413.822200000001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33532.320699999997</v>
      </c>
      <c r="C86" s="93">
        <v>49.463000000000001</v>
      </c>
      <c r="D86" s="93">
        <v>68.958500000000001</v>
      </c>
      <c r="E86" s="93">
        <v>0</v>
      </c>
      <c r="F86" s="93">
        <v>5.0000000000000001E-4</v>
      </c>
      <c r="G86" s="94">
        <v>1634510</v>
      </c>
      <c r="H86" s="93">
        <v>13444.668900000001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30326.655500000001</v>
      </c>
      <c r="C87" s="93">
        <v>45.837400000000002</v>
      </c>
      <c r="D87" s="93">
        <v>66.355000000000004</v>
      </c>
      <c r="E87" s="93">
        <v>0</v>
      </c>
      <c r="F87" s="93">
        <v>5.0000000000000001E-4</v>
      </c>
      <c r="G87" s="94">
        <v>1573040</v>
      </c>
      <c r="H87" s="93">
        <v>12265.9848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29171.339599999999</v>
      </c>
      <c r="C88" s="93">
        <v>45.623199999999997</v>
      </c>
      <c r="D88" s="93">
        <v>69.367800000000003</v>
      </c>
      <c r="E88" s="93">
        <v>0</v>
      </c>
      <c r="F88" s="93">
        <v>5.0000000000000001E-4</v>
      </c>
      <c r="G88" s="94">
        <v>1644770</v>
      </c>
      <c r="H88" s="93">
        <v>11946.797500000001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28534.110499999999</v>
      </c>
      <c r="C89" s="93">
        <v>45.981000000000002</v>
      </c>
      <c r="D89" s="93">
        <v>72.750799999999998</v>
      </c>
      <c r="E89" s="93">
        <v>0</v>
      </c>
      <c r="F89" s="93">
        <v>5.0000000000000001E-4</v>
      </c>
      <c r="G89" s="94">
        <v>1725240</v>
      </c>
      <c r="H89" s="93">
        <v>11816.751200000001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30116.5733</v>
      </c>
      <c r="C90" s="93">
        <v>49.351700000000001</v>
      </c>
      <c r="D90" s="93">
        <v>79.753299999999996</v>
      </c>
      <c r="E90" s="93">
        <v>0</v>
      </c>
      <c r="F90" s="93">
        <v>5.9999999999999995E-4</v>
      </c>
      <c r="G90" s="94">
        <v>1891440</v>
      </c>
      <c r="H90" s="93">
        <v>12551.4187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29344.523099999999</v>
      </c>
      <c r="C91" s="93">
        <v>47.828800000000001</v>
      </c>
      <c r="D91" s="93">
        <v>76.776799999999994</v>
      </c>
      <c r="E91" s="93">
        <v>0</v>
      </c>
      <c r="F91" s="93">
        <v>5.0000000000000001E-4</v>
      </c>
      <c r="G91" s="94">
        <v>1820800</v>
      </c>
      <c r="H91" s="93">
        <v>12204.745999999999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27900.618699999999</v>
      </c>
      <c r="C92" s="93">
        <v>44.580199999999998</v>
      </c>
      <c r="D92" s="93">
        <v>69.761300000000006</v>
      </c>
      <c r="E92" s="93">
        <v>0</v>
      </c>
      <c r="F92" s="93">
        <v>5.0000000000000001E-4</v>
      </c>
      <c r="G92" s="94">
        <v>1654280</v>
      </c>
      <c r="H92" s="93">
        <v>11517.6708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30256.2448</v>
      </c>
      <c r="C93" s="93">
        <v>46.515599999999999</v>
      </c>
      <c r="D93" s="93">
        <v>69.038700000000006</v>
      </c>
      <c r="E93" s="93">
        <v>0</v>
      </c>
      <c r="F93" s="93">
        <v>5.0000000000000001E-4</v>
      </c>
      <c r="G93" s="94">
        <v>1636820</v>
      </c>
      <c r="H93" s="93">
        <v>12313.356100000001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32718.665499999999</v>
      </c>
      <c r="C94" s="93">
        <v>48.1252</v>
      </c>
      <c r="D94" s="93">
        <v>66.787700000000001</v>
      </c>
      <c r="E94" s="93">
        <v>0</v>
      </c>
      <c r="F94" s="93">
        <v>5.0000000000000001E-4</v>
      </c>
      <c r="G94" s="94">
        <v>1583030</v>
      </c>
      <c r="H94" s="93">
        <v>13105.136500000001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38056.010799999996</v>
      </c>
      <c r="C95" s="93">
        <v>53.660299999999999</v>
      </c>
      <c r="D95" s="93">
        <v>69.308599999999998</v>
      </c>
      <c r="E95" s="93">
        <v>0</v>
      </c>
      <c r="F95" s="93">
        <v>5.0000000000000001E-4</v>
      </c>
      <c r="G95" s="94">
        <v>1642280</v>
      </c>
      <c r="H95" s="93">
        <v>15019.132799999999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383227.27850000001</v>
      </c>
      <c r="C97" s="93">
        <v>579.83510000000001</v>
      </c>
      <c r="D97" s="93">
        <v>840.69090000000006</v>
      </c>
      <c r="E97" s="93">
        <v>0</v>
      </c>
      <c r="F97" s="93">
        <v>6.1000000000000004E-3</v>
      </c>
      <c r="G97" s="94">
        <v>19929900</v>
      </c>
      <c r="H97" s="93">
        <v>155059.36859999999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27900.618699999999</v>
      </c>
      <c r="C98" s="93">
        <v>44.580199999999998</v>
      </c>
      <c r="D98" s="93">
        <v>62.430399999999999</v>
      </c>
      <c r="E98" s="93">
        <v>0</v>
      </c>
      <c r="F98" s="93">
        <v>5.0000000000000001E-4</v>
      </c>
      <c r="G98" s="94">
        <v>1479340</v>
      </c>
      <c r="H98" s="93">
        <v>11517.6708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39322.722300000001</v>
      </c>
      <c r="C99" s="93">
        <v>54.834299999999999</v>
      </c>
      <c r="D99" s="93">
        <v>79.753299999999996</v>
      </c>
      <c r="E99" s="93">
        <v>0</v>
      </c>
      <c r="F99" s="93">
        <v>5.9999999999999995E-4</v>
      </c>
      <c r="G99" s="94">
        <v>1891440</v>
      </c>
      <c r="H99" s="93">
        <v>15459.883099999999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93451700000</v>
      </c>
      <c r="C102" s="93">
        <v>46237.044999999998</v>
      </c>
      <c r="D102" s="93" t="s">
        <v>599</v>
      </c>
      <c r="E102" s="93">
        <v>11214.473</v>
      </c>
      <c r="F102" s="93">
        <v>26914.7</v>
      </c>
      <c r="G102" s="93">
        <v>4777.6469999999999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3330.2240000000002</v>
      </c>
      <c r="R102" s="93">
        <v>0</v>
      </c>
      <c r="S102" s="93">
        <v>0</v>
      </c>
    </row>
    <row r="103" spans="1:19">
      <c r="A103" s="93" t="s">
        <v>428</v>
      </c>
      <c r="B103" s="94">
        <v>84074200000</v>
      </c>
      <c r="C103" s="93">
        <v>46277.343000000001</v>
      </c>
      <c r="D103" s="93" t="s">
        <v>598</v>
      </c>
      <c r="E103" s="93">
        <v>11214.473</v>
      </c>
      <c r="F103" s="93">
        <v>26914.7</v>
      </c>
      <c r="G103" s="93">
        <v>4777.6469999999999</v>
      </c>
      <c r="H103" s="93">
        <v>0</v>
      </c>
      <c r="I103" s="93">
        <v>44.226999999999997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3326.2959999999998</v>
      </c>
      <c r="R103" s="93">
        <v>0</v>
      </c>
      <c r="S103" s="93">
        <v>0</v>
      </c>
    </row>
    <row r="104" spans="1:19">
      <c r="A104" s="93" t="s">
        <v>429</v>
      </c>
      <c r="B104" s="94">
        <v>92893100000</v>
      </c>
      <c r="C104" s="93">
        <v>50844.485000000001</v>
      </c>
      <c r="D104" s="93" t="s">
        <v>540</v>
      </c>
      <c r="E104" s="93">
        <v>11214.473</v>
      </c>
      <c r="F104" s="93">
        <v>26914.7</v>
      </c>
      <c r="G104" s="93">
        <v>4777.6469999999999</v>
      </c>
      <c r="H104" s="93">
        <v>0</v>
      </c>
      <c r="I104" s="93">
        <v>5979.0780000000004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1958.587</v>
      </c>
      <c r="R104" s="93">
        <v>0</v>
      </c>
      <c r="S104" s="93">
        <v>0</v>
      </c>
    </row>
    <row r="105" spans="1:19">
      <c r="A105" s="93" t="s">
        <v>430</v>
      </c>
      <c r="B105" s="94">
        <v>89399400000</v>
      </c>
      <c r="C105" s="93">
        <v>49418.678999999996</v>
      </c>
      <c r="D105" s="93" t="s">
        <v>541</v>
      </c>
      <c r="E105" s="93">
        <v>11214.473</v>
      </c>
      <c r="F105" s="93">
        <v>26914.7</v>
      </c>
      <c r="G105" s="93">
        <v>4777.6469999999999</v>
      </c>
      <c r="H105" s="93">
        <v>0</v>
      </c>
      <c r="I105" s="93">
        <v>4567.8180000000002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1944.04</v>
      </c>
      <c r="R105" s="93">
        <v>0</v>
      </c>
      <c r="S105" s="93">
        <v>0</v>
      </c>
    </row>
    <row r="106" spans="1:19">
      <c r="A106" s="93" t="s">
        <v>281</v>
      </c>
      <c r="B106" s="94">
        <v>93476200000</v>
      </c>
      <c r="C106" s="93">
        <v>57911.531999999999</v>
      </c>
      <c r="D106" s="93" t="s">
        <v>542</v>
      </c>
      <c r="E106" s="93">
        <v>11214.473</v>
      </c>
      <c r="F106" s="93">
        <v>26914.7</v>
      </c>
      <c r="G106" s="93">
        <v>4777.6469999999999</v>
      </c>
      <c r="H106" s="93">
        <v>0</v>
      </c>
      <c r="I106" s="93">
        <v>12971.998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2032.7139999999999</v>
      </c>
      <c r="R106" s="93">
        <v>0</v>
      </c>
      <c r="S106" s="93">
        <v>0</v>
      </c>
    </row>
    <row r="107" spans="1:19">
      <c r="A107" s="93" t="s">
        <v>431</v>
      </c>
      <c r="B107" s="94">
        <v>98049200000</v>
      </c>
      <c r="C107" s="93">
        <v>69669.119999999995</v>
      </c>
      <c r="D107" s="93" t="s">
        <v>575</v>
      </c>
      <c r="E107" s="93">
        <v>11214.473</v>
      </c>
      <c r="F107" s="93">
        <v>26914.7</v>
      </c>
      <c r="G107" s="93">
        <v>4777.6469999999999</v>
      </c>
      <c r="H107" s="93">
        <v>0</v>
      </c>
      <c r="I107" s="93">
        <v>24610.018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2152.2820000000002</v>
      </c>
      <c r="R107" s="93">
        <v>0</v>
      </c>
      <c r="S107" s="93">
        <v>0</v>
      </c>
    </row>
    <row r="108" spans="1:19">
      <c r="A108" s="93" t="s">
        <v>432</v>
      </c>
      <c r="B108" s="94">
        <v>107495000000</v>
      </c>
      <c r="C108" s="93">
        <v>70046.278999999995</v>
      </c>
      <c r="D108" s="93" t="s">
        <v>600</v>
      </c>
      <c r="E108" s="93">
        <v>11214.473</v>
      </c>
      <c r="F108" s="93">
        <v>26914.7</v>
      </c>
      <c r="G108" s="93">
        <v>4777.6469999999999</v>
      </c>
      <c r="H108" s="93">
        <v>0</v>
      </c>
      <c r="I108" s="93">
        <v>24993.69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2145.7689999999998</v>
      </c>
      <c r="R108" s="93">
        <v>0</v>
      </c>
      <c r="S108" s="93">
        <v>0</v>
      </c>
    </row>
    <row r="109" spans="1:19">
      <c r="A109" s="93" t="s">
        <v>433</v>
      </c>
      <c r="B109" s="94">
        <v>103481000000</v>
      </c>
      <c r="C109" s="93">
        <v>68613.244000000006</v>
      </c>
      <c r="D109" s="93" t="s">
        <v>543</v>
      </c>
      <c r="E109" s="93">
        <v>11214.473</v>
      </c>
      <c r="F109" s="93">
        <v>26914.7</v>
      </c>
      <c r="G109" s="93">
        <v>4777.6469999999999</v>
      </c>
      <c r="H109" s="93">
        <v>0</v>
      </c>
      <c r="I109" s="93">
        <v>23574.65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2131.7730000000001</v>
      </c>
      <c r="R109" s="93">
        <v>0</v>
      </c>
      <c r="S109" s="93">
        <v>0</v>
      </c>
    </row>
    <row r="110" spans="1:19">
      <c r="A110" s="93" t="s">
        <v>434</v>
      </c>
      <c r="B110" s="94">
        <v>94016400000</v>
      </c>
      <c r="C110" s="93">
        <v>64837.822999999997</v>
      </c>
      <c r="D110" s="93" t="s">
        <v>535</v>
      </c>
      <c r="E110" s="93">
        <v>11214.473</v>
      </c>
      <c r="F110" s="93">
        <v>26914.7</v>
      </c>
      <c r="G110" s="93">
        <v>4777.6469999999999</v>
      </c>
      <c r="H110" s="93">
        <v>0</v>
      </c>
      <c r="I110" s="93">
        <v>19823.967000000001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2107.0349999999999</v>
      </c>
      <c r="R110" s="93">
        <v>0</v>
      </c>
      <c r="S110" s="93">
        <v>0</v>
      </c>
    </row>
    <row r="111" spans="1:19">
      <c r="A111" s="93" t="s">
        <v>435</v>
      </c>
      <c r="B111" s="94">
        <v>93024200000</v>
      </c>
      <c r="C111" s="93">
        <v>54292.442999999999</v>
      </c>
      <c r="D111" s="93" t="s">
        <v>544</v>
      </c>
      <c r="E111" s="93">
        <v>11214.473</v>
      </c>
      <c r="F111" s="93">
        <v>26914.7</v>
      </c>
      <c r="G111" s="93">
        <v>4777.6469999999999</v>
      </c>
      <c r="H111" s="93">
        <v>0</v>
      </c>
      <c r="I111" s="93">
        <v>9388.7360000000008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1996.886</v>
      </c>
      <c r="R111" s="93">
        <v>0</v>
      </c>
      <c r="S111" s="93">
        <v>0</v>
      </c>
    </row>
    <row r="112" spans="1:19">
      <c r="A112" s="93" t="s">
        <v>436</v>
      </c>
      <c r="B112" s="94">
        <v>89967100000</v>
      </c>
      <c r="C112" s="93">
        <v>46252.906999999999</v>
      </c>
      <c r="D112" s="93" t="s">
        <v>576</v>
      </c>
      <c r="E112" s="93">
        <v>11214.473</v>
      </c>
      <c r="F112" s="93">
        <v>26914.7</v>
      </c>
      <c r="G112" s="93">
        <v>4777.6469999999999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3346.0859999999998</v>
      </c>
      <c r="R112" s="93">
        <v>0</v>
      </c>
      <c r="S112" s="93">
        <v>0</v>
      </c>
    </row>
    <row r="113" spans="1:19">
      <c r="A113" s="93" t="s">
        <v>437</v>
      </c>
      <c r="B113" s="94">
        <v>93334500000</v>
      </c>
      <c r="C113" s="93">
        <v>46238.938999999998</v>
      </c>
      <c r="D113" s="93" t="s">
        <v>601</v>
      </c>
      <c r="E113" s="93">
        <v>11214.473</v>
      </c>
      <c r="F113" s="93">
        <v>26914.7</v>
      </c>
      <c r="G113" s="93">
        <v>4777.6469999999999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3332.1179999999999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1132660000000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84074200000</v>
      </c>
      <c r="C116" s="93">
        <v>46237.044999999998</v>
      </c>
      <c r="D116" s="93"/>
      <c r="E116" s="93">
        <v>11214.473</v>
      </c>
      <c r="F116" s="93">
        <v>26914.7</v>
      </c>
      <c r="G116" s="93">
        <v>4777.6469999999999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1944.04</v>
      </c>
      <c r="R116" s="93">
        <v>0</v>
      </c>
      <c r="S116" s="93">
        <v>0</v>
      </c>
    </row>
    <row r="117" spans="1:19">
      <c r="A117" s="93" t="s">
        <v>440</v>
      </c>
      <c r="B117" s="94">
        <v>107495000000</v>
      </c>
      <c r="C117" s="93">
        <v>70046.278999999995</v>
      </c>
      <c r="D117" s="93"/>
      <c r="E117" s="93">
        <v>11214.473</v>
      </c>
      <c r="F117" s="93">
        <v>26914.7</v>
      </c>
      <c r="G117" s="93">
        <v>4777.6469999999999</v>
      </c>
      <c r="H117" s="93">
        <v>0</v>
      </c>
      <c r="I117" s="93">
        <v>24993.69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3346.0859999999998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21654.97</v>
      </c>
      <c r="C120" s="93">
        <v>18946.810000000001</v>
      </c>
      <c r="D120" s="93">
        <v>0</v>
      </c>
      <c r="E120" s="93">
        <v>40601.78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42.36</v>
      </c>
      <c r="C121" s="93">
        <v>37.07</v>
      </c>
      <c r="D121" s="93">
        <v>0</v>
      </c>
      <c r="E121" s="93">
        <v>79.430000000000007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42.36</v>
      </c>
      <c r="C122" s="93">
        <v>37.07</v>
      </c>
      <c r="D122" s="93">
        <v>0</v>
      </c>
      <c r="E122" s="93">
        <v>79.430000000000007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96"/>
      <c r="H360" s="86"/>
    </row>
    <row r="361" spans="1:8">
      <c r="A361" s="86"/>
      <c r="B361" s="86"/>
      <c r="C361" s="86"/>
      <c r="D361" s="86"/>
      <c r="E361" s="86"/>
      <c r="F361" s="86"/>
      <c r="G361" s="96"/>
      <c r="H361" s="86"/>
    </row>
    <row r="362" spans="1:8">
      <c r="A362" s="86"/>
      <c r="B362" s="86"/>
      <c r="C362" s="86"/>
      <c r="D362" s="86"/>
      <c r="E362" s="86"/>
      <c r="F362" s="86"/>
      <c r="G362" s="96"/>
      <c r="H362" s="86"/>
    </row>
    <row r="363" spans="1:8">
      <c r="A363" s="86"/>
      <c r="B363" s="86"/>
      <c r="C363" s="86"/>
      <c r="D363" s="86"/>
      <c r="E363" s="86"/>
      <c r="F363" s="86"/>
      <c r="G363" s="96"/>
      <c r="H363" s="86"/>
    </row>
    <row r="364" spans="1:8">
      <c r="A364" s="86"/>
      <c r="B364" s="86"/>
      <c r="C364" s="86"/>
      <c r="D364" s="86"/>
      <c r="E364" s="86"/>
      <c r="F364" s="86"/>
      <c r="G364" s="96"/>
      <c r="H364" s="86"/>
    </row>
    <row r="365" spans="1:8">
      <c r="A365" s="86"/>
      <c r="B365" s="86"/>
      <c r="C365" s="86"/>
      <c r="D365" s="86"/>
      <c r="E365" s="86"/>
      <c r="F365" s="86"/>
      <c r="G365" s="96"/>
      <c r="H365" s="86"/>
    </row>
    <row r="366" spans="1:8">
      <c r="A366" s="86"/>
      <c r="B366" s="86"/>
      <c r="C366" s="86"/>
      <c r="D366" s="86"/>
      <c r="E366" s="86"/>
      <c r="F366" s="86"/>
      <c r="G366" s="96"/>
      <c r="H366" s="86"/>
    </row>
    <row r="367" spans="1:8">
      <c r="A367" s="86"/>
      <c r="B367" s="86"/>
      <c r="C367" s="86"/>
      <c r="D367" s="86"/>
      <c r="E367" s="86"/>
      <c r="F367" s="86"/>
      <c r="G367" s="96"/>
      <c r="H367" s="86"/>
    </row>
    <row r="368" spans="1:8">
      <c r="A368" s="86"/>
      <c r="B368" s="86"/>
      <c r="C368" s="86"/>
      <c r="D368" s="86"/>
      <c r="E368" s="86"/>
      <c r="F368" s="86"/>
      <c r="G368" s="96"/>
      <c r="H368" s="86"/>
    </row>
    <row r="369" spans="1:8">
      <c r="A369" s="86"/>
      <c r="B369" s="86"/>
      <c r="C369" s="86"/>
      <c r="D369" s="86"/>
      <c r="E369" s="86"/>
      <c r="F369" s="86"/>
      <c r="G369" s="96"/>
      <c r="H369" s="86"/>
    </row>
    <row r="370" spans="1:8">
      <c r="A370" s="86"/>
      <c r="B370" s="86"/>
      <c r="C370" s="86"/>
      <c r="D370" s="86"/>
      <c r="E370" s="86"/>
      <c r="F370" s="86"/>
      <c r="G370" s="96"/>
      <c r="H370" s="86"/>
    </row>
    <row r="371" spans="1:8">
      <c r="A371" s="86"/>
      <c r="B371" s="86"/>
      <c r="C371" s="86"/>
      <c r="D371" s="86"/>
      <c r="E371" s="86"/>
      <c r="F371" s="86"/>
      <c r="G371" s="9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96"/>
      <c r="H373" s="86"/>
    </row>
    <row r="374" spans="1:8">
      <c r="A374" s="86"/>
      <c r="B374" s="86"/>
      <c r="C374" s="86"/>
      <c r="D374" s="86"/>
      <c r="E374" s="86"/>
      <c r="F374" s="86"/>
      <c r="G374" s="96"/>
      <c r="H374" s="86"/>
    </row>
    <row r="375" spans="1:8">
      <c r="A375" s="86"/>
      <c r="B375" s="86"/>
      <c r="C375" s="86"/>
      <c r="D375" s="86"/>
      <c r="E375" s="86"/>
      <c r="F375" s="86"/>
      <c r="G375" s="9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9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86"/>
      <c r="D434" s="86"/>
      <c r="E434" s="86"/>
      <c r="F434" s="86"/>
      <c r="G434" s="96"/>
      <c r="H434" s="96"/>
      <c r="I434" s="86"/>
    </row>
    <row r="435" spans="1:9">
      <c r="A435" s="86"/>
      <c r="B435" s="96"/>
      <c r="C435" s="86"/>
      <c r="D435" s="86"/>
      <c r="E435" s="86"/>
      <c r="F435" s="86"/>
      <c r="G435" s="96"/>
      <c r="H435" s="96"/>
      <c r="I435" s="86"/>
    </row>
    <row r="436" spans="1:9">
      <c r="A436" s="86"/>
      <c r="B436" s="96"/>
      <c r="C436" s="8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9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9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96"/>
      <c r="H440" s="96"/>
      <c r="I440" s="86"/>
    </row>
    <row r="441" spans="1:9">
      <c r="A441" s="86"/>
      <c r="B441" s="96"/>
      <c r="C441" s="86"/>
      <c r="D441" s="86"/>
      <c r="E441" s="86"/>
      <c r="F441" s="86"/>
      <c r="G441" s="96"/>
      <c r="H441" s="96"/>
      <c r="I441" s="86"/>
    </row>
    <row r="442" spans="1:9">
      <c r="A442" s="86"/>
      <c r="B442" s="96"/>
      <c r="C442" s="86"/>
      <c r="D442" s="86"/>
      <c r="E442" s="8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9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86"/>
      <c r="I451" s="86"/>
    </row>
    <row r="452" spans="1:9">
      <c r="A452" s="86"/>
      <c r="B452" s="96"/>
      <c r="C452" s="86"/>
      <c r="D452" s="86"/>
      <c r="E452" s="86"/>
      <c r="F452" s="86"/>
      <c r="G452" s="96"/>
      <c r="H452" s="96"/>
      <c r="I452" s="86"/>
    </row>
    <row r="453" spans="1:9">
      <c r="A453" s="86"/>
      <c r="B453" s="96"/>
      <c r="C453" s="86"/>
      <c r="D453" s="86"/>
      <c r="E453" s="86"/>
      <c r="F453" s="86"/>
      <c r="G453" s="96"/>
      <c r="H453" s="96"/>
      <c r="I453" s="86"/>
    </row>
    <row r="454" spans="1:9">
      <c r="A454" s="86"/>
      <c r="B454" s="96"/>
      <c r="C454" s="86"/>
      <c r="D454" s="86"/>
      <c r="E454" s="86"/>
      <c r="F454" s="86"/>
      <c r="G454" s="86"/>
      <c r="H454" s="96"/>
      <c r="I454" s="86"/>
    </row>
    <row r="455" spans="1:9">
      <c r="A455" s="86"/>
      <c r="B455" s="96"/>
      <c r="C455" s="8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8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86"/>
      <c r="D457" s="86"/>
      <c r="E457" s="96"/>
      <c r="F457" s="86"/>
      <c r="G457" s="86"/>
      <c r="H457" s="96"/>
      <c r="I457" s="86"/>
    </row>
    <row r="458" spans="1:9">
      <c r="A458" s="86"/>
      <c r="B458" s="96"/>
      <c r="C458" s="86"/>
      <c r="D458" s="86"/>
      <c r="E458" s="8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8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8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8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86"/>
      <c r="D465" s="86"/>
      <c r="E465" s="96"/>
      <c r="F465" s="8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8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8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9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9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8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96"/>
    </row>
    <row r="782" spans="1:6">
      <c r="A782" s="86"/>
      <c r="B782" s="96"/>
      <c r="C782" s="96"/>
      <c r="D782" s="96"/>
      <c r="E782" s="8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8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8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8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1" spans="1:7">
      <c r="B891" s="86"/>
    </row>
    <row r="892" spans="1:7">
      <c r="A892" s="86"/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900" spans="1:16"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</row>
    <row r="901" spans="1:16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1" spans="1:16"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</row>
    <row r="912" spans="1:16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</row>
    <row r="921" spans="1:16"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</row>
    <row r="922" spans="1:16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</row>
    <row r="923" spans="1:16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4" spans="1:16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6" spans="1:16"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8" spans="1:16"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30" spans="1:15"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9" spans="1:15"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</row>
    <row r="970" spans="1:15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</row>
    <row r="972" spans="1:15">
      <c r="B972" s="86"/>
    </row>
    <row r="973" spans="1:15">
      <c r="A973" s="86"/>
      <c r="B973" s="86"/>
    </row>
    <row r="974" spans="1:15">
      <c r="A974" s="86"/>
      <c r="B974" s="86"/>
    </row>
    <row r="975" spans="1:15">
      <c r="A975" s="86"/>
      <c r="B975" s="86"/>
    </row>
    <row r="976" spans="1:15">
      <c r="A976" s="86"/>
      <c r="B976" s="86"/>
    </row>
    <row r="977" spans="1:16">
      <c r="A977" s="86"/>
      <c r="B977" s="86"/>
    </row>
    <row r="978" spans="1:16">
      <c r="A978" s="86"/>
      <c r="B978" s="86"/>
    </row>
    <row r="979" spans="1:16">
      <c r="A979" s="86"/>
      <c r="B979" s="86"/>
    </row>
    <row r="981" spans="1:16"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6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3" spans="1:16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6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6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6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8" spans="1:16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</row>
    <row r="989" spans="1:16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</row>
    <row r="990" spans="1:16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</row>
    <row r="992" spans="1:16"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</row>
    <row r="993" spans="1:16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</row>
    <row r="994" spans="1:16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</row>
    <row r="996" spans="1:1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</row>
    <row r="997" spans="1:16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</row>
    <row r="998" spans="1:16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</row>
    <row r="1001" spans="1:16"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</row>
    <row r="1002" spans="1:16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</row>
    <row r="1003" spans="1:16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</row>
    <row r="1005" spans="1:16"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7" spans="1:16"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8" spans="1:16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10" spans="1:15"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5" spans="1:15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</row>
    <row r="1046" spans="1:15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</row>
    <row r="1047" spans="1:15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9" spans="1:15"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</row>
    <row r="1050" spans="1:15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</row>
    <row r="1052" spans="1:15">
      <c r="B1052" s="86"/>
    </row>
    <row r="1053" spans="1:15">
      <c r="A1053" s="86"/>
      <c r="B1053" s="86"/>
    </row>
    <row r="1054" spans="1:15">
      <c r="A1054" s="86"/>
      <c r="B1054" s="86"/>
    </row>
    <row r="1055" spans="1:15">
      <c r="A1055" s="86"/>
      <c r="B1055" s="86"/>
    </row>
    <row r="1056" spans="1:15">
      <c r="A1056" s="86"/>
      <c r="B1056" s="86"/>
    </row>
    <row r="1057" spans="1:16">
      <c r="A1057" s="86"/>
      <c r="B1057" s="86"/>
    </row>
    <row r="1058" spans="1:16">
      <c r="A1058" s="86"/>
      <c r="B1058" s="86"/>
    </row>
    <row r="1059" spans="1:16">
      <c r="A1059" s="86"/>
      <c r="B1059" s="86"/>
    </row>
    <row r="1061" spans="1:16"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2" spans="1:16">
      <c r="A1062" s="86"/>
      <c r="B1062" s="86"/>
      <c r="C1062" s="86"/>
      <c r="D1062" s="86"/>
      <c r="E1062" s="86"/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</row>
    <row r="1063" spans="1:16">
      <c r="A1063" s="86"/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</row>
    <row r="1064" spans="1:16">
      <c r="A1064" s="86"/>
      <c r="B1064" s="86"/>
      <c r="C1064" s="86"/>
      <c r="D1064" s="86"/>
      <c r="E1064" s="86"/>
      <c r="F1064" s="86"/>
      <c r="G1064" s="86"/>
      <c r="H1064" s="86"/>
      <c r="I1064" s="86"/>
      <c r="J1064" s="86"/>
      <c r="K1064" s="86"/>
      <c r="L1064" s="86"/>
      <c r="M1064" s="86"/>
      <c r="N1064" s="86"/>
      <c r="O1064" s="86"/>
    </row>
    <row r="1065" spans="1:16">
      <c r="A1065" s="86"/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</row>
    <row r="1066" spans="1:16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</row>
    <row r="1067" spans="1:16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</row>
    <row r="1068" spans="1:16">
      <c r="A1068" s="86"/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6"/>
      <c r="M1068" s="86"/>
      <c r="N1068" s="86"/>
      <c r="O1068" s="86"/>
    </row>
    <row r="1069" spans="1:16">
      <c r="A1069" s="86"/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6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2" spans="1:16">
      <c r="B1072" s="86"/>
      <c r="C1072" s="86"/>
      <c r="D1072" s="86"/>
      <c r="E1072" s="86"/>
      <c r="F1072" s="86"/>
      <c r="G1072" s="86"/>
      <c r="H1072" s="86"/>
      <c r="I1072" s="86"/>
      <c r="J1072" s="86"/>
      <c r="K1072" s="86"/>
      <c r="L1072" s="86"/>
      <c r="M1072" s="86"/>
      <c r="N1072" s="86"/>
      <c r="O1072" s="86"/>
      <c r="P1072" s="86"/>
    </row>
    <row r="1073" spans="1:16">
      <c r="A1073" s="86"/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  <c r="P1073" s="86"/>
    </row>
    <row r="1074" spans="1:16">
      <c r="A1074" s="86"/>
      <c r="B1074" s="86"/>
      <c r="C1074" s="86"/>
      <c r="D1074" s="86"/>
      <c r="E1074" s="86"/>
      <c r="F1074" s="86"/>
      <c r="G1074" s="86"/>
      <c r="H1074" s="86"/>
      <c r="I1074" s="86"/>
      <c r="J1074" s="86"/>
      <c r="K1074" s="86"/>
      <c r="L1074" s="86"/>
      <c r="M1074" s="86"/>
      <c r="N1074" s="86"/>
      <c r="O1074" s="86"/>
      <c r="P1074" s="86"/>
    </row>
    <row r="1076" spans="1:16">
      <c r="B1076" s="86"/>
      <c r="C1076" s="86"/>
      <c r="D1076" s="86"/>
      <c r="E1076" s="86"/>
      <c r="F1076" s="86"/>
      <c r="G1076" s="86"/>
      <c r="H1076" s="86"/>
      <c r="I1076" s="86"/>
      <c r="J1076" s="86"/>
      <c r="K1076" s="86"/>
      <c r="L1076" s="86"/>
      <c r="M1076" s="86"/>
      <c r="N1076" s="86"/>
      <c r="O1076" s="86"/>
    </row>
    <row r="1077" spans="1:16">
      <c r="A1077" s="86"/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8" spans="1:16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</row>
    <row r="1080" spans="1:16"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</row>
    <row r="1082" spans="1:16"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</row>
    <row r="1084" spans="1:16"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6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6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6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6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19" spans="1:15">
      <c r="A1119" s="86"/>
      <c r="B1119" s="86"/>
      <c r="C1119" s="86"/>
      <c r="D1119" s="86"/>
      <c r="E1119" s="86"/>
      <c r="F1119" s="86"/>
      <c r="G1119" s="86"/>
      <c r="H1119" s="86"/>
      <c r="I1119" s="86"/>
      <c r="J1119" s="86"/>
      <c r="K1119" s="86"/>
      <c r="L1119" s="86"/>
      <c r="M1119" s="86"/>
      <c r="N1119" s="86"/>
      <c r="O1119" s="86"/>
    </row>
    <row r="1120" spans="1:15">
      <c r="A1120" s="86"/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3" spans="1:15">
      <c r="B1123" s="86"/>
      <c r="C1123" s="86"/>
      <c r="D1123" s="86"/>
      <c r="E1123" s="86"/>
      <c r="F1123" s="86"/>
      <c r="G1123" s="86"/>
      <c r="H1123" s="86"/>
      <c r="I1123" s="86"/>
      <c r="J1123" s="86"/>
      <c r="K1123" s="86"/>
      <c r="L1123" s="86"/>
      <c r="M1123" s="86"/>
      <c r="N1123" s="86"/>
      <c r="O1123" s="86"/>
    </row>
    <row r="1124" spans="1:15">
      <c r="A1124" s="86"/>
      <c r="B1124" s="86"/>
      <c r="C1124" s="86"/>
      <c r="D1124" s="86"/>
      <c r="E1124" s="86"/>
      <c r="F1124" s="86"/>
      <c r="G1124" s="86"/>
      <c r="H1124" s="86"/>
      <c r="I1124" s="86"/>
      <c r="J1124" s="86"/>
      <c r="K1124" s="86"/>
      <c r="L1124" s="86"/>
      <c r="M1124" s="86"/>
      <c r="N1124" s="86"/>
      <c r="O1124" s="86"/>
    </row>
    <row r="1125" spans="1:15">
      <c r="A1125" s="86"/>
      <c r="B1125" s="86"/>
      <c r="C1125" s="86"/>
      <c r="D1125" s="86"/>
      <c r="E1125" s="86"/>
      <c r="F1125" s="86"/>
      <c r="G1125" s="86"/>
      <c r="H1125" s="86"/>
      <c r="I1125" s="86"/>
      <c r="J1125" s="86"/>
      <c r="K1125" s="86"/>
      <c r="L1125" s="86"/>
      <c r="M1125" s="86"/>
      <c r="N1125" s="86"/>
      <c r="O1125" s="8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1118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3950</v>
      </c>
      <c r="C2" s="93">
        <v>7727.63</v>
      </c>
      <c r="D2" s="93">
        <v>7727.63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3950</v>
      </c>
      <c r="C3" s="93">
        <v>7727.63</v>
      </c>
      <c r="D3" s="93">
        <v>7727.63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6924.68</v>
      </c>
      <c r="C4" s="93">
        <v>13547.17</v>
      </c>
      <c r="D4" s="93">
        <v>13547.17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6924.68</v>
      </c>
      <c r="C5" s="93">
        <v>13547.17</v>
      </c>
      <c r="D5" s="93">
        <v>13547.17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1754.62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29.84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16.809999999999999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121.54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280.92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56.5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1113.55</v>
      </c>
      <c r="C28" s="93">
        <v>2836.45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0.32900000000000001</v>
      </c>
      <c r="E39" s="93">
        <v>0.34599999999999997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0.32900000000000001</v>
      </c>
      <c r="E40" s="93">
        <v>0.34599999999999997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0.32900000000000001</v>
      </c>
      <c r="E41" s="93">
        <v>0.34599999999999997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0.32900000000000001</v>
      </c>
      <c r="E43" s="93">
        <v>0.34599999999999997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0.32900000000000001</v>
      </c>
      <c r="E44" s="93">
        <v>0.34599999999999997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0.32900000000000001</v>
      </c>
      <c r="E45" s="93">
        <v>0.34599999999999997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2.956</v>
      </c>
      <c r="F53" s="93">
        <v>0.48699999999999999</v>
      </c>
      <c r="G53" s="93">
        <v>0.40899999999999997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2.956</v>
      </c>
      <c r="F54" s="93">
        <v>0.48699999999999999</v>
      </c>
      <c r="G54" s="93">
        <v>0.40899999999999997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2.956</v>
      </c>
      <c r="F55" s="93">
        <v>0.48699999999999999</v>
      </c>
      <c r="G55" s="93">
        <v>0.40899999999999997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2.96</v>
      </c>
      <c r="F56" s="93">
        <v>0.48699999999999999</v>
      </c>
      <c r="G56" s="93">
        <v>0.40899999999999997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2.96</v>
      </c>
      <c r="F58" s="93">
        <v>0.48699999999999999</v>
      </c>
      <c r="G58" s="93">
        <v>0.40899999999999997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73085.600000000006</v>
      </c>
      <c r="D64" s="93">
        <v>49411.95</v>
      </c>
      <c r="E64" s="93">
        <v>23673.65</v>
      </c>
      <c r="F64" s="93">
        <v>0.68</v>
      </c>
      <c r="G64" s="93">
        <v>2.62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26439.87</v>
      </c>
      <c r="D65" s="93">
        <v>17875.55</v>
      </c>
      <c r="E65" s="93">
        <v>8564.32</v>
      </c>
      <c r="F65" s="93">
        <v>0.68</v>
      </c>
      <c r="G65" s="93">
        <v>2.98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217992.56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84446.16</v>
      </c>
      <c r="D69" s="93">
        <v>0.78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0.56999999999999995</v>
      </c>
      <c r="D74" s="93">
        <v>622</v>
      </c>
      <c r="E74" s="93">
        <v>2.94</v>
      </c>
      <c r="F74" s="93">
        <v>3218.71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0.55000000000000004</v>
      </c>
      <c r="D75" s="93">
        <v>622</v>
      </c>
      <c r="E75" s="93">
        <v>1.06</v>
      </c>
      <c r="F75" s="93">
        <v>1212.94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42806.299200000001</v>
      </c>
      <c r="C84" s="93">
        <v>57.518599999999999</v>
      </c>
      <c r="D84" s="93">
        <v>60.967399999999998</v>
      </c>
      <c r="E84" s="93">
        <v>0</v>
      </c>
      <c r="F84" s="93">
        <v>5.0000000000000001E-4</v>
      </c>
      <c r="G84" s="93">
        <v>40000.696900000003</v>
      </c>
      <c r="H84" s="93">
        <v>16599.276900000001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37404.178599999999</v>
      </c>
      <c r="C85" s="93">
        <v>50.7669</v>
      </c>
      <c r="D85" s="93">
        <v>54.924500000000002</v>
      </c>
      <c r="E85" s="93">
        <v>0</v>
      </c>
      <c r="F85" s="93">
        <v>4.0000000000000002E-4</v>
      </c>
      <c r="G85" s="93">
        <v>36039.898000000001</v>
      </c>
      <c r="H85" s="93">
        <v>14552.9326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37534.998599999999</v>
      </c>
      <c r="C86" s="93">
        <v>52.6021</v>
      </c>
      <c r="D86" s="93">
        <v>60.514099999999999</v>
      </c>
      <c r="E86" s="93">
        <v>0</v>
      </c>
      <c r="F86" s="93">
        <v>5.0000000000000001E-4</v>
      </c>
      <c r="G86" s="93">
        <v>39720.048000000003</v>
      </c>
      <c r="H86" s="93">
        <v>14762.276599999999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31180.985400000001</v>
      </c>
      <c r="C87" s="93">
        <v>46.126300000000001</v>
      </c>
      <c r="D87" s="93">
        <v>58.178800000000003</v>
      </c>
      <c r="E87" s="93">
        <v>0</v>
      </c>
      <c r="F87" s="93">
        <v>4.0000000000000002E-4</v>
      </c>
      <c r="G87" s="93">
        <v>38203.841800000002</v>
      </c>
      <c r="H87" s="93">
        <v>12495.4481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28447.624800000001</v>
      </c>
      <c r="C88" s="93">
        <v>44.302300000000002</v>
      </c>
      <c r="D88" s="93">
        <v>60.305599999999998</v>
      </c>
      <c r="E88" s="93">
        <v>0</v>
      </c>
      <c r="F88" s="93">
        <v>5.0000000000000001E-4</v>
      </c>
      <c r="G88" s="93">
        <v>39613.570099999997</v>
      </c>
      <c r="H88" s="93">
        <v>11612.231599999999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26009.969099999998</v>
      </c>
      <c r="C89" s="93">
        <v>42.371200000000002</v>
      </c>
      <c r="D89" s="93">
        <v>61.211399999999998</v>
      </c>
      <c r="E89" s="93">
        <v>0</v>
      </c>
      <c r="F89" s="93">
        <v>5.0000000000000001E-4</v>
      </c>
      <c r="G89" s="93">
        <v>40218.231800000001</v>
      </c>
      <c r="H89" s="93">
        <v>10795.473099999999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28210.834200000001</v>
      </c>
      <c r="C90" s="93">
        <v>46.853099999999998</v>
      </c>
      <c r="D90" s="93">
        <v>69.310299999999998</v>
      </c>
      <c r="E90" s="93">
        <v>0</v>
      </c>
      <c r="F90" s="93">
        <v>5.0000000000000001E-4</v>
      </c>
      <c r="G90" s="93">
        <v>45543.743300000002</v>
      </c>
      <c r="H90" s="93">
        <v>11794.6476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27642.9398</v>
      </c>
      <c r="C91" s="93">
        <v>45.378700000000002</v>
      </c>
      <c r="D91" s="93">
        <v>66.185199999999995</v>
      </c>
      <c r="E91" s="93">
        <v>0</v>
      </c>
      <c r="F91" s="93">
        <v>5.0000000000000001E-4</v>
      </c>
      <c r="G91" s="93">
        <v>43487.876700000001</v>
      </c>
      <c r="H91" s="93">
        <v>11506.436799999999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26705.154699999999</v>
      </c>
      <c r="C92" s="93">
        <v>42.373100000000001</v>
      </c>
      <c r="D92" s="93">
        <v>59.1661</v>
      </c>
      <c r="E92" s="93">
        <v>0</v>
      </c>
      <c r="F92" s="93">
        <v>4.0000000000000002E-4</v>
      </c>
      <c r="G92" s="93">
        <v>38869.141499999998</v>
      </c>
      <c r="H92" s="93">
        <v>10975.945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30306.1695</v>
      </c>
      <c r="C93" s="93">
        <v>46.017400000000002</v>
      </c>
      <c r="D93" s="93">
        <v>60.405700000000003</v>
      </c>
      <c r="E93" s="93">
        <v>0</v>
      </c>
      <c r="F93" s="93">
        <v>5.0000000000000001E-4</v>
      </c>
      <c r="G93" s="93">
        <v>39673.141799999998</v>
      </c>
      <c r="H93" s="93">
        <v>12258.162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34335.748399999997</v>
      </c>
      <c r="C94" s="93">
        <v>49.131900000000002</v>
      </c>
      <c r="D94" s="93">
        <v>58.655799999999999</v>
      </c>
      <c r="E94" s="93">
        <v>0</v>
      </c>
      <c r="F94" s="93">
        <v>5.0000000000000001E-4</v>
      </c>
      <c r="G94" s="93">
        <v>38507.245699999999</v>
      </c>
      <c r="H94" s="93">
        <v>13600.8925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41284.544900000001</v>
      </c>
      <c r="C95" s="93">
        <v>56.143099999999997</v>
      </c>
      <c r="D95" s="93">
        <v>60.979199999999999</v>
      </c>
      <c r="E95" s="93">
        <v>0</v>
      </c>
      <c r="F95" s="93">
        <v>5.0000000000000001E-4</v>
      </c>
      <c r="G95" s="93">
        <v>40013.602299999999</v>
      </c>
      <c r="H95" s="93">
        <v>16073.146699999999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391869.4472</v>
      </c>
      <c r="C97" s="93">
        <v>579.58450000000005</v>
      </c>
      <c r="D97" s="93">
        <v>730.80420000000004</v>
      </c>
      <c r="E97" s="93">
        <v>0</v>
      </c>
      <c r="F97" s="93">
        <v>5.5999999999999999E-3</v>
      </c>
      <c r="G97" s="93">
        <v>479891.03769999999</v>
      </c>
      <c r="H97" s="93">
        <v>157026.8695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26009.969099999998</v>
      </c>
      <c r="C98" s="93">
        <v>42.371200000000002</v>
      </c>
      <c r="D98" s="93">
        <v>54.924500000000002</v>
      </c>
      <c r="E98" s="93">
        <v>0</v>
      </c>
      <c r="F98" s="93">
        <v>4.0000000000000002E-4</v>
      </c>
      <c r="G98" s="93">
        <v>36039.898000000001</v>
      </c>
      <c r="H98" s="93">
        <v>10795.473099999999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42806.299200000001</v>
      </c>
      <c r="C99" s="93">
        <v>57.518599999999999</v>
      </c>
      <c r="D99" s="93">
        <v>69.310299999999998</v>
      </c>
      <c r="E99" s="93">
        <v>0</v>
      </c>
      <c r="F99" s="93">
        <v>5.0000000000000001E-4</v>
      </c>
      <c r="G99" s="93">
        <v>45543.743300000002</v>
      </c>
      <c r="H99" s="93">
        <v>16599.276900000001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92818600000</v>
      </c>
      <c r="C102" s="93">
        <v>45880.199000000001</v>
      </c>
      <c r="D102" s="93" t="s">
        <v>545</v>
      </c>
      <c r="E102" s="93">
        <v>11214.473</v>
      </c>
      <c r="F102" s="93">
        <v>26914.7</v>
      </c>
      <c r="G102" s="93">
        <v>4431.652</v>
      </c>
      <c r="H102" s="93">
        <v>0</v>
      </c>
      <c r="I102" s="93">
        <v>0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3319.373</v>
      </c>
      <c r="R102" s="93">
        <v>0</v>
      </c>
      <c r="S102" s="93">
        <v>0</v>
      </c>
    </row>
    <row r="103" spans="1:19">
      <c r="A103" s="93" t="s">
        <v>428</v>
      </c>
      <c r="B103" s="94">
        <v>83627900000</v>
      </c>
      <c r="C103" s="93">
        <v>45888.809000000001</v>
      </c>
      <c r="D103" s="93" t="s">
        <v>602</v>
      </c>
      <c r="E103" s="93">
        <v>11214.473</v>
      </c>
      <c r="F103" s="93">
        <v>26914.7</v>
      </c>
      <c r="G103" s="93">
        <v>4431.652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3327.9830000000002</v>
      </c>
      <c r="R103" s="93">
        <v>0</v>
      </c>
      <c r="S103" s="93">
        <v>0</v>
      </c>
    </row>
    <row r="104" spans="1:19">
      <c r="A104" s="93" t="s">
        <v>429</v>
      </c>
      <c r="B104" s="94">
        <v>92167400000</v>
      </c>
      <c r="C104" s="93">
        <v>45897.896000000001</v>
      </c>
      <c r="D104" s="93" t="s">
        <v>546</v>
      </c>
      <c r="E104" s="93">
        <v>11214.473</v>
      </c>
      <c r="F104" s="93">
        <v>26914.7</v>
      </c>
      <c r="G104" s="93">
        <v>4431.652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3337.07</v>
      </c>
      <c r="R104" s="93">
        <v>0</v>
      </c>
      <c r="S104" s="93">
        <v>0</v>
      </c>
    </row>
    <row r="105" spans="1:19">
      <c r="A105" s="93" t="s">
        <v>430</v>
      </c>
      <c r="B105" s="94">
        <v>88649100000</v>
      </c>
      <c r="C105" s="93">
        <v>45921.692999999999</v>
      </c>
      <c r="D105" s="93" t="s">
        <v>552</v>
      </c>
      <c r="E105" s="93">
        <v>11214.473</v>
      </c>
      <c r="F105" s="93">
        <v>26914.7</v>
      </c>
      <c r="G105" s="93">
        <v>4431.652</v>
      </c>
      <c r="H105" s="93">
        <v>0</v>
      </c>
      <c r="I105" s="93">
        <v>0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3360.8670000000002</v>
      </c>
      <c r="R105" s="93">
        <v>0</v>
      </c>
      <c r="S105" s="93">
        <v>0</v>
      </c>
    </row>
    <row r="106" spans="1:19">
      <c r="A106" s="93" t="s">
        <v>281</v>
      </c>
      <c r="B106" s="94">
        <v>91920300000</v>
      </c>
      <c r="C106" s="93">
        <v>55484.303</v>
      </c>
      <c r="D106" s="93" t="s">
        <v>501</v>
      </c>
      <c r="E106" s="93">
        <v>11214.473</v>
      </c>
      <c r="F106" s="93">
        <v>26914.7</v>
      </c>
      <c r="G106" s="93">
        <v>4431.652</v>
      </c>
      <c r="H106" s="93">
        <v>0</v>
      </c>
      <c r="I106" s="93">
        <v>10927.125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1996.3520000000001</v>
      </c>
      <c r="R106" s="93">
        <v>0</v>
      </c>
      <c r="S106" s="93">
        <v>0</v>
      </c>
    </row>
    <row r="107" spans="1:19">
      <c r="A107" s="93" t="s">
        <v>431</v>
      </c>
      <c r="B107" s="94">
        <v>93323400000</v>
      </c>
      <c r="C107" s="93">
        <v>69773.592000000004</v>
      </c>
      <c r="D107" s="93" t="s">
        <v>643</v>
      </c>
      <c r="E107" s="93">
        <v>11214.473</v>
      </c>
      <c r="F107" s="93">
        <v>26914.7</v>
      </c>
      <c r="G107" s="93">
        <v>4431.652</v>
      </c>
      <c r="H107" s="93">
        <v>0</v>
      </c>
      <c r="I107" s="93">
        <v>25115.126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2097.6410000000001</v>
      </c>
      <c r="R107" s="93">
        <v>0</v>
      </c>
      <c r="S107" s="93">
        <v>0</v>
      </c>
    </row>
    <row r="108" spans="1:19">
      <c r="A108" s="93" t="s">
        <v>432</v>
      </c>
      <c r="B108" s="94">
        <v>105681000000</v>
      </c>
      <c r="C108" s="93">
        <v>76068.705000000002</v>
      </c>
      <c r="D108" s="93" t="s">
        <v>644</v>
      </c>
      <c r="E108" s="93">
        <v>11214.473</v>
      </c>
      <c r="F108" s="93">
        <v>26914.7</v>
      </c>
      <c r="G108" s="93">
        <v>4431.652</v>
      </c>
      <c r="H108" s="93">
        <v>0</v>
      </c>
      <c r="I108" s="93">
        <v>31371.192999999999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2136.6860000000001</v>
      </c>
      <c r="R108" s="93">
        <v>0</v>
      </c>
      <c r="S108" s="93">
        <v>0</v>
      </c>
    </row>
    <row r="109" spans="1:19">
      <c r="A109" s="93" t="s">
        <v>433</v>
      </c>
      <c r="B109" s="94">
        <v>100910000000</v>
      </c>
      <c r="C109" s="93">
        <v>72896.240999999995</v>
      </c>
      <c r="D109" s="93" t="s">
        <v>645</v>
      </c>
      <c r="E109" s="93">
        <v>11214.473</v>
      </c>
      <c r="F109" s="93">
        <v>26914.7</v>
      </c>
      <c r="G109" s="93">
        <v>4431.652</v>
      </c>
      <c r="H109" s="93">
        <v>0</v>
      </c>
      <c r="I109" s="93">
        <v>28229.108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2106.308</v>
      </c>
      <c r="R109" s="93">
        <v>0</v>
      </c>
      <c r="S109" s="93">
        <v>0</v>
      </c>
    </row>
    <row r="110" spans="1:19">
      <c r="A110" s="93" t="s">
        <v>434</v>
      </c>
      <c r="B110" s="94">
        <v>90192900000</v>
      </c>
      <c r="C110" s="93">
        <v>60238.5</v>
      </c>
      <c r="D110" s="93" t="s">
        <v>547</v>
      </c>
      <c r="E110" s="93">
        <v>11214.473</v>
      </c>
      <c r="F110" s="93">
        <v>26914.7</v>
      </c>
      <c r="G110" s="93">
        <v>4431.652</v>
      </c>
      <c r="H110" s="93">
        <v>0</v>
      </c>
      <c r="I110" s="93">
        <v>15643.647000000001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2034.027</v>
      </c>
      <c r="R110" s="93">
        <v>0</v>
      </c>
      <c r="S110" s="93">
        <v>0</v>
      </c>
    </row>
    <row r="111" spans="1:19">
      <c r="A111" s="93" t="s">
        <v>435</v>
      </c>
      <c r="B111" s="94">
        <v>92058500000</v>
      </c>
      <c r="C111" s="93">
        <v>55839.631000000001</v>
      </c>
      <c r="D111" s="93" t="s">
        <v>548</v>
      </c>
      <c r="E111" s="93">
        <v>11214.473</v>
      </c>
      <c r="F111" s="93">
        <v>26914.7</v>
      </c>
      <c r="G111" s="93">
        <v>4431.652</v>
      </c>
      <c r="H111" s="93">
        <v>0</v>
      </c>
      <c r="I111" s="93">
        <v>11246.01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2032.7950000000001</v>
      </c>
      <c r="R111" s="93">
        <v>0</v>
      </c>
      <c r="S111" s="93">
        <v>0</v>
      </c>
    </row>
    <row r="112" spans="1:19">
      <c r="A112" s="93" t="s">
        <v>436</v>
      </c>
      <c r="B112" s="94">
        <v>89353200000</v>
      </c>
      <c r="C112" s="93">
        <v>45943.966999999997</v>
      </c>
      <c r="D112" s="93" t="s">
        <v>577</v>
      </c>
      <c r="E112" s="93">
        <v>11214.473</v>
      </c>
      <c r="F112" s="93">
        <v>26914.7</v>
      </c>
      <c r="G112" s="93">
        <v>4431.652</v>
      </c>
      <c r="H112" s="93">
        <v>0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3383.1410000000001</v>
      </c>
      <c r="R112" s="93">
        <v>0</v>
      </c>
      <c r="S112" s="93">
        <v>0</v>
      </c>
    </row>
    <row r="113" spans="1:19">
      <c r="A113" s="93" t="s">
        <v>437</v>
      </c>
      <c r="B113" s="94">
        <v>92848500000</v>
      </c>
      <c r="C113" s="93">
        <v>45881.381999999998</v>
      </c>
      <c r="D113" s="93" t="s">
        <v>539</v>
      </c>
      <c r="E113" s="93">
        <v>11214.473</v>
      </c>
      <c r="F113" s="93">
        <v>26914.7</v>
      </c>
      <c r="G113" s="93">
        <v>4431.652</v>
      </c>
      <c r="H113" s="93">
        <v>0</v>
      </c>
      <c r="I113" s="93">
        <v>0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3320.556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1113550000000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83627900000</v>
      </c>
      <c r="C116" s="93">
        <v>45880.199000000001</v>
      </c>
      <c r="D116" s="93"/>
      <c r="E116" s="93">
        <v>11214.473</v>
      </c>
      <c r="F116" s="93">
        <v>26914.7</v>
      </c>
      <c r="G116" s="93">
        <v>4431.652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1996.3520000000001</v>
      </c>
      <c r="R116" s="93">
        <v>0</v>
      </c>
      <c r="S116" s="93">
        <v>0</v>
      </c>
    </row>
    <row r="117" spans="1:19">
      <c r="A117" s="93" t="s">
        <v>440</v>
      </c>
      <c r="B117" s="94">
        <v>105681000000</v>
      </c>
      <c r="C117" s="93">
        <v>76068.705000000002</v>
      </c>
      <c r="D117" s="93"/>
      <c r="E117" s="93">
        <v>11214.473</v>
      </c>
      <c r="F117" s="93">
        <v>26914.7</v>
      </c>
      <c r="G117" s="93">
        <v>4431.652</v>
      </c>
      <c r="H117" s="93">
        <v>0</v>
      </c>
      <c r="I117" s="93">
        <v>31371.192999999999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3383.1410000000001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16231.55</v>
      </c>
      <c r="C120" s="93">
        <v>22463.43</v>
      </c>
      <c r="D120" s="93">
        <v>0</v>
      </c>
      <c r="E120" s="93">
        <v>38694.980000000003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31.75</v>
      </c>
      <c r="C121" s="93">
        <v>43.95</v>
      </c>
      <c r="D121" s="93">
        <v>0</v>
      </c>
      <c r="E121" s="93">
        <v>75.7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31.75</v>
      </c>
      <c r="C122" s="93">
        <v>43.95</v>
      </c>
      <c r="D122" s="93">
        <v>0</v>
      </c>
      <c r="E122" s="93">
        <v>75.7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8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8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86"/>
      <c r="D434" s="86"/>
      <c r="E434" s="86"/>
      <c r="F434" s="86"/>
      <c r="G434" s="96"/>
      <c r="H434" s="86"/>
      <c r="I434" s="86"/>
    </row>
    <row r="435" spans="1:9">
      <c r="A435" s="86"/>
      <c r="B435" s="96"/>
      <c r="C435" s="86"/>
      <c r="D435" s="86"/>
      <c r="E435" s="86"/>
      <c r="F435" s="86"/>
      <c r="G435" s="96"/>
      <c r="H435" s="96"/>
      <c r="I435" s="86"/>
    </row>
    <row r="436" spans="1:9">
      <c r="A436" s="86"/>
      <c r="B436" s="96"/>
      <c r="C436" s="86"/>
      <c r="D436" s="86"/>
      <c r="E436" s="8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9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9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96"/>
      <c r="H440" s="96"/>
      <c r="I440" s="86"/>
    </row>
    <row r="441" spans="1:9">
      <c r="A441" s="86"/>
      <c r="B441" s="96"/>
      <c r="C441" s="96"/>
      <c r="D441" s="86"/>
      <c r="E441" s="86"/>
      <c r="F441" s="86"/>
      <c r="G441" s="96"/>
      <c r="H441" s="96"/>
      <c r="I441" s="86"/>
    </row>
    <row r="442" spans="1:9">
      <c r="A442" s="86"/>
      <c r="B442" s="96"/>
      <c r="C442" s="86"/>
      <c r="D442" s="86"/>
      <c r="E442" s="8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8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96"/>
      <c r="H446" s="8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86"/>
      <c r="I451" s="86"/>
    </row>
    <row r="452" spans="1:9">
      <c r="A452" s="86"/>
      <c r="B452" s="96"/>
      <c r="C452" s="86"/>
      <c r="D452" s="86"/>
      <c r="E452" s="86"/>
      <c r="F452" s="86"/>
      <c r="G452" s="96"/>
      <c r="H452" s="86"/>
      <c r="I452" s="86"/>
    </row>
    <row r="453" spans="1:9">
      <c r="A453" s="86"/>
      <c r="B453" s="96"/>
      <c r="C453" s="86"/>
      <c r="D453" s="86"/>
      <c r="E453" s="86"/>
      <c r="F453" s="86"/>
      <c r="G453" s="96"/>
      <c r="H453" s="86"/>
      <c r="I453" s="86"/>
    </row>
    <row r="454" spans="1:9">
      <c r="A454" s="86"/>
      <c r="B454" s="96"/>
      <c r="C454" s="86"/>
      <c r="D454" s="86"/>
      <c r="E454" s="86"/>
      <c r="F454" s="86"/>
      <c r="G454" s="86"/>
      <c r="H454" s="96"/>
      <c r="I454" s="86"/>
    </row>
    <row r="455" spans="1:9">
      <c r="A455" s="86"/>
      <c r="B455" s="96"/>
      <c r="C455" s="86"/>
      <c r="D455" s="86"/>
      <c r="E455" s="86"/>
      <c r="F455" s="86"/>
      <c r="G455" s="86"/>
      <c r="H455" s="96"/>
      <c r="I455" s="86"/>
    </row>
    <row r="456" spans="1:9">
      <c r="A456" s="86"/>
      <c r="B456" s="96"/>
      <c r="C456" s="9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96"/>
      <c r="D457" s="86"/>
      <c r="E457" s="86"/>
      <c r="F457" s="86"/>
      <c r="G457" s="86"/>
      <c r="H457" s="96"/>
      <c r="I457" s="86"/>
    </row>
    <row r="458" spans="1:9">
      <c r="A458" s="86"/>
      <c r="B458" s="96"/>
      <c r="C458" s="86"/>
      <c r="D458" s="86"/>
      <c r="E458" s="8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8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8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96"/>
      <c r="D465" s="86"/>
      <c r="E465" s="96"/>
      <c r="F465" s="8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86"/>
    </row>
    <row r="470" spans="1:9">
      <c r="A470" s="86"/>
      <c r="B470" s="96"/>
      <c r="C470" s="86"/>
    </row>
    <row r="471" spans="1:9">
      <c r="A471" s="86"/>
      <c r="B471" s="96"/>
      <c r="C471" s="8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8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9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96"/>
      <c r="C673" s="86"/>
      <c r="D673" s="86"/>
      <c r="E673" s="86"/>
    </row>
    <row r="674" spans="1:5">
      <c r="A674" s="86"/>
      <c r="B674" s="9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86"/>
      <c r="F760" s="96"/>
    </row>
    <row r="761" spans="1:7">
      <c r="A761" s="86"/>
      <c r="B761" s="96"/>
      <c r="C761" s="96"/>
      <c r="D761" s="96"/>
      <c r="E761" s="8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8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86"/>
      <c r="F779" s="96"/>
    </row>
    <row r="780" spans="1:6">
      <c r="A780" s="86"/>
      <c r="B780" s="96"/>
      <c r="C780" s="96"/>
      <c r="D780" s="96"/>
      <c r="E780" s="86"/>
      <c r="F780" s="96"/>
    </row>
    <row r="781" spans="1:6">
      <c r="A781" s="86"/>
      <c r="B781" s="96"/>
      <c r="C781" s="96"/>
      <c r="D781" s="96"/>
      <c r="E781" s="86"/>
      <c r="F781" s="96"/>
    </row>
    <row r="782" spans="1:6">
      <c r="A782" s="86"/>
      <c r="B782" s="96"/>
      <c r="C782" s="96"/>
      <c r="D782" s="96"/>
      <c r="E782" s="8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8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8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8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8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8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1" spans="1:7">
      <c r="B891" s="86"/>
    </row>
    <row r="892" spans="1:7">
      <c r="A892" s="86"/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900" spans="1:16"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</row>
    <row r="901" spans="1:16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1" spans="1:16"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</row>
    <row r="912" spans="1:16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7" spans="1:16"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</row>
    <row r="920" spans="1:16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</row>
    <row r="922" spans="1:16"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</row>
    <row r="924" spans="1:16"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5" spans="1:16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</row>
    <row r="927" spans="1:16"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8" spans="1:16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6" spans="1:15"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9" spans="1:15">
      <c r="B969" s="86"/>
    </row>
    <row r="970" spans="1:15">
      <c r="A970" s="86"/>
      <c r="B970" s="86"/>
    </row>
    <row r="971" spans="1:15">
      <c r="A971" s="86"/>
      <c r="B971" s="86"/>
    </row>
    <row r="972" spans="1:15">
      <c r="A972" s="86"/>
      <c r="B972" s="86"/>
    </row>
    <row r="973" spans="1:15">
      <c r="A973" s="86"/>
      <c r="B973" s="86"/>
    </row>
    <row r="974" spans="1:15">
      <c r="A974" s="86"/>
      <c r="B974" s="86"/>
    </row>
    <row r="975" spans="1:15">
      <c r="A975" s="86"/>
      <c r="B975" s="86"/>
    </row>
    <row r="976" spans="1:15">
      <c r="A976" s="86"/>
      <c r="B976" s="86"/>
    </row>
    <row r="978" spans="1:16"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</row>
    <row r="979" spans="1:16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0" spans="1:16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</row>
    <row r="981" spans="1:16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6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3" spans="1:16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6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6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6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9" spans="1:16"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</row>
    <row r="990" spans="1:16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</row>
    <row r="991" spans="1:16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</row>
    <row r="992" spans="1:16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</row>
    <row r="994" spans="1:15"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</row>
    <row r="995" spans="1:15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</row>
    <row r="996" spans="1:15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</row>
    <row r="998" spans="1:15"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1000" spans="1:15"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</row>
    <row r="1001" spans="1:15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</row>
    <row r="1003" spans="1:15"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</row>
    <row r="1004" spans="1:15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</row>
    <row r="1005" spans="1:15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6" spans="1:15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7" spans="1:15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8" spans="1:15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2" spans="1:15"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5" spans="1:15">
      <c r="B1045" s="86"/>
    </row>
    <row r="1046" spans="1:15">
      <c r="A1046" s="86"/>
      <c r="B1046" s="86"/>
    </row>
    <row r="1047" spans="1:15">
      <c r="A1047" s="86"/>
      <c r="B1047" s="86"/>
    </row>
    <row r="1048" spans="1:15">
      <c r="A1048" s="86"/>
      <c r="B1048" s="86"/>
    </row>
    <row r="1049" spans="1:15">
      <c r="A1049" s="86"/>
      <c r="B1049" s="86"/>
    </row>
    <row r="1050" spans="1:15">
      <c r="A1050" s="86"/>
      <c r="B1050" s="86"/>
    </row>
    <row r="1051" spans="1:15">
      <c r="A1051" s="86"/>
      <c r="B1051" s="86"/>
    </row>
    <row r="1052" spans="1:15">
      <c r="A1052" s="86"/>
      <c r="B1052" s="86"/>
    </row>
    <row r="1054" spans="1:15"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5" spans="1:15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  <c r="K1055" s="86"/>
      <c r="L1055" s="86"/>
      <c r="M1055" s="86"/>
      <c r="N1055" s="86"/>
      <c r="O1055" s="86"/>
    </row>
    <row r="1056" spans="1:15">
      <c r="A1056" s="86"/>
      <c r="B1056" s="86"/>
      <c r="C1056" s="86"/>
      <c r="D1056" s="86"/>
      <c r="E1056" s="86"/>
      <c r="F1056" s="86"/>
      <c r="G1056" s="86"/>
      <c r="H1056" s="86"/>
      <c r="I1056" s="86"/>
      <c r="J1056" s="86"/>
      <c r="K1056" s="86"/>
      <c r="L1056" s="86"/>
      <c r="M1056" s="86"/>
      <c r="N1056" s="86"/>
      <c r="O1056" s="86"/>
    </row>
    <row r="1057" spans="1:16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</row>
    <row r="1058" spans="1:16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</row>
    <row r="1059" spans="1:16">
      <c r="A1059" s="86"/>
      <c r="B1059" s="86"/>
      <c r="C1059" s="86"/>
      <c r="D1059" s="86"/>
      <c r="E1059" s="86"/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</row>
    <row r="1060" spans="1:16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6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2" spans="1:16">
      <c r="A1062" s="86"/>
      <c r="B1062" s="86"/>
      <c r="C1062" s="86"/>
      <c r="D1062" s="86"/>
      <c r="E1062" s="86"/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</row>
    <row r="1063" spans="1:16">
      <c r="A1063" s="86"/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</row>
    <row r="1065" spans="1:16"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  <c r="P1065" s="86"/>
    </row>
    <row r="1066" spans="1:16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  <c r="P1066" s="86"/>
    </row>
    <row r="1067" spans="1:16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  <c r="P1067" s="86"/>
    </row>
    <row r="1069" spans="1:16"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6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1" spans="1:16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</row>
    <row r="1073" spans="1:15"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5" spans="1:15"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7" spans="1:15"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8" spans="1:15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</row>
    <row r="1079" spans="1:15">
      <c r="A1079" s="86"/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</row>
    <row r="1080" spans="1:15">
      <c r="A1080" s="86"/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</row>
    <row r="1081" spans="1:15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2" spans="1:15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</row>
    <row r="1083" spans="1:15">
      <c r="A1083" s="86"/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</row>
    <row r="1084" spans="1:15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5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5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5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5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6" spans="1:15"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1116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4953.07</v>
      </c>
      <c r="C2" s="93">
        <v>9689.98</v>
      </c>
      <c r="D2" s="93">
        <v>9689.98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4953.07</v>
      </c>
      <c r="C3" s="93">
        <v>9689.98</v>
      </c>
      <c r="D3" s="93">
        <v>9689.98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8423.6200000000008</v>
      </c>
      <c r="C4" s="93">
        <v>16479.63</v>
      </c>
      <c r="D4" s="93">
        <v>16479.63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8423.6200000000008</v>
      </c>
      <c r="C5" s="93">
        <v>16479.63</v>
      </c>
      <c r="D5" s="93">
        <v>16479.63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2619.0100000000002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10.47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16.71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244.49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317.47000000000003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55.14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1215.67</v>
      </c>
      <c r="C28" s="93">
        <v>3737.39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0.25600000000000001</v>
      </c>
      <c r="E39" s="93">
        <v>0.26600000000000001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0.25600000000000001</v>
      </c>
      <c r="E40" s="93">
        <v>0.26600000000000001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0.25600000000000001</v>
      </c>
      <c r="E41" s="93">
        <v>0.26600000000000001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0.25600000000000001</v>
      </c>
      <c r="E43" s="93">
        <v>0.26600000000000001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0.25600000000000001</v>
      </c>
      <c r="E44" s="93">
        <v>0.26600000000000001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0.25600000000000001</v>
      </c>
      <c r="E45" s="93">
        <v>0.26600000000000001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2.956</v>
      </c>
      <c r="F53" s="93">
        <v>0.61599999999999999</v>
      </c>
      <c r="G53" s="93">
        <v>0.54100000000000004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2.956</v>
      </c>
      <c r="F54" s="93">
        <v>0.61599999999999999</v>
      </c>
      <c r="G54" s="93">
        <v>0.54100000000000004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2.956</v>
      </c>
      <c r="F55" s="93">
        <v>0.61599999999999999</v>
      </c>
      <c r="G55" s="93">
        <v>0.54100000000000004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2.96</v>
      </c>
      <c r="F56" s="93">
        <v>0.61599999999999999</v>
      </c>
      <c r="G56" s="93">
        <v>0.54100000000000004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2.96</v>
      </c>
      <c r="F58" s="93">
        <v>0.61599999999999999</v>
      </c>
      <c r="G58" s="93">
        <v>0.54100000000000004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61945.02</v>
      </c>
      <c r="D64" s="93">
        <v>49472.72</v>
      </c>
      <c r="E64" s="93">
        <v>12472.3</v>
      </c>
      <c r="F64" s="93">
        <v>0.8</v>
      </c>
      <c r="G64" s="93">
        <v>3.35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23133.41</v>
      </c>
      <c r="D65" s="93">
        <v>18475.62</v>
      </c>
      <c r="E65" s="93">
        <v>4657.79</v>
      </c>
      <c r="F65" s="93">
        <v>0.8</v>
      </c>
      <c r="G65" s="93">
        <v>3.22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286860.27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137255.09</v>
      </c>
      <c r="D69" s="93">
        <v>0.78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0.57999999999999996</v>
      </c>
      <c r="D74" s="93">
        <v>1109.6500000000001</v>
      </c>
      <c r="E74" s="93">
        <v>3.74</v>
      </c>
      <c r="F74" s="93">
        <v>7137.8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0.55000000000000004</v>
      </c>
      <c r="D75" s="93">
        <v>622</v>
      </c>
      <c r="E75" s="93">
        <v>1.4</v>
      </c>
      <c r="F75" s="93">
        <v>1592.01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50225.758699999998</v>
      </c>
      <c r="C84" s="93">
        <v>52.629100000000001</v>
      </c>
      <c r="D84" s="93">
        <v>147.34719999999999</v>
      </c>
      <c r="E84" s="93">
        <v>0</v>
      </c>
      <c r="F84" s="93">
        <v>5.9999999999999995E-4</v>
      </c>
      <c r="G84" s="93">
        <v>29542.837200000002</v>
      </c>
      <c r="H84" s="93">
        <v>18465.929199999999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44291.640899999999</v>
      </c>
      <c r="C85" s="93">
        <v>46.548299999999998</v>
      </c>
      <c r="D85" s="93">
        <v>132.81139999999999</v>
      </c>
      <c r="E85" s="93">
        <v>0</v>
      </c>
      <c r="F85" s="93">
        <v>5.0000000000000001E-4</v>
      </c>
      <c r="G85" s="93">
        <v>26629.445400000001</v>
      </c>
      <c r="H85" s="93">
        <v>16305.3333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42591.571100000001</v>
      </c>
      <c r="C86" s="93">
        <v>45.649700000000003</v>
      </c>
      <c r="D86" s="93">
        <v>146.29339999999999</v>
      </c>
      <c r="E86" s="93">
        <v>0</v>
      </c>
      <c r="F86" s="93">
        <v>5.0000000000000001E-4</v>
      </c>
      <c r="G86" s="93">
        <v>29339.0749</v>
      </c>
      <c r="H86" s="93">
        <v>15816.142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33987.770199999999</v>
      </c>
      <c r="C87" s="93">
        <v>37.514699999999998</v>
      </c>
      <c r="D87" s="93">
        <v>139.47319999999999</v>
      </c>
      <c r="E87" s="93">
        <v>0</v>
      </c>
      <c r="F87" s="93">
        <v>5.0000000000000001E-4</v>
      </c>
      <c r="G87" s="93">
        <v>27978.113099999999</v>
      </c>
      <c r="H87" s="93">
        <v>12788.375599999999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27831.6603</v>
      </c>
      <c r="C88" s="93">
        <v>32.072600000000001</v>
      </c>
      <c r="D88" s="93">
        <v>142.51349999999999</v>
      </c>
      <c r="E88" s="93">
        <v>0</v>
      </c>
      <c r="F88" s="93">
        <v>5.0000000000000001E-4</v>
      </c>
      <c r="G88" s="93">
        <v>28595.112099999998</v>
      </c>
      <c r="H88" s="93">
        <v>10680.2348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25499.6312</v>
      </c>
      <c r="C89" s="93">
        <v>29.925899999999999</v>
      </c>
      <c r="D89" s="93">
        <v>141.88419999999999</v>
      </c>
      <c r="E89" s="93">
        <v>0</v>
      </c>
      <c r="F89" s="93">
        <v>5.0000000000000001E-4</v>
      </c>
      <c r="G89" s="93">
        <v>28471.1427</v>
      </c>
      <c r="H89" s="93">
        <v>9868.5390000000007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26312.7886</v>
      </c>
      <c r="C90" s="93">
        <v>31.057400000000001</v>
      </c>
      <c r="D90" s="93">
        <v>150.11510000000001</v>
      </c>
      <c r="E90" s="93">
        <v>0</v>
      </c>
      <c r="F90" s="93">
        <v>5.0000000000000001E-4</v>
      </c>
      <c r="G90" s="93">
        <v>30123.475999999999</v>
      </c>
      <c r="H90" s="93">
        <v>10210.498799999999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26480.6967</v>
      </c>
      <c r="C91" s="93">
        <v>30.974900000000002</v>
      </c>
      <c r="D91" s="93">
        <v>145.19970000000001</v>
      </c>
      <c r="E91" s="93">
        <v>0</v>
      </c>
      <c r="F91" s="93">
        <v>5.0000000000000001E-4</v>
      </c>
      <c r="G91" s="93">
        <v>29136.038799999998</v>
      </c>
      <c r="H91" s="93">
        <v>10232.4527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28275.719000000001</v>
      </c>
      <c r="C92" s="93">
        <v>32.290900000000001</v>
      </c>
      <c r="D92" s="93">
        <v>138.64789999999999</v>
      </c>
      <c r="E92" s="93">
        <v>0</v>
      </c>
      <c r="F92" s="93">
        <v>5.0000000000000001E-4</v>
      </c>
      <c r="G92" s="93">
        <v>27818.253700000001</v>
      </c>
      <c r="H92" s="93">
        <v>10805.481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35972.403700000003</v>
      </c>
      <c r="C93" s="93">
        <v>39.597000000000001</v>
      </c>
      <c r="D93" s="93">
        <v>145.3511</v>
      </c>
      <c r="E93" s="93">
        <v>0</v>
      </c>
      <c r="F93" s="93">
        <v>5.0000000000000001E-4</v>
      </c>
      <c r="G93" s="93">
        <v>29156.641899999999</v>
      </c>
      <c r="H93" s="93">
        <v>13518.451999999999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43343.409500000002</v>
      </c>
      <c r="C94" s="93">
        <v>46.151000000000003</v>
      </c>
      <c r="D94" s="93">
        <v>142.5044</v>
      </c>
      <c r="E94" s="93">
        <v>0</v>
      </c>
      <c r="F94" s="93">
        <v>5.0000000000000001E-4</v>
      </c>
      <c r="G94" s="93">
        <v>28577.269199999999</v>
      </c>
      <c r="H94" s="93">
        <v>16048.4674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47934.046399999999</v>
      </c>
      <c r="C95" s="93">
        <v>50.571800000000003</v>
      </c>
      <c r="D95" s="93">
        <v>147.8228</v>
      </c>
      <c r="E95" s="93">
        <v>0</v>
      </c>
      <c r="F95" s="93">
        <v>5.9999999999999995E-4</v>
      </c>
      <c r="G95" s="93">
        <v>29640.726299999998</v>
      </c>
      <c r="H95" s="93">
        <v>17676.312699999999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432747.09620000003</v>
      </c>
      <c r="C97" s="93">
        <v>474.98340000000002</v>
      </c>
      <c r="D97" s="93">
        <v>1719.9639</v>
      </c>
      <c r="E97" s="93">
        <v>0</v>
      </c>
      <c r="F97" s="93">
        <v>6.1999999999999998E-3</v>
      </c>
      <c r="G97" s="93">
        <v>345008.1312</v>
      </c>
      <c r="H97" s="93">
        <v>162416.21849999999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25499.6312</v>
      </c>
      <c r="C98" s="93">
        <v>29.925899999999999</v>
      </c>
      <c r="D98" s="93">
        <v>132.81139999999999</v>
      </c>
      <c r="E98" s="93">
        <v>0</v>
      </c>
      <c r="F98" s="93">
        <v>5.0000000000000001E-4</v>
      </c>
      <c r="G98" s="93">
        <v>26629.445400000001</v>
      </c>
      <c r="H98" s="93">
        <v>9868.5390000000007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50225.758699999998</v>
      </c>
      <c r="C99" s="93">
        <v>52.629100000000001</v>
      </c>
      <c r="D99" s="93">
        <v>150.11510000000001</v>
      </c>
      <c r="E99" s="93">
        <v>0</v>
      </c>
      <c r="F99" s="93">
        <v>5.9999999999999995E-4</v>
      </c>
      <c r="G99" s="93">
        <v>30123.475999999999</v>
      </c>
      <c r="H99" s="93">
        <v>18465.929199999999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104097000000</v>
      </c>
      <c r="C102" s="93">
        <v>51149.457999999999</v>
      </c>
      <c r="D102" s="93" t="s">
        <v>550</v>
      </c>
      <c r="E102" s="93">
        <v>11214.473</v>
      </c>
      <c r="F102" s="93">
        <v>26914.7</v>
      </c>
      <c r="G102" s="93">
        <v>8729.8070000000007</v>
      </c>
      <c r="H102" s="93">
        <v>0</v>
      </c>
      <c r="I102" s="93">
        <v>0</v>
      </c>
      <c r="J102" s="93">
        <v>1072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3218.4780000000001</v>
      </c>
      <c r="R102" s="93">
        <v>0</v>
      </c>
      <c r="S102" s="93">
        <v>0</v>
      </c>
    </row>
    <row r="103" spans="1:19">
      <c r="A103" s="93" t="s">
        <v>428</v>
      </c>
      <c r="B103" s="94">
        <v>93831700000</v>
      </c>
      <c r="C103" s="93">
        <v>50158.779000000002</v>
      </c>
      <c r="D103" s="93" t="s">
        <v>578</v>
      </c>
      <c r="E103" s="93">
        <v>11214.473</v>
      </c>
      <c r="F103" s="93">
        <v>26914.7</v>
      </c>
      <c r="G103" s="93">
        <v>8729.8070000000007</v>
      </c>
      <c r="H103" s="93">
        <v>0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3299.799</v>
      </c>
      <c r="R103" s="93">
        <v>0</v>
      </c>
      <c r="S103" s="93">
        <v>0</v>
      </c>
    </row>
    <row r="104" spans="1:19">
      <c r="A104" s="93" t="s">
        <v>429</v>
      </c>
      <c r="B104" s="94">
        <v>103379000000</v>
      </c>
      <c r="C104" s="93">
        <v>50179.894999999997</v>
      </c>
      <c r="D104" s="93" t="s">
        <v>551</v>
      </c>
      <c r="E104" s="93">
        <v>11214.473</v>
      </c>
      <c r="F104" s="93">
        <v>26914.7</v>
      </c>
      <c r="G104" s="93">
        <v>8729.8070000000007</v>
      </c>
      <c r="H104" s="93">
        <v>0</v>
      </c>
      <c r="I104" s="93">
        <v>0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3320.915</v>
      </c>
      <c r="R104" s="93">
        <v>0</v>
      </c>
      <c r="S104" s="93">
        <v>0</v>
      </c>
    </row>
    <row r="105" spans="1:19">
      <c r="A105" s="93" t="s">
        <v>430</v>
      </c>
      <c r="B105" s="94">
        <v>98583900000</v>
      </c>
      <c r="C105" s="93">
        <v>50191.658000000003</v>
      </c>
      <c r="D105" s="93" t="s">
        <v>552</v>
      </c>
      <c r="E105" s="93">
        <v>11214.473</v>
      </c>
      <c r="F105" s="93">
        <v>26914.7</v>
      </c>
      <c r="G105" s="93">
        <v>8729.8070000000007</v>
      </c>
      <c r="H105" s="93">
        <v>0</v>
      </c>
      <c r="I105" s="93">
        <v>0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3332.6770000000001</v>
      </c>
      <c r="R105" s="93">
        <v>0</v>
      </c>
      <c r="S105" s="93">
        <v>0</v>
      </c>
    </row>
    <row r="106" spans="1:19">
      <c r="A106" s="93" t="s">
        <v>281</v>
      </c>
      <c r="B106" s="94">
        <v>100758000000</v>
      </c>
      <c r="C106" s="93">
        <v>53785.593000000001</v>
      </c>
      <c r="D106" s="93" t="s">
        <v>526</v>
      </c>
      <c r="E106" s="93">
        <v>11214.473</v>
      </c>
      <c r="F106" s="93">
        <v>26914.7</v>
      </c>
      <c r="G106" s="93">
        <v>8729.8070000000007</v>
      </c>
      <c r="H106" s="93">
        <v>0</v>
      </c>
      <c r="I106" s="93">
        <v>4957.5680000000002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1969.0450000000001</v>
      </c>
      <c r="R106" s="93">
        <v>0</v>
      </c>
      <c r="S106" s="93">
        <v>0</v>
      </c>
    </row>
    <row r="107" spans="1:19">
      <c r="A107" s="93" t="s">
        <v>431</v>
      </c>
      <c r="B107" s="94">
        <v>100321000000</v>
      </c>
      <c r="C107" s="93">
        <v>64092.741000000002</v>
      </c>
      <c r="D107" s="93" t="s">
        <v>553</v>
      </c>
      <c r="E107" s="93">
        <v>11214.473</v>
      </c>
      <c r="F107" s="93">
        <v>26914.7</v>
      </c>
      <c r="G107" s="93">
        <v>8729.8070000000007</v>
      </c>
      <c r="H107" s="93">
        <v>0</v>
      </c>
      <c r="I107" s="93">
        <v>15161.186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2072.576</v>
      </c>
      <c r="R107" s="93">
        <v>0</v>
      </c>
      <c r="S107" s="93">
        <v>0</v>
      </c>
    </row>
    <row r="108" spans="1:19">
      <c r="A108" s="93" t="s">
        <v>432</v>
      </c>
      <c r="B108" s="94">
        <v>106143000000</v>
      </c>
      <c r="C108" s="93">
        <v>66312.251999999993</v>
      </c>
      <c r="D108" s="93" t="s">
        <v>646</v>
      </c>
      <c r="E108" s="93">
        <v>11214.473</v>
      </c>
      <c r="F108" s="93">
        <v>26914.7</v>
      </c>
      <c r="G108" s="93">
        <v>8729.8070000000007</v>
      </c>
      <c r="H108" s="93">
        <v>0</v>
      </c>
      <c r="I108" s="93">
        <v>17335.475999999999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2117.797</v>
      </c>
      <c r="R108" s="93">
        <v>0</v>
      </c>
      <c r="S108" s="93">
        <v>0</v>
      </c>
    </row>
    <row r="109" spans="1:19">
      <c r="A109" s="93" t="s">
        <v>433</v>
      </c>
      <c r="B109" s="94">
        <v>102664000000</v>
      </c>
      <c r="C109" s="93">
        <v>62703.133000000002</v>
      </c>
      <c r="D109" s="93" t="s">
        <v>554</v>
      </c>
      <c r="E109" s="93">
        <v>11214.473</v>
      </c>
      <c r="F109" s="93">
        <v>26914.7</v>
      </c>
      <c r="G109" s="93">
        <v>8729.8070000000007</v>
      </c>
      <c r="H109" s="93">
        <v>0</v>
      </c>
      <c r="I109" s="93">
        <v>13774.168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2069.9850000000001</v>
      </c>
      <c r="R109" s="93">
        <v>0</v>
      </c>
      <c r="S109" s="93">
        <v>0</v>
      </c>
    </row>
    <row r="110" spans="1:19">
      <c r="A110" s="93" t="s">
        <v>434</v>
      </c>
      <c r="B110" s="94">
        <v>98020600000</v>
      </c>
      <c r="C110" s="93">
        <v>50223.88</v>
      </c>
      <c r="D110" s="93" t="s">
        <v>579</v>
      </c>
      <c r="E110" s="93">
        <v>11214.473</v>
      </c>
      <c r="F110" s="93">
        <v>26914.7</v>
      </c>
      <c r="G110" s="93">
        <v>8729.8070000000007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3364.9</v>
      </c>
      <c r="R110" s="93">
        <v>0</v>
      </c>
      <c r="S110" s="93">
        <v>0</v>
      </c>
    </row>
    <row r="111" spans="1:19">
      <c r="A111" s="93" t="s">
        <v>435</v>
      </c>
      <c r="B111" s="94">
        <v>102737000000</v>
      </c>
      <c r="C111" s="93">
        <v>50202.521000000001</v>
      </c>
      <c r="D111" s="93" t="s">
        <v>555</v>
      </c>
      <c r="E111" s="93">
        <v>11214.473</v>
      </c>
      <c r="F111" s="93">
        <v>26914.7</v>
      </c>
      <c r="G111" s="93">
        <v>8729.8070000000007</v>
      </c>
      <c r="H111" s="93">
        <v>0</v>
      </c>
      <c r="I111" s="93">
        <v>0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3343.5410000000002</v>
      </c>
      <c r="R111" s="93">
        <v>0</v>
      </c>
      <c r="S111" s="93">
        <v>0</v>
      </c>
    </row>
    <row r="112" spans="1:19">
      <c r="A112" s="93" t="s">
        <v>436</v>
      </c>
      <c r="B112" s="94">
        <v>100695000000</v>
      </c>
      <c r="C112" s="93">
        <v>50216.309000000001</v>
      </c>
      <c r="D112" s="93" t="s">
        <v>647</v>
      </c>
      <c r="E112" s="93">
        <v>11214.473</v>
      </c>
      <c r="F112" s="93">
        <v>26914.7</v>
      </c>
      <c r="G112" s="93">
        <v>8729.8070000000007</v>
      </c>
      <c r="H112" s="93">
        <v>0</v>
      </c>
      <c r="I112" s="93">
        <v>57.255000000000003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3300.0740000000001</v>
      </c>
      <c r="R112" s="93">
        <v>0</v>
      </c>
      <c r="S112" s="93">
        <v>0</v>
      </c>
    </row>
    <row r="113" spans="1:19">
      <c r="A113" s="93" t="s">
        <v>437</v>
      </c>
      <c r="B113" s="94">
        <v>104442000000</v>
      </c>
      <c r="C113" s="93">
        <v>51300.853999999999</v>
      </c>
      <c r="D113" s="93" t="s">
        <v>556</v>
      </c>
      <c r="E113" s="93">
        <v>11214.473</v>
      </c>
      <c r="F113" s="93">
        <v>26914.7</v>
      </c>
      <c r="G113" s="93">
        <v>8729.8070000000007</v>
      </c>
      <c r="H113" s="93">
        <v>0</v>
      </c>
      <c r="I113" s="93">
        <v>56.271000000000001</v>
      </c>
      <c r="J113" s="93">
        <v>1072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3313.6019999999999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1215670000000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93831700000</v>
      </c>
      <c r="C116" s="93">
        <v>50158.779000000002</v>
      </c>
      <c r="D116" s="93"/>
      <c r="E116" s="93">
        <v>11214.473</v>
      </c>
      <c r="F116" s="93">
        <v>26914.7</v>
      </c>
      <c r="G116" s="93">
        <v>8729.8070000000007</v>
      </c>
      <c r="H116" s="93">
        <v>0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1969.0450000000001</v>
      </c>
      <c r="R116" s="93">
        <v>0</v>
      </c>
      <c r="S116" s="93">
        <v>0</v>
      </c>
    </row>
    <row r="117" spans="1:19">
      <c r="A117" s="93" t="s">
        <v>440</v>
      </c>
      <c r="B117" s="94">
        <v>106143000000</v>
      </c>
      <c r="C117" s="93">
        <v>66312.251999999993</v>
      </c>
      <c r="D117" s="93"/>
      <c r="E117" s="93">
        <v>11214.473</v>
      </c>
      <c r="F117" s="93">
        <v>26914.7</v>
      </c>
      <c r="G117" s="93">
        <v>8729.8070000000007</v>
      </c>
      <c r="H117" s="93">
        <v>0</v>
      </c>
      <c r="I117" s="93">
        <v>17335.475999999999</v>
      </c>
      <c r="J117" s="93">
        <v>1072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3364.9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29320.03</v>
      </c>
      <c r="C120" s="93">
        <v>15560.1</v>
      </c>
      <c r="D120" s="93">
        <v>0</v>
      </c>
      <c r="E120" s="93">
        <v>44880.13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57.36</v>
      </c>
      <c r="C121" s="93">
        <v>30.44</v>
      </c>
      <c r="D121" s="93">
        <v>0</v>
      </c>
      <c r="E121" s="93">
        <v>87.8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57.36</v>
      </c>
      <c r="C122" s="93">
        <v>30.44</v>
      </c>
      <c r="D122" s="93">
        <v>0</v>
      </c>
      <c r="E122" s="93">
        <v>87.8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8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8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86"/>
      <c r="I433" s="86"/>
    </row>
    <row r="434" spans="1:9">
      <c r="A434" s="86"/>
      <c r="B434" s="96"/>
      <c r="C434" s="86"/>
      <c r="D434" s="86"/>
      <c r="E434" s="86"/>
      <c r="F434" s="86"/>
      <c r="G434" s="96"/>
      <c r="H434" s="86"/>
      <c r="I434" s="86"/>
    </row>
    <row r="435" spans="1:9">
      <c r="A435" s="86"/>
      <c r="B435" s="96"/>
      <c r="C435" s="86"/>
      <c r="D435" s="86"/>
      <c r="E435" s="86"/>
      <c r="F435" s="86"/>
      <c r="G435" s="96"/>
      <c r="H435" s="96"/>
      <c r="I435" s="86"/>
    </row>
    <row r="436" spans="1:9">
      <c r="A436" s="86"/>
      <c r="B436" s="96"/>
      <c r="C436" s="86"/>
      <c r="D436" s="86"/>
      <c r="E436" s="8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9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96"/>
      <c r="H439" s="96"/>
      <c r="I439" s="86"/>
    </row>
    <row r="440" spans="1:9">
      <c r="A440" s="86"/>
      <c r="B440" s="96"/>
      <c r="C440" s="86"/>
      <c r="D440" s="86"/>
      <c r="E440" s="86"/>
      <c r="F440" s="86"/>
      <c r="G440" s="96"/>
      <c r="H440" s="96"/>
      <c r="I440" s="86"/>
    </row>
    <row r="441" spans="1:9">
      <c r="A441" s="86"/>
      <c r="B441" s="96"/>
      <c r="C441" s="86"/>
      <c r="D441" s="86"/>
      <c r="E441" s="86"/>
      <c r="F441" s="86"/>
      <c r="G441" s="96"/>
      <c r="H441" s="86"/>
      <c r="I441" s="86"/>
    </row>
    <row r="442" spans="1:9">
      <c r="A442" s="86"/>
      <c r="B442" s="96"/>
      <c r="C442" s="86"/>
      <c r="D442" s="86"/>
      <c r="E442" s="86"/>
      <c r="F442" s="86"/>
      <c r="G442" s="96"/>
      <c r="H442" s="8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8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96"/>
      <c r="H446" s="8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86"/>
      <c r="I451" s="86"/>
    </row>
    <row r="452" spans="1:9">
      <c r="A452" s="86"/>
      <c r="B452" s="96"/>
      <c r="C452" s="86"/>
      <c r="D452" s="86"/>
      <c r="E452" s="86"/>
      <c r="F452" s="86"/>
      <c r="G452" s="96"/>
      <c r="H452" s="86"/>
      <c r="I452" s="86"/>
    </row>
    <row r="453" spans="1:9">
      <c r="A453" s="86"/>
      <c r="B453" s="96"/>
      <c r="C453" s="86"/>
      <c r="D453" s="86"/>
      <c r="E453" s="86"/>
      <c r="F453" s="86"/>
      <c r="G453" s="96"/>
      <c r="H453" s="86"/>
      <c r="I453" s="86"/>
    </row>
    <row r="454" spans="1:9">
      <c r="A454" s="86"/>
      <c r="B454" s="96"/>
      <c r="C454" s="86"/>
      <c r="D454" s="86"/>
      <c r="E454" s="86"/>
      <c r="F454" s="86"/>
      <c r="G454" s="86"/>
      <c r="H454" s="96"/>
      <c r="I454" s="86"/>
    </row>
    <row r="455" spans="1:9">
      <c r="A455" s="86"/>
      <c r="B455" s="96"/>
      <c r="C455" s="86"/>
      <c r="D455" s="86"/>
      <c r="E455" s="86"/>
      <c r="F455" s="86"/>
      <c r="G455" s="86"/>
      <c r="H455" s="96"/>
      <c r="I455" s="86"/>
    </row>
    <row r="456" spans="1:9">
      <c r="A456" s="86"/>
      <c r="B456" s="96"/>
      <c r="C456" s="86"/>
      <c r="D456" s="86"/>
      <c r="E456" s="86"/>
      <c r="F456" s="86"/>
      <c r="G456" s="86"/>
      <c r="H456" s="96"/>
      <c r="I456" s="86"/>
    </row>
    <row r="457" spans="1:9">
      <c r="A457" s="86"/>
      <c r="B457" s="96"/>
      <c r="C457" s="86"/>
      <c r="D457" s="86"/>
      <c r="E457" s="86"/>
      <c r="F457" s="86"/>
      <c r="G457" s="86"/>
      <c r="H457" s="96"/>
      <c r="I457" s="86"/>
    </row>
    <row r="458" spans="1:9">
      <c r="A458" s="86"/>
      <c r="B458" s="96"/>
      <c r="C458" s="86"/>
      <c r="D458" s="86"/>
      <c r="E458" s="86"/>
      <c r="F458" s="86"/>
      <c r="G458" s="96"/>
      <c r="H458" s="86"/>
      <c r="I458" s="86"/>
    </row>
    <row r="459" spans="1:9">
      <c r="A459" s="86"/>
      <c r="B459" s="96"/>
      <c r="C459" s="86"/>
      <c r="D459" s="86"/>
      <c r="E459" s="86"/>
      <c r="F459" s="86"/>
      <c r="G459" s="96"/>
      <c r="H459" s="8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8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8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8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86"/>
      <c r="D465" s="86"/>
      <c r="E465" s="86"/>
      <c r="F465" s="8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86"/>
    </row>
    <row r="469" spans="1:9">
      <c r="A469" s="86"/>
      <c r="B469" s="96"/>
      <c r="C469" s="86"/>
    </row>
    <row r="470" spans="1:9">
      <c r="A470" s="86"/>
      <c r="B470" s="96"/>
      <c r="C470" s="86"/>
    </row>
    <row r="471" spans="1:9">
      <c r="A471" s="86"/>
      <c r="B471" s="96"/>
      <c r="C471" s="8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86"/>
    </row>
    <row r="477" spans="1:9">
      <c r="A477" s="86"/>
      <c r="B477" s="96"/>
      <c r="C477" s="86"/>
    </row>
    <row r="478" spans="1:9">
      <c r="A478" s="86"/>
      <c r="B478" s="96"/>
      <c r="C478" s="86"/>
    </row>
    <row r="479" spans="1:9">
      <c r="A479" s="86"/>
      <c r="B479" s="96"/>
      <c r="C479" s="8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8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96"/>
      <c r="C671" s="86"/>
      <c r="D671" s="86"/>
      <c r="E671" s="86"/>
    </row>
    <row r="672" spans="1:11">
      <c r="A672" s="86"/>
      <c r="B672" s="96"/>
      <c r="C672" s="86"/>
      <c r="D672" s="86"/>
      <c r="E672" s="86"/>
    </row>
    <row r="673" spans="1:5">
      <c r="A673" s="86"/>
      <c r="B673" s="96"/>
      <c r="C673" s="86"/>
      <c r="D673" s="86"/>
      <c r="E673" s="86"/>
    </row>
    <row r="674" spans="1:5">
      <c r="A674" s="86"/>
      <c r="B674" s="9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9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86"/>
      <c r="F760" s="96"/>
    </row>
    <row r="761" spans="1:7">
      <c r="A761" s="86"/>
      <c r="B761" s="96"/>
      <c r="C761" s="96"/>
      <c r="D761" s="96"/>
      <c r="E761" s="8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86"/>
      <c r="F763" s="96"/>
    </row>
    <row r="764" spans="1:7">
      <c r="A764" s="86"/>
      <c r="B764" s="96"/>
      <c r="C764" s="96"/>
      <c r="D764" s="96"/>
      <c r="E764" s="8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86"/>
      <c r="F779" s="96"/>
    </row>
    <row r="780" spans="1:6">
      <c r="A780" s="86"/>
      <c r="B780" s="96"/>
      <c r="C780" s="96"/>
      <c r="D780" s="96"/>
      <c r="E780" s="86"/>
      <c r="F780" s="96"/>
    </row>
    <row r="781" spans="1:6">
      <c r="A781" s="86"/>
      <c r="B781" s="96"/>
      <c r="C781" s="96"/>
      <c r="D781" s="96"/>
      <c r="E781" s="86"/>
      <c r="F781" s="96"/>
    </row>
    <row r="782" spans="1:6">
      <c r="A782" s="86"/>
      <c r="B782" s="96"/>
      <c r="C782" s="96"/>
      <c r="D782" s="96"/>
      <c r="E782" s="8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8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8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8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86"/>
      <c r="F797" s="96"/>
    </row>
    <row r="798" spans="1:6">
      <c r="A798" s="86"/>
      <c r="B798" s="86"/>
      <c r="C798" s="86"/>
      <c r="D798" s="86"/>
      <c r="E798" s="8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86"/>
    </row>
    <row r="803" spans="1:7">
      <c r="A803" s="86"/>
      <c r="B803" s="86"/>
      <c r="C803" s="86"/>
      <c r="D803" s="86"/>
      <c r="E803" s="96"/>
      <c r="F803" s="8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86"/>
      <c r="F806" s="8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8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8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8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8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8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8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8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1" spans="1:7">
      <c r="B891" s="86"/>
    </row>
    <row r="892" spans="1:7">
      <c r="A892" s="86"/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900" spans="1:16"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</row>
    <row r="901" spans="1:16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1" spans="1:16"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</row>
    <row r="912" spans="1:16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6" spans="1:16"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</row>
    <row r="921" spans="1:16"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</row>
    <row r="923" spans="1:16"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4" spans="1:16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6" spans="1:16"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7" spans="1:16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8" spans="1:16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5" spans="1:15"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8" spans="1:15">
      <c r="B968" s="86"/>
    </row>
    <row r="969" spans="1:15">
      <c r="A969" s="86"/>
      <c r="B969" s="86"/>
    </row>
    <row r="970" spans="1:15">
      <c r="A970" s="86"/>
      <c r="B970" s="86"/>
    </row>
    <row r="971" spans="1:15">
      <c r="A971" s="86"/>
      <c r="B971" s="86"/>
    </row>
    <row r="972" spans="1:15">
      <c r="A972" s="86"/>
      <c r="B972" s="86"/>
    </row>
    <row r="973" spans="1:15">
      <c r="A973" s="86"/>
      <c r="B973" s="86"/>
    </row>
    <row r="974" spans="1:15">
      <c r="A974" s="86"/>
      <c r="B974" s="86"/>
    </row>
    <row r="975" spans="1:15">
      <c r="A975" s="86"/>
      <c r="B975" s="86"/>
    </row>
    <row r="977" spans="1:16"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</row>
    <row r="978" spans="1:16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</row>
    <row r="979" spans="1:16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0" spans="1:16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</row>
    <row r="981" spans="1:16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6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3" spans="1:16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6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6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8" spans="1:16"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</row>
    <row r="989" spans="1:16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</row>
    <row r="990" spans="1:16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</row>
    <row r="992" spans="1:16"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</row>
    <row r="993" spans="1:15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</row>
    <row r="994" spans="1:15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</row>
    <row r="996" spans="1:15"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</row>
    <row r="998" spans="1:15"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999" spans="1:15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</row>
    <row r="1001" spans="1:15"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</row>
    <row r="1002" spans="1:15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</row>
    <row r="1003" spans="1:15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</row>
    <row r="1004" spans="1:15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</row>
    <row r="1005" spans="1:15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6" spans="1:15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7" spans="1:15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8" spans="1:15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40" spans="1:15"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3" spans="1:15">
      <c r="B1043" s="86"/>
    </row>
    <row r="1044" spans="1:15">
      <c r="A1044" s="86"/>
      <c r="B1044" s="86"/>
    </row>
    <row r="1045" spans="1:15">
      <c r="A1045" s="86"/>
      <c r="B1045" s="86"/>
    </row>
    <row r="1046" spans="1:15">
      <c r="A1046" s="86"/>
      <c r="B1046" s="86"/>
    </row>
    <row r="1047" spans="1:15">
      <c r="A1047" s="86"/>
      <c r="B1047" s="86"/>
    </row>
    <row r="1048" spans="1:15">
      <c r="A1048" s="86"/>
      <c r="B1048" s="86"/>
    </row>
    <row r="1049" spans="1:15">
      <c r="A1049" s="86"/>
      <c r="B1049" s="86"/>
    </row>
    <row r="1050" spans="1:15">
      <c r="A1050" s="86"/>
      <c r="B1050" s="86"/>
    </row>
    <row r="1052" spans="1:15">
      <c r="B1052" s="86"/>
      <c r="C1052" s="86"/>
      <c r="D1052" s="86"/>
      <c r="E1052" s="86"/>
      <c r="F1052" s="86"/>
      <c r="G1052" s="86"/>
      <c r="H1052" s="86"/>
      <c r="I1052" s="86"/>
      <c r="J1052" s="86"/>
      <c r="K1052" s="86"/>
      <c r="L1052" s="86"/>
      <c r="M1052" s="86"/>
      <c r="N1052" s="86"/>
      <c r="O1052" s="86"/>
    </row>
    <row r="1053" spans="1:15">
      <c r="A1053" s="86"/>
      <c r="B1053" s="86"/>
      <c r="C1053" s="86"/>
      <c r="D1053" s="86"/>
      <c r="E1053" s="86"/>
      <c r="F1053" s="86"/>
      <c r="G1053" s="86"/>
      <c r="H1053" s="86"/>
      <c r="I1053" s="86"/>
      <c r="J1053" s="86"/>
      <c r="K1053" s="86"/>
      <c r="L1053" s="86"/>
      <c r="M1053" s="86"/>
      <c r="N1053" s="86"/>
      <c r="O1053" s="86"/>
    </row>
    <row r="1054" spans="1:15">
      <c r="A1054" s="86"/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5" spans="1:15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  <c r="K1055" s="86"/>
      <c r="L1055" s="86"/>
      <c r="M1055" s="86"/>
      <c r="N1055" s="86"/>
      <c r="O1055" s="86"/>
    </row>
    <row r="1056" spans="1:15">
      <c r="A1056" s="86"/>
      <c r="B1056" s="86"/>
      <c r="C1056" s="86"/>
      <c r="D1056" s="86"/>
      <c r="E1056" s="86"/>
      <c r="F1056" s="86"/>
      <c r="G1056" s="86"/>
      <c r="H1056" s="86"/>
      <c r="I1056" s="86"/>
      <c r="J1056" s="86"/>
      <c r="K1056" s="86"/>
      <c r="L1056" s="86"/>
      <c r="M1056" s="86"/>
      <c r="N1056" s="86"/>
      <c r="O1056" s="86"/>
    </row>
    <row r="1057" spans="1:16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</row>
    <row r="1058" spans="1:16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</row>
    <row r="1059" spans="1:16">
      <c r="A1059" s="86"/>
      <c r="B1059" s="86"/>
      <c r="C1059" s="86"/>
      <c r="D1059" s="86"/>
      <c r="E1059" s="86"/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</row>
    <row r="1060" spans="1:16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6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3" spans="1:16"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  <c r="P1063" s="86"/>
    </row>
    <row r="1064" spans="1:16">
      <c r="A1064" s="86"/>
      <c r="B1064" s="86"/>
      <c r="C1064" s="86"/>
      <c r="D1064" s="86"/>
      <c r="E1064" s="86"/>
      <c r="F1064" s="86"/>
      <c r="G1064" s="86"/>
      <c r="H1064" s="86"/>
      <c r="I1064" s="86"/>
      <c r="J1064" s="86"/>
      <c r="K1064" s="86"/>
      <c r="L1064" s="86"/>
      <c r="M1064" s="86"/>
      <c r="N1064" s="86"/>
      <c r="O1064" s="86"/>
      <c r="P1064" s="86"/>
    </row>
    <row r="1065" spans="1:16">
      <c r="A1065" s="86"/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  <c r="P1065" s="86"/>
    </row>
    <row r="1067" spans="1:16"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</row>
    <row r="1068" spans="1:16">
      <c r="A1068" s="86"/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6"/>
      <c r="M1068" s="86"/>
      <c r="N1068" s="86"/>
      <c r="O1068" s="86"/>
    </row>
    <row r="1069" spans="1:16">
      <c r="A1069" s="86"/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1" spans="1:16"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</row>
    <row r="1073" spans="1:15"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5" spans="1:15"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6" spans="1:15">
      <c r="A1076" s="86"/>
      <c r="B1076" s="86"/>
      <c r="C1076" s="86"/>
      <c r="D1076" s="86"/>
      <c r="E1076" s="86"/>
      <c r="F1076" s="86"/>
      <c r="G1076" s="86"/>
      <c r="H1076" s="86"/>
      <c r="I1076" s="86"/>
      <c r="J1076" s="86"/>
      <c r="K1076" s="86"/>
      <c r="L1076" s="86"/>
      <c r="M1076" s="86"/>
      <c r="N1076" s="86"/>
      <c r="O1076" s="86"/>
    </row>
    <row r="1077" spans="1:15">
      <c r="A1077" s="86"/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8" spans="1:15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</row>
    <row r="1079" spans="1:15">
      <c r="A1079" s="86"/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</row>
    <row r="1080" spans="1:15">
      <c r="A1080" s="86"/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</row>
    <row r="1081" spans="1:15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2" spans="1:15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</row>
    <row r="1083" spans="1:15">
      <c r="A1083" s="86"/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</row>
    <row r="1084" spans="1:15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5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5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5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5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4" spans="1:15"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defaultRowHeight="12.75"/>
  <cols>
    <col min="1" max="1" width="30.1640625" style="30" customWidth="1"/>
    <col min="2" max="2" width="10.6640625" style="30" customWidth="1"/>
    <col min="3" max="3" width="7.1640625" style="30" customWidth="1"/>
    <col min="4" max="4" width="7.83203125" style="30" customWidth="1"/>
    <col min="5" max="5" width="13.6640625" style="30" bestFit="1" customWidth="1"/>
    <col min="6" max="6" width="9.33203125" style="30"/>
    <col min="7" max="7" width="13.6640625" style="30" bestFit="1" customWidth="1"/>
    <col min="8" max="8" width="10.1640625" style="30" customWidth="1"/>
    <col min="9" max="11" width="9.33203125" style="30"/>
    <col min="12" max="13" width="11" style="30" customWidth="1"/>
    <col min="14" max="14" width="9.33203125" style="30"/>
    <col min="15" max="15" width="12.6640625" style="30" customWidth="1"/>
    <col min="16" max="16" width="12.5" style="30" customWidth="1"/>
    <col min="17" max="17" width="12.6640625" style="30" customWidth="1"/>
    <col min="18" max="18" width="9.33203125" style="30"/>
    <col min="19" max="19" width="12.6640625" style="30" customWidth="1"/>
    <col min="20" max="16384" width="9.33203125" style="30"/>
  </cols>
  <sheetData>
    <row r="1" spans="1:19" ht="20.25">
      <c r="A1" s="2" t="s">
        <v>227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52.5">
      <c r="A2" s="33" t="s">
        <v>228</v>
      </c>
      <c r="B2" s="52" t="s">
        <v>229</v>
      </c>
      <c r="C2" s="52" t="s">
        <v>86</v>
      </c>
      <c r="D2" s="53" t="s">
        <v>253</v>
      </c>
      <c r="E2" s="53" t="s">
        <v>254</v>
      </c>
      <c r="F2" s="52" t="s">
        <v>230</v>
      </c>
      <c r="G2" s="52" t="s">
        <v>255</v>
      </c>
      <c r="H2" s="52" t="s">
        <v>256</v>
      </c>
      <c r="I2" s="54" t="s">
        <v>257</v>
      </c>
      <c r="J2" s="54" t="s">
        <v>231</v>
      </c>
      <c r="K2" s="54" t="s">
        <v>258</v>
      </c>
      <c r="L2" s="54" t="s">
        <v>259</v>
      </c>
      <c r="M2" s="54" t="s">
        <v>260</v>
      </c>
      <c r="N2" s="55" t="s">
        <v>232</v>
      </c>
      <c r="O2" s="54" t="s">
        <v>233</v>
      </c>
      <c r="P2" s="54" t="s">
        <v>261</v>
      </c>
      <c r="Q2" s="54" t="s">
        <v>234</v>
      </c>
      <c r="R2" s="54" t="s">
        <v>235</v>
      </c>
      <c r="S2" s="54" t="s">
        <v>48</v>
      </c>
    </row>
    <row r="3" spans="1:19">
      <c r="A3" s="56" t="s">
        <v>236</v>
      </c>
      <c r="B3" s="56" t="s">
        <v>237</v>
      </c>
      <c r="C3" s="56">
        <v>1</v>
      </c>
      <c r="D3" s="61">
        <v>371.75</v>
      </c>
      <c r="E3" s="97">
        <v>1133.3900000000001</v>
      </c>
      <c r="F3" s="57">
        <v>3.0487962340282451</v>
      </c>
      <c r="G3" s="97">
        <v>169.19015718280548</v>
      </c>
      <c r="H3" s="97">
        <v>47.170043822406377</v>
      </c>
      <c r="I3" s="57">
        <v>1.3935469485966983</v>
      </c>
      <c r="J3" s="57">
        <v>266.76532166666664</v>
      </c>
      <c r="K3" s="57">
        <v>27.393594521535015</v>
      </c>
      <c r="L3" s="57">
        <v>60.277839999999991</v>
      </c>
      <c r="M3" s="57"/>
      <c r="N3" s="58"/>
      <c r="O3" s="57">
        <v>10</v>
      </c>
      <c r="P3" s="57"/>
      <c r="Q3" s="57">
        <v>2667.6532166666666</v>
      </c>
      <c r="R3" s="57"/>
      <c r="S3" s="57">
        <v>1.9479420422931104</v>
      </c>
    </row>
    <row r="4" spans="1:19">
      <c r="A4" s="56" t="s">
        <v>238</v>
      </c>
      <c r="B4" s="56" t="s">
        <v>237</v>
      </c>
      <c r="C4" s="56">
        <v>1</v>
      </c>
      <c r="D4" s="61">
        <v>139.41</v>
      </c>
      <c r="E4" s="97">
        <v>425.02</v>
      </c>
      <c r="F4" s="57">
        <v>3.0487052578724625</v>
      </c>
      <c r="G4" s="97">
        <v>106.53009896970428</v>
      </c>
      <c r="H4" s="97">
        <v>0</v>
      </c>
      <c r="I4" s="57">
        <v>18.580625981289309</v>
      </c>
      <c r="J4" s="57">
        <v>7.5029764949999995</v>
      </c>
      <c r="K4" s="57">
        <v>16.377079481594556</v>
      </c>
      <c r="L4" s="57">
        <v>376.73649999999998</v>
      </c>
      <c r="M4" s="57">
        <v>1198.3449869999999</v>
      </c>
      <c r="N4" s="58">
        <v>503.45820000000003</v>
      </c>
      <c r="O4" s="57">
        <v>8</v>
      </c>
      <c r="P4" s="57"/>
      <c r="Q4" s="57">
        <v>60.023811959999996</v>
      </c>
      <c r="R4" s="57">
        <v>1887.788</v>
      </c>
      <c r="S4" s="57">
        <v>2.3617077849434307</v>
      </c>
    </row>
    <row r="5" spans="1:19">
      <c r="A5" s="56" t="s">
        <v>217</v>
      </c>
      <c r="B5" s="56" t="s">
        <v>652</v>
      </c>
      <c r="C5" s="56">
        <v>1</v>
      </c>
      <c r="D5" s="61">
        <v>511.14999999999992</v>
      </c>
      <c r="E5" s="97">
        <v>856.26</v>
      </c>
      <c r="F5" s="57">
        <v>1.6751638462290914</v>
      </c>
      <c r="G5" s="97">
        <v>0</v>
      </c>
      <c r="H5" s="97">
        <v>0</v>
      </c>
      <c r="I5" s="57"/>
      <c r="J5" s="57"/>
      <c r="K5" s="57"/>
      <c r="L5" s="57"/>
      <c r="M5" s="57"/>
      <c r="N5" s="58"/>
      <c r="O5" s="57"/>
      <c r="P5" s="57"/>
      <c r="Q5" s="57"/>
      <c r="R5" s="57"/>
      <c r="S5" s="57">
        <v>1</v>
      </c>
    </row>
    <row r="6" spans="1:19">
      <c r="A6" s="59" t="s">
        <v>239</v>
      </c>
      <c r="B6" s="60"/>
      <c r="C6" s="60"/>
      <c r="D6" s="60">
        <f>SUMIF($B3:$B5,"yes",D3:D5)</f>
        <v>511.15999999999997</v>
      </c>
      <c r="E6" s="60">
        <f>SUMIF($B3:$B5,"yes",E3:E5)</f>
        <v>1558.41</v>
      </c>
      <c r="F6" s="60"/>
      <c r="G6" s="60">
        <f>SUMIF($B3:$B5,"yes",G3:G5)</f>
        <v>275.72025615250976</v>
      </c>
      <c r="H6" s="60">
        <f>SUMIF($B3:$B5,"yes",H3:H5)</f>
        <v>47.170043822406377</v>
      </c>
      <c r="I6" s="60"/>
      <c r="J6" s="60">
        <f>SUMIF($B3:$B5,"yes",J3:J5)</f>
        <v>274.26829816166662</v>
      </c>
    </row>
    <row r="7" spans="1:19">
      <c r="G7" s="41"/>
    </row>
    <row r="8" spans="1:19">
      <c r="A8" s="59" t="s">
        <v>208</v>
      </c>
      <c r="D8" s="41"/>
      <c r="G8" s="63"/>
      <c r="I8" s="30">
        <v>1</v>
      </c>
      <c r="K8" s="30">
        <v>2</v>
      </c>
      <c r="L8" s="30" t="s">
        <v>263</v>
      </c>
      <c r="M8" s="30" t="s">
        <v>263</v>
      </c>
      <c r="N8" s="30" t="s">
        <v>263</v>
      </c>
      <c r="O8" s="30">
        <v>3</v>
      </c>
      <c r="P8" s="30">
        <v>3</v>
      </c>
      <c r="Q8" s="30">
        <v>3</v>
      </c>
      <c r="R8" s="30">
        <v>4</v>
      </c>
      <c r="S8" s="30">
        <v>4</v>
      </c>
    </row>
    <row r="9" spans="1:19">
      <c r="D9" s="41"/>
    </row>
    <row r="10" spans="1:19">
      <c r="A10" s="59" t="s">
        <v>240</v>
      </c>
    </row>
    <row r="11" spans="1:19">
      <c r="A11" s="43" t="s">
        <v>241</v>
      </c>
    </row>
    <row r="12" spans="1:19">
      <c r="A12" s="98" t="s">
        <v>653</v>
      </c>
    </row>
    <row r="13" spans="1:19">
      <c r="A13" s="43" t="s">
        <v>242</v>
      </c>
    </row>
    <row r="14" spans="1:19">
      <c r="A14" s="43" t="s">
        <v>243</v>
      </c>
    </row>
    <row r="15" spans="1:19">
      <c r="A15" s="43" t="s">
        <v>262</v>
      </c>
    </row>
    <row r="16" spans="1:19">
      <c r="A16" s="43"/>
    </row>
    <row r="17" spans="1:1">
      <c r="A17" s="43"/>
    </row>
    <row r="18" spans="1:1">
      <c r="A18" s="43"/>
    </row>
    <row r="19" spans="1:1">
      <c r="A19" s="43"/>
    </row>
    <row r="20" spans="1:1">
      <c r="A20" s="43"/>
    </row>
    <row r="21" spans="1:1">
      <c r="A21" s="43"/>
    </row>
    <row r="22" spans="1:1">
      <c r="A22" s="43"/>
    </row>
    <row r="23" spans="1:1">
      <c r="A23" s="43"/>
    </row>
    <row r="24" spans="1:1">
      <c r="A24" s="43"/>
    </row>
    <row r="25" spans="1:1">
      <c r="A25" s="43"/>
    </row>
    <row r="26" spans="1:1">
      <c r="A26" s="43"/>
    </row>
    <row r="27" spans="1:1">
      <c r="A27" s="43"/>
    </row>
    <row r="28" spans="1:1">
      <c r="A28" s="43"/>
    </row>
    <row r="29" spans="1:1">
      <c r="A29" s="43"/>
    </row>
    <row r="30" spans="1:1">
      <c r="A30" s="43"/>
    </row>
    <row r="31" spans="1:1">
      <c r="A31" s="43"/>
    </row>
    <row r="32" spans="1:1">
      <c r="A32" s="43"/>
    </row>
    <row r="33" spans="1:1">
      <c r="A33" s="43"/>
    </row>
    <row r="34" spans="1:1">
      <c r="A34" s="43"/>
    </row>
    <row r="35" spans="1:1">
      <c r="A35" s="43"/>
    </row>
    <row r="36" spans="1:1">
      <c r="A36" s="43"/>
    </row>
    <row r="37" spans="1:1">
      <c r="A37" s="43"/>
    </row>
    <row r="38" spans="1:1">
      <c r="A38" s="43"/>
    </row>
    <row r="39" spans="1:1">
      <c r="A39" s="43"/>
    </row>
    <row r="40" spans="1:1">
      <c r="A40" s="43"/>
    </row>
    <row r="41" spans="1:1">
      <c r="A41" s="43"/>
    </row>
    <row r="42" spans="1:1">
      <c r="A42" s="43"/>
    </row>
    <row r="43" spans="1:1">
      <c r="A43" s="43"/>
    </row>
    <row r="44" spans="1:1">
      <c r="A44" s="43"/>
    </row>
    <row r="45" spans="1:1">
      <c r="A45" s="43"/>
    </row>
    <row r="46" spans="1:1">
      <c r="A46" s="43"/>
    </row>
    <row r="47" spans="1:1">
      <c r="A47" s="43"/>
    </row>
    <row r="48" spans="1:1">
      <c r="A48" s="43"/>
    </row>
    <row r="49" spans="1:1">
      <c r="A49" s="43"/>
    </row>
    <row r="50" spans="1:1">
      <c r="A50" s="43"/>
    </row>
    <row r="51" spans="1:1">
      <c r="A51" s="43"/>
    </row>
    <row r="52" spans="1:1">
      <c r="A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  <row r="60" spans="1:1">
      <c r="A60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R279"/>
  <sheetViews>
    <sheetView workbookViewId="0">
      <selection activeCell="N14" sqref="N14"/>
    </sheetView>
  </sheetViews>
  <sheetFormatPr defaultRowHeight="10.5"/>
  <sheetData>
    <row r="2" spans="1:16" ht="15.75">
      <c r="A2" s="102" t="s">
        <v>318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64"/>
      <c r="N2" s="64"/>
      <c r="O2" s="64"/>
      <c r="P2" s="64"/>
    </row>
    <row r="279" spans="3:18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98"/>
  <sheetViews>
    <sheetView workbookViewId="0">
      <pane ySplit="1" topLeftCell="A30" activePane="bottomLeft" state="frozen"/>
      <selection pane="bottomLeft" activeCell="Q16" sqref="Q16"/>
    </sheetView>
  </sheetViews>
  <sheetFormatPr defaultColWidth="10.6640625" defaultRowHeight="11.25"/>
  <cols>
    <col min="1" max="1" width="30.6640625" style="67" customWidth="1"/>
    <col min="2" max="2" width="13.5" style="67" customWidth="1"/>
    <col min="3" max="3" width="14.33203125" style="67" customWidth="1"/>
    <col min="4" max="4" width="20.83203125" style="67" customWidth="1"/>
    <col min="5" max="28" width="5" style="67" customWidth="1"/>
    <col min="29" max="16384" width="10.6640625" style="67"/>
  </cols>
  <sheetData>
    <row r="1" spans="1:31" s="65" customFormat="1" ht="25.5">
      <c r="A1" s="65" t="s">
        <v>66</v>
      </c>
      <c r="B1" s="65" t="s">
        <v>111</v>
      </c>
      <c r="C1" s="65" t="s">
        <v>112</v>
      </c>
      <c r="D1" s="65" t="s">
        <v>113</v>
      </c>
      <c r="E1" s="65">
        <v>1</v>
      </c>
      <c r="F1" s="65">
        <v>2</v>
      </c>
      <c r="G1" s="65">
        <v>3</v>
      </c>
      <c r="H1" s="65">
        <v>4</v>
      </c>
      <c r="I1" s="65">
        <v>5</v>
      </c>
      <c r="J1" s="65">
        <v>6</v>
      </c>
      <c r="K1" s="65">
        <v>7</v>
      </c>
      <c r="L1" s="65">
        <v>8</v>
      </c>
      <c r="M1" s="65">
        <v>9</v>
      </c>
      <c r="N1" s="65">
        <v>10</v>
      </c>
      <c r="O1" s="65">
        <v>11</v>
      </c>
      <c r="P1" s="65">
        <v>12</v>
      </c>
      <c r="Q1" s="65">
        <v>13</v>
      </c>
      <c r="R1" s="65">
        <v>14</v>
      </c>
      <c r="S1" s="65">
        <v>15</v>
      </c>
      <c r="T1" s="65">
        <v>16</v>
      </c>
      <c r="U1" s="65">
        <v>17</v>
      </c>
      <c r="V1" s="65">
        <v>18</v>
      </c>
      <c r="W1" s="65">
        <v>19</v>
      </c>
      <c r="X1" s="65">
        <v>20</v>
      </c>
      <c r="Y1" s="65">
        <v>21</v>
      </c>
      <c r="Z1" s="65">
        <v>22</v>
      </c>
      <c r="AA1" s="65">
        <v>23</v>
      </c>
      <c r="AB1" s="65">
        <v>24</v>
      </c>
      <c r="AC1" s="66" t="s">
        <v>264</v>
      </c>
      <c r="AD1" s="66" t="s">
        <v>265</v>
      </c>
      <c r="AE1" s="66" t="s">
        <v>266</v>
      </c>
    </row>
    <row r="2" spans="1:31" s="85" customFormat="1" ht="10.5">
      <c r="A2" s="85" t="s">
        <v>87</v>
      </c>
      <c r="B2" s="85" t="s">
        <v>114</v>
      </c>
      <c r="C2" s="85" t="s">
        <v>115</v>
      </c>
      <c r="D2" s="85" t="s">
        <v>140</v>
      </c>
      <c r="E2" s="85">
        <v>1</v>
      </c>
      <c r="F2" s="85">
        <v>1</v>
      </c>
      <c r="G2" s="85">
        <v>1</v>
      </c>
      <c r="H2" s="85">
        <v>1</v>
      </c>
      <c r="I2" s="85">
        <v>1</v>
      </c>
      <c r="J2" s="85">
        <v>1</v>
      </c>
      <c r="K2" s="85">
        <v>1</v>
      </c>
      <c r="L2" s="85">
        <v>1</v>
      </c>
      <c r="M2" s="85">
        <v>1</v>
      </c>
      <c r="N2" s="85">
        <v>1</v>
      </c>
      <c r="O2" s="85">
        <v>1</v>
      </c>
      <c r="P2" s="85">
        <v>1</v>
      </c>
      <c r="Q2" s="85">
        <v>1</v>
      </c>
      <c r="R2" s="85">
        <v>1</v>
      </c>
      <c r="S2" s="85">
        <v>1</v>
      </c>
      <c r="T2" s="85">
        <v>1</v>
      </c>
      <c r="U2" s="85">
        <v>1</v>
      </c>
      <c r="V2" s="85">
        <v>1</v>
      </c>
      <c r="W2" s="85">
        <v>1</v>
      </c>
      <c r="X2" s="85">
        <v>1</v>
      </c>
      <c r="Y2" s="85">
        <v>1</v>
      </c>
      <c r="Z2" s="85">
        <v>1</v>
      </c>
      <c r="AA2" s="85">
        <v>1</v>
      </c>
      <c r="AB2" s="85">
        <v>1</v>
      </c>
      <c r="AC2" s="85">
        <v>24</v>
      </c>
      <c r="AD2" s="85">
        <v>35.4</v>
      </c>
      <c r="AE2" s="85">
        <v>1845.86</v>
      </c>
    </row>
    <row r="3" spans="1:31" s="85" customFormat="1" ht="10.5">
      <c r="D3" s="85" t="s">
        <v>151</v>
      </c>
      <c r="E3" s="85">
        <v>0</v>
      </c>
      <c r="F3" s="85">
        <v>0</v>
      </c>
      <c r="G3" s="85">
        <v>0</v>
      </c>
      <c r="H3" s="85">
        <v>0</v>
      </c>
      <c r="I3" s="85">
        <v>0</v>
      </c>
      <c r="J3" s="85">
        <v>0</v>
      </c>
      <c r="K3" s="85">
        <v>0</v>
      </c>
      <c r="L3" s="85">
        <v>0</v>
      </c>
      <c r="M3" s="85">
        <v>0</v>
      </c>
      <c r="N3" s="85">
        <v>0</v>
      </c>
      <c r="O3" s="85">
        <v>0</v>
      </c>
      <c r="P3" s="85">
        <v>0</v>
      </c>
      <c r="Q3" s="85">
        <v>0</v>
      </c>
      <c r="R3" s="85">
        <v>0</v>
      </c>
      <c r="S3" s="85">
        <v>0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0</v>
      </c>
    </row>
    <row r="4" spans="1:31" s="85" customFormat="1" ht="10.5">
      <c r="D4" s="85" t="s">
        <v>315</v>
      </c>
      <c r="E4" s="85">
        <v>0.45</v>
      </c>
      <c r="F4" s="85">
        <v>0.15</v>
      </c>
      <c r="G4" s="85">
        <v>0.15</v>
      </c>
      <c r="H4" s="85">
        <v>0.15</v>
      </c>
      <c r="I4" s="85">
        <v>0.15</v>
      </c>
      <c r="J4" s="85">
        <v>0.45</v>
      </c>
      <c r="K4" s="85">
        <v>0.9</v>
      </c>
      <c r="L4" s="85">
        <v>0.9</v>
      </c>
      <c r="M4" s="85">
        <v>0.9</v>
      </c>
      <c r="N4" s="85">
        <v>0.9</v>
      </c>
      <c r="O4" s="85">
        <v>0.9</v>
      </c>
      <c r="P4" s="85">
        <v>0.9</v>
      </c>
      <c r="Q4" s="85">
        <v>0.9</v>
      </c>
      <c r="R4" s="85">
        <v>0.9</v>
      </c>
      <c r="S4" s="85">
        <v>0.9</v>
      </c>
      <c r="T4" s="85">
        <v>0.9</v>
      </c>
      <c r="U4" s="85">
        <v>0.9</v>
      </c>
      <c r="V4" s="85">
        <v>0.9</v>
      </c>
      <c r="W4" s="85">
        <v>0.9</v>
      </c>
      <c r="X4" s="85">
        <v>0.9</v>
      </c>
      <c r="Y4" s="85">
        <v>0.9</v>
      </c>
      <c r="Z4" s="85">
        <v>0.9</v>
      </c>
      <c r="AA4" s="85">
        <v>0.9</v>
      </c>
      <c r="AB4" s="85">
        <v>0.9</v>
      </c>
      <c r="AC4" s="85">
        <v>17.7</v>
      </c>
    </row>
    <row r="5" spans="1:31" s="85" customFormat="1" ht="10.5">
      <c r="A5" s="85" t="s">
        <v>89</v>
      </c>
      <c r="B5" s="85" t="s">
        <v>114</v>
      </c>
      <c r="C5" s="85" t="s">
        <v>115</v>
      </c>
      <c r="D5" s="85" t="s">
        <v>267</v>
      </c>
      <c r="E5" s="85">
        <v>0.1</v>
      </c>
      <c r="F5" s="85">
        <v>0.1</v>
      </c>
      <c r="G5" s="85">
        <v>0.1</v>
      </c>
      <c r="H5" s="85">
        <v>0.1</v>
      </c>
      <c r="I5" s="85">
        <v>0.1</v>
      </c>
      <c r="J5" s="85">
        <v>0.1</v>
      </c>
      <c r="K5" s="85">
        <v>0.25</v>
      </c>
      <c r="L5" s="85">
        <v>0.35</v>
      </c>
      <c r="M5" s="85">
        <v>0.35</v>
      </c>
      <c r="N5" s="85">
        <v>0.25</v>
      </c>
      <c r="O5" s="85">
        <v>0.35</v>
      </c>
      <c r="P5" s="85">
        <v>0.35</v>
      </c>
      <c r="Q5" s="85">
        <v>0.35</v>
      </c>
      <c r="R5" s="85">
        <v>0.25</v>
      </c>
      <c r="S5" s="85">
        <v>0.25</v>
      </c>
      <c r="T5" s="85">
        <v>0.25</v>
      </c>
      <c r="U5" s="85">
        <v>0.35</v>
      </c>
      <c r="V5" s="85">
        <v>0.35</v>
      </c>
      <c r="W5" s="85">
        <v>0.35</v>
      </c>
      <c r="X5" s="85">
        <v>0.25</v>
      </c>
      <c r="Y5" s="85">
        <v>0.25</v>
      </c>
      <c r="Z5" s="85">
        <v>0.25</v>
      </c>
      <c r="AA5" s="85">
        <v>0.25</v>
      </c>
      <c r="AB5" s="85">
        <v>0.25</v>
      </c>
      <c r="AC5" s="85">
        <v>5.9</v>
      </c>
      <c r="AD5" s="85">
        <v>23.6</v>
      </c>
      <c r="AE5" s="85">
        <v>1230.57</v>
      </c>
    </row>
    <row r="6" spans="1:31" s="85" customFormat="1" ht="10.5">
      <c r="D6" s="85" t="s">
        <v>150</v>
      </c>
      <c r="E6" s="85">
        <v>0.1</v>
      </c>
      <c r="F6" s="85">
        <v>0.1</v>
      </c>
      <c r="G6" s="85">
        <v>0.1</v>
      </c>
      <c r="H6" s="85">
        <v>0.1</v>
      </c>
      <c r="I6" s="85">
        <v>0.1</v>
      </c>
      <c r="J6" s="85">
        <v>0.1</v>
      </c>
      <c r="K6" s="85">
        <v>0.25</v>
      </c>
      <c r="L6" s="85">
        <v>0.35</v>
      </c>
      <c r="M6" s="85">
        <v>0.35</v>
      </c>
      <c r="N6" s="85">
        <v>0.25</v>
      </c>
      <c r="O6" s="85">
        <v>0.35</v>
      </c>
      <c r="P6" s="85">
        <v>0.35</v>
      </c>
      <c r="Q6" s="85">
        <v>0.35</v>
      </c>
      <c r="R6" s="85">
        <v>0.25</v>
      </c>
      <c r="S6" s="85">
        <v>0.25</v>
      </c>
      <c r="T6" s="85">
        <v>0.25</v>
      </c>
      <c r="U6" s="85">
        <v>0.35</v>
      </c>
      <c r="V6" s="85">
        <v>0.35</v>
      </c>
      <c r="W6" s="85">
        <v>0.35</v>
      </c>
      <c r="X6" s="85">
        <v>0.25</v>
      </c>
      <c r="Y6" s="85">
        <v>0.25</v>
      </c>
      <c r="Z6" s="85">
        <v>0.25</v>
      </c>
      <c r="AA6" s="85">
        <v>0.25</v>
      </c>
      <c r="AB6" s="85">
        <v>0.25</v>
      </c>
      <c r="AC6" s="85">
        <v>5.9</v>
      </c>
    </row>
    <row r="7" spans="1:31" s="85" customFormat="1" ht="10.5">
      <c r="D7" s="85" t="s">
        <v>140</v>
      </c>
      <c r="E7" s="85">
        <v>0.35</v>
      </c>
      <c r="F7" s="85">
        <v>0.35</v>
      </c>
      <c r="G7" s="85">
        <v>0.35</v>
      </c>
      <c r="H7" s="85">
        <v>0.35</v>
      </c>
      <c r="I7" s="85">
        <v>0.35</v>
      </c>
      <c r="J7" s="85">
        <v>0.35</v>
      </c>
      <c r="K7" s="85">
        <v>0.35</v>
      </c>
      <c r="L7" s="85">
        <v>0.35</v>
      </c>
      <c r="M7" s="85">
        <v>0.35</v>
      </c>
      <c r="N7" s="85">
        <v>0.35</v>
      </c>
      <c r="O7" s="85">
        <v>0.35</v>
      </c>
      <c r="P7" s="85">
        <v>0.35</v>
      </c>
      <c r="Q7" s="85">
        <v>0.35</v>
      </c>
      <c r="R7" s="85">
        <v>0.35</v>
      </c>
      <c r="S7" s="85">
        <v>0.35</v>
      </c>
      <c r="T7" s="85">
        <v>0.35</v>
      </c>
      <c r="U7" s="85">
        <v>0.35</v>
      </c>
      <c r="V7" s="85">
        <v>0.35</v>
      </c>
      <c r="W7" s="85">
        <v>0.35</v>
      </c>
      <c r="X7" s="85">
        <v>0.35</v>
      </c>
      <c r="Y7" s="85">
        <v>0.35</v>
      </c>
      <c r="Z7" s="85">
        <v>0.35</v>
      </c>
      <c r="AA7" s="85">
        <v>0.35</v>
      </c>
      <c r="AB7" s="85">
        <v>0.35</v>
      </c>
      <c r="AC7" s="85">
        <v>8.4</v>
      </c>
    </row>
    <row r="8" spans="1:31" s="85" customFormat="1" ht="10.5">
      <c r="D8" s="85" t="s">
        <v>151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0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</row>
    <row r="9" spans="1:31" s="85" customFormat="1" ht="10.5">
      <c r="D9" s="85" t="s">
        <v>146</v>
      </c>
      <c r="E9" s="85">
        <v>0.1</v>
      </c>
      <c r="F9" s="85">
        <v>0.1</v>
      </c>
      <c r="G9" s="85">
        <v>0.1</v>
      </c>
      <c r="H9" s="85">
        <v>0.1</v>
      </c>
      <c r="I9" s="85">
        <v>0.1</v>
      </c>
      <c r="J9" s="85">
        <v>0.1</v>
      </c>
      <c r="K9" s="85">
        <v>0.25</v>
      </c>
      <c r="L9" s="85">
        <v>0.35</v>
      </c>
      <c r="M9" s="85">
        <v>0.35</v>
      </c>
      <c r="N9" s="85">
        <v>0.25</v>
      </c>
      <c r="O9" s="85">
        <v>0.35</v>
      </c>
      <c r="P9" s="85">
        <v>0.35</v>
      </c>
      <c r="Q9" s="85">
        <v>0.35</v>
      </c>
      <c r="R9" s="85">
        <v>0.25</v>
      </c>
      <c r="S9" s="85">
        <v>0.25</v>
      </c>
      <c r="T9" s="85">
        <v>0.25</v>
      </c>
      <c r="U9" s="85">
        <v>0.35</v>
      </c>
      <c r="V9" s="85">
        <v>0.35</v>
      </c>
      <c r="W9" s="85">
        <v>0.35</v>
      </c>
      <c r="X9" s="85">
        <v>0.25</v>
      </c>
      <c r="Y9" s="85">
        <v>0.25</v>
      </c>
      <c r="Z9" s="85">
        <v>0.25</v>
      </c>
      <c r="AA9" s="85">
        <v>0.25</v>
      </c>
      <c r="AB9" s="85">
        <v>0.25</v>
      </c>
      <c r="AC9" s="85">
        <v>5.9</v>
      </c>
    </row>
    <row r="10" spans="1:31" s="85" customFormat="1" ht="10.5">
      <c r="A10" s="85" t="s">
        <v>316</v>
      </c>
      <c r="B10" s="85" t="s">
        <v>114</v>
      </c>
      <c r="C10" s="85" t="s">
        <v>115</v>
      </c>
      <c r="D10" s="85" t="s">
        <v>268</v>
      </c>
      <c r="E10" s="85">
        <v>0.02</v>
      </c>
      <c r="F10" s="85">
        <v>0.02</v>
      </c>
      <c r="G10" s="85">
        <v>0.02</v>
      </c>
      <c r="H10" s="85">
        <v>0.02</v>
      </c>
      <c r="I10" s="85">
        <v>0.02</v>
      </c>
      <c r="J10" s="85">
        <v>0.05</v>
      </c>
      <c r="K10" s="85">
        <v>0.1</v>
      </c>
      <c r="L10" s="85">
        <v>0.15</v>
      </c>
      <c r="M10" s="85">
        <v>0.2</v>
      </c>
      <c r="N10" s="85">
        <v>0.15</v>
      </c>
      <c r="O10" s="85">
        <v>0.25</v>
      </c>
      <c r="P10" s="85">
        <v>0.25</v>
      </c>
      <c r="Q10" s="85">
        <v>0.25</v>
      </c>
      <c r="R10" s="85">
        <v>0.2</v>
      </c>
      <c r="S10" s="85">
        <v>0.15</v>
      </c>
      <c r="T10" s="85">
        <v>0.2</v>
      </c>
      <c r="U10" s="85">
        <v>0.3</v>
      </c>
      <c r="V10" s="85">
        <v>0.3</v>
      </c>
      <c r="W10" s="85">
        <v>0.3</v>
      </c>
      <c r="X10" s="85">
        <v>0.2</v>
      </c>
      <c r="Y10" s="85">
        <v>0.2</v>
      </c>
      <c r="Z10" s="85">
        <v>0.15</v>
      </c>
      <c r="AA10" s="85">
        <v>0.1</v>
      </c>
      <c r="AB10" s="85">
        <v>0.05</v>
      </c>
      <c r="AC10" s="85">
        <v>3.65</v>
      </c>
      <c r="AD10" s="85">
        <v>21.9</v>
      </c>
      <c r="AE10" s="85">
        <v>1141.93</v>
      </c>
    </row>
    <row r="11" spans="1:31" s="85" customFormat="1" ht="10.5">
      <c r="D11" s="85" t="s">
        <v>140</v>
      </c>
      <c r="E11" s="85">
        <v>0.25</v>
      </c>
      <c r="F11" s="85">
        <v>0.25</v>
      </c>
      <c r="G11" s="85">
        <v>0.25</v>
      </c>
      <c r="H11" s="85">
        <v>0.25</v>
      </c>
      <c r="I11" s="85">
        <v>0.25</v>
      </c>
      <c r="J11" s="85">
        <v>0.25</v>
      </c>
      <c r="K11" s="85">
        <v>0.25</v>
      </c>
      <c r="L11" s="85">
        <v>0.25</v>
      </c>
      <c r="M11" s="85">
        <v>0.25</v>
      </c>
      <c r="N11" s="85">
        <v>0.25</v>
      </c>
      <c r="O11" s="85">
        <v>0.25</v>
      </c>
      <c r="P11" s="85">
        <v>0.25</v>
      </c>
      <c r="Q11" s="85">
        <v>0.25</v>
      </c>
      <c r="R11" s="85">
        <v>0.25</v>
      </c>
      <c r="S11" s="85">
        <v>0.25</v>
      </c>
      <c r="T11" s="85">
        <v>0.25</v>
      </c>
      <c r="U11" s="85">
        <v>0.25</v>
      </c>
      <c r="V11" s="85">
        <v>0.25</v>
      </c>
      <c r="W11" s="85">
        <v>0.25</v>
      </c>
      <c r="X11" s="85">
        <v>0.25</v>
      </c>
      <c r="Y11" s="85">
        <v>0.25</v>
      </c>
      <c r="Z11" s="85">
        <v>0.25</v>
      </c>
      <c r="AA11" s="85">
        <v>0.25</v>
      </c>
      <c r="AB11" s="85">
        <v>0.25</v>
      </c>
      <c r="AC11" s="85">
        <v>6</v>
      </c>
    </row>
    <row r="12" spans="1:31" s="85" customFormat="1" ht="10.5">
      <c r="D12" s="85" t="s">
        <v>151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5">
        <v>0</v>
      </c>
      <c r="T12" s="85">
        <v>0</v>
      </c>
      <c r="U12" s="85">
        <v>0</v>
      </c>
      <c r="V12" s="85">
        <v>0</v>
      </c>
      <c r="W12" s="85">
        <v>0</v>
      </c>
      <c r="X12" s="85">
        <v>0</v>
      </c>
      <c r="Y12" s="85">
        <v>0</v>
      </c>
      <c r="Z12" s="85">
        <v>0</v>
      </c>
      <c r="AA12" s="85">
        <v>0</v>
      </c>
      <c r="AB12" s="85">
        <v>0</v>
      </c>
      <c r="AC12" s="85">
        <v>0</v>
      </c>
    </row>
    <row r="13" spans="1:31" s="85" customFormat="1" ht="10.5">
      <c r="D13" s="85" t="s">
        <v>146</v>
      </c>
      <c r="E13" s="85">
        <v>0.02</v>
      </c>
      <c r="F13" s="85">
        <v>0.02</v>
      </c>
      <c r="G13" s="85">
        <v>0.02</v>
      </c>
      <c r="H13" s="85">
        <v>0.02</v>
      </c>
      <c r="I13" s="85">
        <v>0.02</v>
      </c>
      <c r="J13" s="85">
        <v>0.05</v>
      </c>
      <c r="K13" s="85">
        <v>0.1</v>
      </c>
      <c r="L13" s="85">
        <v>0.15</v>
      </c>
      <c r="M13" s="85">
        <v>0.2</v>
      </c>
      <c r="N13" s="85">
        <v>0.15</v>
      </c>
      <c r="O13" s="85">
        <v>0.25</v>
      </c>
      <c r="P13" s="85">
        <v>0.25</v>
      </c>
      <c r="Q13" s="85">
        <v>0.25</v>
      </c>
      <c r="R13" s="85">
        <v>0.2</v>
      </c>
      <c r="S13" s="85">
        <v>0.15</v>
      </c>
      <c r="T13" s="85">
        <v>0.2</v>
      </c>
      <c r="U13" s="85">
        <v>0.3</v>
      </c>
      <c r="V13" s="85">
        <v>0.3</v>
      </c>
      <c r="W13" s="85">
        <v>0.3</v>
      </c>
      <c r="X13" s="85">
        <v>0.2</v>
      </c>
      <c r="Y13" s="85">
        <v>0.2</v>
      </c>
      <c r="Z13" s="85">
        <v>0.15</v>
      </c>
      <c r="AA13" s="85">
        <v>0.1</v>
      </c>
      <c r="AB13" s="85">
        <v>0.05</v>
      </c>
      <c r="AC13" s="85">
        <v>3.65</v>
      </c>
    </row>
    <row r="14" spans="1:31" s="85" customFormat="1" ht="10.5">
      <c r="A14" s="85" t="s">
        <v>88</v>
      </c>
      <c r="B14" s="85" t="s">
        <v>114</v>
      </c>
      <c r="C14" s="85" t="s">
        <v>115</v>
      </c>
      <c r="D14" s="85" t="s">
        <v>141</v>
      </c>
      <c r="E14" s="85">
        <v>0.05</v>
      </c>
      <c r="F14" s="85">
        <v>0</v>
      </c>
      <c r="G14" s="85">
        <v>0</v>
      </c>
      <c r="H14" s="85">
        <v>0</v>
      </c>
      <c r="I14" s="85">
        <v>0</v>
      </c>
      <c r="J14" s="85">
        <v>0.05</v>
      </c>
      <c r="K14" s="85">
        <v>0.1</v>
      </c>
      <c r="L14" s="85">
        <v>0.4</v>
      </c>
      <c r="M14" s="85">
        <v>0.4</v>
      </c>
      <c r="N14" s="85">
        <v>0.4</v>
      </c>
      <c r="O14" s="85">
        <v>0.2</v>
      </c>
      <c r="P14" s="85">
        <v>0.5</v>
      </c>
      <c r="Q14" s="85">
        <v>0.8</v>
      </c>
      <c r="R14" s="85">
        <v>0.7</v>
      </c>
      <c r="S14" s="85">
        <v>0.4</v>
      </c>
      <c r="T14" s="85">
        <v>0.2</v>
      </c>
      <c r="U14" s="85">
        <v>0.25</v>
      </c>
      <c r="V14" s="85">
        <v>0.5</v>
      </c>
      <c r="W14" s="85">
        <v>0.8</v>
      </c>
      <c r="X14" s="85">
        <v>0.8</v>
      </c>
      <c r="Y14" s="85">
        <v>0.8</v>
      </c>
      <c r="Z14" s="85">
        <v>0.5</v>
      </c>
      <c r="AA14" s="85">
        <v>0.35</v>
      </c>
      <c r="AB14" s="85">
        <v>0.2</v>
      </c>
      <c r="AC14" s="85">
        <v>8.4</v>
      </c>
      <c r="AD14" s="85">
        <v>56.8</v>
      </c>
      <c r="AE14" s="85">
        <v>2961.71</v>
      </c>
    </row>
    <row r="15" spans="1:31" s="85" customFormat="1" ht="10.5">
      <c r="D15" s="85" t="s">
        <v>140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1</v>
      </c>
      <c r="M15" s="85">
        <v>1</v>
      </c>
      <c r="N15" s="85">
        <v>1</v>
      </c>
      <c r="O15" s="85">
        <v>1</v>
      </c>
      <c r="P15" s="85">
        <v>1</v>
      </c>
      <c r="Q15" s="85">
        <v>1</v>
      </c>
      <c r="R15" s="85">
        <v>1</v>
      </c>
      <c r="S15" s="85">
        <v>1</v>
      </c>
      <c r="T15" s="85">
        <v>1</v>
      </c>
      <c r="U15" s="85">
        <v>1</v>
      </c>
      <c r="V15" s="85">
        <v>1</v>
      </c>
      <c r="W15" s="85">
        <v>1</v>
      </c>
      <c r="X15" s="85">
        <v>1</v>
      </c>
      <c r="Y15" s="85">
        <v>1</v>
      </c>
      <c r="Z15" s="85">
        <v>1</v>
      </c>
      <c r="AA15" s="85">
        <v>1</v>
      </c>
      <c r="AB15" s="85">
        <v>1</v>
      </c>
      <c r="AC15" s="85">
        <v>24</v>
      </c>
    </row>
    <row r="16" spans="1:31" s="85" customFormat="1" ht="10.5">
      <c r="D16" s="85" t="s">
        <v>151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  <c r="T16" s="85">
        <v>0</v>
      </c>
      <c r="U16" s="85">
        <v>0</v>
      </c>
      <c r="V16" s="85">
        <v>0</v>
      </c>
      <c r="W16" s="85">
        <v>0</v>
      </c>
      <c r="X16" s="85">
        <v>0</v>
      </c>
      <c r="Y16" s="85">
        <v>0</v>
      </c>
      <c r="Z16" s="85">
        <v>0</v>
      </c>
      <c r="AA16" s="85">
        <v>0</v>
      </c>
      <c r="AB16" s="85">
        <v>0</v>
      </c>
      <c r="AC16" s="85">
        <v>0</v>
      </c>
    </row>
    <row r="17" spans="1:31" s="85" customFormat="1" ht="10.5">
      <c r="D17" s="85" t="s">
        <v>150</v>
      </c>
      <c r="E17" s="85">
        <v>0.05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0.05</v>
      </c>
      <c r="L17" s="85">
        <v>0.5</v>
      </c>
      <c r="M17" s="85">
        <v>0.5</v>
      </c>
      <c r="N17" s="85">
        <v>0.4</v>
      </c>
      <c r="O17" s="85">
        <v>0.2</v>
      </c>
      <c r="P17" s="85">
        <v>0.45</v>
      </c>
      <c r="Q17" s="85">
        <v>0.5</v>
      </c>
      <c r="R17" s="85">
        <v>0.5</v>
      </c>
      <c r="S17" s="85">
        <v>0.35</v>
      </c>
      <c r="T17" s="85">
        <v>0.3</v>
      </c>
      <c r="U17" s="85">
        <v>0.3</v>
      </c>
      <c r="V17" s="85">
        <v>0.3</v>
      </c>
      <c r="W17" s="85">
        <v>0.7</v>
      </c>
      <c r="X17" s="85">
        <v>0.9</v>
      </c>
      <c r="Y17" s="85">
        <v>0.7</v>
      </c>
      <c r="Z17" s="85">
        <v>0.65</v>
      </c>
      <c r="AA17" s="85">
        <v>0.55000000000000004</v>
      </c>
      <c r="AB17" s="85">
        <v>0.35</v>
      </c>
      <c r="AC17" s="85">
        <v>8.25</v>
      </c>
    </row>
    <row r="18" spans="1:31" s="85" customFormat="1" ht="10.5">
      <c r="D18" s="85" t="s">
        <v>146</v>
      </c>
      <c r="E18" s="85">
        <v>0.05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0.05</v>
      </c>
      <c r="L18" s="85">
        <v>0.5</v>
      </c>
      <c r="M18" s="85">
        <v>0.5</v>
      </c>
      <c r="N18" s="85">
        <v>0.2</v>
      </c>
      <c r="O18" s="85">
        <v>0.2</v>
      </c>
      <c r="P18" s="85">
        <v>0.3</v>
      </c>
      <c r="Q18" s="85">
        <v>0.5</v>
      </c>
      <c r="R18" s="85">
        <v>0.5</v>
      </c>
      <c r="S18" s="85">
        <v>0.3</v>
      </c>
      <c r="T18" s="85">
        <v>0.2</v>
      </c>
      <c r="U18" s="85">
        <v>0.25</v>
      </c>
      <c r="V18" s="85">
        <v>0.35</v>
      </c>
      <c r="W18" s="85">
        <v>0.55000000000000004</v>
      </c>
      <c r="X18" s="85">
        <v>0.65</v>
      </c>
      <c r="Y18" s="85">
        <v>0.7</v>
      </c>
      <c r="Z18" s="85">
        <v>0.35</v>
      </c>
      <c r="AA18" s="85">
        <v>0.2</v>
      </c>
      <c r="AB18" s="85">
        <v>0.2</v>
      </c>
      <c r="AC18" s="85">
        <v>6.55</v>
      </c>
    </row>
    <row r="19" spans="1:31" s="85" customFormat="1" ht="10.5">
      <c r="A19" s="85" t="s">
        <v>109</v>
      </c>
      <c r="B19" s="85" t="s">
        <v>114</v>
      </c>
      <c r="C19" s="85" t="s">
        <v>115</v>
      </c>
      <c r="D19" s="85" t="s">
        <v>138</v>
      </c>
      <c r="E19" s="85">
        <v>1</v>
      </c>
      <c r="F19" s="85">
        <v>1</v>
      </c>
      <c r="G19" s="85">
        <v>1</v>
      </c>
      <c r="H19" s="85">
        <v>1</v>
      </c>
      <c r="I19" s="85">
        <v>1</v>
      </c>
      <c r="J19" s="85">
        <v>0</v>
      </c>
      <c r="K19" s="85">
        <v>0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0</v>
      </c>
      <c r="T19" s="85">
        <v>0</v>
      </c>
      <c r="U19" s="85">
        <v>0</v>
      </c>
      <c r="V19" s="85">
        <v>0</v>
      </c>
      <c r="W19" s="85">
        <v>0</v>
      </c>
      <c r="X19" s="85">
        <v>0</v>
      </c>
      <c r="Y19" s="85">
        <v>0</v>
      </c>
      <c r="Z19" s="85">
        <v>0</v>
      </c>
      <c r="AA19" s="85">
        <v>0</v>
      </c>
      <c r="AB19" s="85">
        <v>0</v>
      </c>
      <c r="AC19" s="85">
        <v>5</v>
      </c>
      <c r="AD19" s="85">
        <v>35</v>
      </c>
      <c r="AE19" s="85">
        <v>1825</v>
      </c>
    </row>
    <row r="20" spans="1:31" s="85" customFormat="1" ht="10.5">
      <c r="D20" s="85" t="s">
        <v>145</v>
      </c>
      <c r="E20" s="85">
        <v>1</v>
      </c>
      <c r="F20" s="85">
        <v>1</v>
      </c>
      <c r="G20" s="85">
        <v>1</v>
      </c>
      <c r="H20" s="85">
        <v>1</v>
      </c>
      <c r="I20" s="85">
        <v>1</v>
      </c>
      <c r="J20" s="85">
        <v>0</v>
      </c>
      <c r="K20" s="85">
        <v>0</v>
      </c>
      <c r="L20" s="85">
        <v>0</v>
      </c>
      <c r="M20" s="85">
        <v>0</v>
      </c>
      <c r="N20" s="85">
        <v>0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  <c r="T20" s="85">
        <v>0</v>
      </c>
      <c r="U20" s="85">
        <v>0</v>
      </c>
      <c r="V20" s="85">
        <v>0</v>
      </c>
      <c r="W20" s="85">
        <v>0</v>
      </c>
      <c r="X20" s="85">
        <v>0</v>
      </c>
      <c r="Y20" s="85">
        <v>0</v>
      </c>
      <c r="Z20" s="85">
        <v>0</v>
      </c>
      <c r="AA20" s="85">
        <v>0</v>
      </c>
      <c r="AB20" s="85">
        <v>0</v>
      </c>
      <c r="AC20" s="85">
        <v>5</v>
      </c>
    </row>
    <row r="21" spans="1:31" s="85" customFormat="1" ht="10.5">
      <c r="D21" s="85" t="s">
        <v>146</v>
      </c>
      <c r="E21" s="85">
        <v>1</v>
      </c>
      <c r="F21" s="85">
        <v>1</v>
      </c>
      <c r="G21" s="85">
        <v>1</v>
      </c>
      <c r="H21" s="85">
        <v>1</v>
      </c>
      <c r="I21" s="85">
        <v>1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0</v>
      </c>
      <c r="S21" s="85">
        <v>0</v>
      </c>
      <c r="T21" s="85">
        <v>0</v>
      </c>
      <c r="U21" s="85">
        <v>0</v>
      </c>
      <c r="V21" s="85">
        <v>0</v>
      </c>
      <c r="W21" s="85">
        <v>0</v>
      </c>
      <c r="X21" s="85">
        <v>0</v>
      </c>
      <c r="Y21" s="85">
        <v>0</v>
      </c>
      <c r="Z21" s="85">
        <v>0</v>
      </c>
      <c r="AA21" s="85">
        <v>0</v>
      </c>
      <c r="AB21" s="85">
        <v>0</v>
      </c>
      <c r="AC21" s="85">
        <v>5</v>
      </c>
    </row>
    <row r="22" spans="1:31" s="85" customFormat="1" ht="10.5">
      <c r="A22" s="85" t="s">
        <v>147</v>
      </c>
      <c r="B22" s="85" t="s">
        <v>114</v>
      </c>
      <c r="C22" s="85" t="s">
        <v>115</v>
      </c>
      <c r="D22" s="85" t="s">
        <v>138</v>
      </c>
      <c r="E22" s="85">
        <v>1</v>
      </c>
      <c r="F22" s="85">
        <v>1</v>
      </c>
      <c r="G22" s="85">
        <v>1</v>
      </c>
      <c r="H22" s="85">
        <v>1</v>
      </c>
      <c r="I22" s="85">
        <v>1</v>
      </c>
      <c r="J22" s="85">
        <v>0.5</v>
      </c>
      <c r="K22" s="85">
        <v>0.5</v>
      </c>
      <c r="L22" s="85">
        <v>0.5</v>
      </c>
      <c r="M22" s="85">
        <v>0.5</v>
      </c>
      <c r="N22" s="85">
        <v>0.5</v>
      </c>
      <c r="O22" s="85">
        <v>0.5</v>
      </c>
      <c r="P22" s="85">
        <v>0.5</v>
      </c>
      <c r="Q22" s="85">
        <v>0.5</v>
      </c>
      <c r="R22" s="85">
        <v>0.5</v>
      </c>
      <c r="S22" s="85">
        <v>0.5</v>
      </c>
      <c r="T22" s="85">
        <v>0.5</v>
      </c>
      <c r="U22" s="85">
        <v>0.5</v>
      </c>
      <c r="V22" s="85">
        <v>0.5</v>
      </c>
      <c r="W22" s="85">
        <v>0.5</v>
      </c>
      <c r="X22" s="85">
        <v>0.5</v>
      </c>
      <c r="Y22" s="85">
        <v>0.5</v>
      </c>
      <c r="Z22" s="85">
        <v>0.5</v>
      </c>
      <c r="AA22" s="85">
        <v>0.5</v>
      </c>
      <c r="AB22" s="85">
        <v>0.5</v>
      </c>
      <c r="AC22" s="85">
        <v>14.5</v>
      </c>
      <c r="AD22" s="85">
        <v>101.5</v>
      </c>
      <c r="AE22" s="85">
        <v>5292.5</v>
      </c>
    </row>
    <row r="23" spans="1:31" s="85" customFormat="1" ht="10.5">
      <c r="D23" s="85" t="s">
        <v>145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0.5</v>
      </c>
      <c r="K23" s="85">
        <v>0.5</v>
      </c>
      <c r="L23" s="85">
        <v>0.5</v>
      </c>
      <c r="M23" s="85">
        <v>0.5</v>
      </c>
      <c r="N23" s="85">
        <v>0.5</v>
      </c>
      <c r="O23" s="85">
        <v>0.5</v>
      </c>
      <c r="P23" s="85">
        <v>0.5</v>
      </c>
      <c r="Q23" s="85">
        <v>0.5</v>
      </c>
      <c r="R23" s="85">
        <v>0.5</v>
      </c>
      <c r="S23" s="85">
        <v>0.5</v>
      </c>
      <c r="T23" s="85">
        <v>0.5</v>
      </c>
      <c r="U23" s="85">
        <v>0.5</v>
      </c>
      <c r="V23" s="85">
        <v>0.5</v>
      </c>
      <c r="W23" s="85">
        <v>0.5</v>
      </c>
      <c r="X23" s="85">
        <v>0.5</v>
      </c>
      <c r="Y23" s="85">
        <v>0.5</v>
      </c>
      <c r="Z23" s="85">
        <v>0.5</v>
      </c>
      <c r="AA23" s="85">
        <v>0.5</v>
      </c>
      <c r="AB23" s="85">
        <v>0.5</v>
      </c>
      <c r="AC23" s="85">
        <v>14.5</v>
      </c>
    </row>
    <row r="24" spans="1:31" s="85" customFormat="1" ht="10.5">
      <c r="D24" s="85" t="s">
        <v>146</v>
      </c>
      <c r="E24" s="85">
        <v>1</v>
      </c>
      <c r="F24" s="85">
        <v>1</v>
      </c>
      <c r="G24" s="85">
        <v>1</v>
      </c>
      <c r="H24" s="85">
        <v>1</v>
      </c>
      <c r="I24" s="85">
        <v>1</v>
      </c>
      <c r="J24" s="85">
        <v>0.5</v>
      </c>
      <c r="K24" s="85">
        <v>0.5</v>
      </c>
      <c r="L24" s="85">
        <v>0.5</v>
      </c>
      <c r="M24" s="85">
        <v>0.5</v>
      </c>
      <c r="N24" s="85">
        <v>0.5</v>
      </c>
      <c r="O24" s="85">
        <v>0.5</v>
      </c>
      <c r="P24" s="85">
        <v>0.5</v>
      </c>
      <c r="Q24" s="85">
        <v>0.5</v>
      </c>
      <c r="R24" s="85">
        <v>0.5</v>
      </c>
      <c r="S24" s="85">
        <v>0.5</v>
      </c>
      <c r="T24" s="85">
        <v>0.5</v>
      </c>
      <c r="U24" s="85">
        <v>0.5</v>
      </c>
      <c r="V24" s="85">
        <v>0.5</v>
      </c>
      <c r="W24" s="85">
        <v>0.5</v>
      </c>
      <c r="X24" s="85">
        <v>0.5</v>
      </c>
      <c r="Y24" s="85">
        <v>0.5</v>
      </c>
      <c r="Z24" s="85">
        <v>0.5</v>
      </c>
      <c r="AA24" s="85">
        <v>0.5</v>
      </c>
      <c r="AB24" s="85">
        <v>0.5</v>
      </c>
      <c r="AC24" s="85">
        <v>14.5</v>
      </c>
    </row>
    <row r="25" spans="1:31" s="85" customFormat="1" ht="10.5">
      <c r="A25" s="85" t="s">
        <v>110</v>
      </c>
      <c r="B25" s="85" t="s">
        <v>114</v>
      </c>
      <c r="C25" s="85" t="s">
        <v>115</v>
      </c>
      <c r="D25" s="85" t="s">
        <v>138</v>
      </c>
      <c r="E25" s="85">
        <v>0.2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0.15</v>
      </c>
      <c r="L25" s="85">
        <v>0.6</v>
      </c>
      <c r="M25" s="85">
        <v>0.55000000000000004</v>
      </c>
      <c r="N25" s="85">
        <v>0.45</v>
      </c>
      <c r="O25" s="85">
        <v>0.4</v>
      </c>
      <c r="P25" s="85">
        <v>0.45</v>
      </c>
      <c r="Q25" s="85">
        <v>0.4</v>
      </c>
      <c r="R25" s="85">
        <v>0.35</v>
      </c>
      <c r="S25" s="85">
        <v>0.3</v>
      </c>
      <c r="T25" s="85">
        <v>0.3</v>
      </c>
      <c r="U25" s="85">
        <v>0.3</v>
      </c>
      <c r="V25" s="85">
        <v>0.4</v>
      </c>
      <c r="W25" s="85">
        <v>0.55000000000000004</v>
      </c>
      <c r="X25" s="85">
        <v>0.6</v>
      </c>
      <c r="Y25" s="85">
        <v>0.5</v>
      </c>
      <c r="Z25" s="85">
        <v>0.55000000000000004</v>
      </c>
      <c r="AA25" s="85">
        <v>0.45</v>
      </c>
      <c r="AB25" s="85">
        <v>0.25</v>
      </c>
      <c r="AC25" s="85">
        <v>7.75</v>
      </c>
      <c r="AD25" s="85">
        <v>52.65</v>
      </c>
      <c r="AE25" s="85">
        <v>2745.32</v>
      </c>
    </row>
    <row r="26" spans="1:31" s="85" customFormat="1" ht="10.5">
      <c r="D26" s="85" t="s">
        <v>145</v>
      </c>
      <c r="E26" s="85">
        <v>0.2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0.15</v>
      </c>
      <c r="L26" s="85">
        <v>0.15</v>
      </c>
      <c r="M26" s="85">
        <v>0.15</v>
      </c>
      <c r="N26" s="85">
        <v>0.5</v>
      </c>
      <c r="O26" s="85">
        <v>0.45</v>
      </c>
      <c r="P26" s="85">
        <v>0.5</v>
      </c>
      <c r="Q26" s="85">
        <v>0.5</v>
      </c>
      <c r="R26" s="85">
        <v>0.45</v>
      </c>
      <c r="S26" s="85">
        <v>0.4</v>
      </c>
      <c r="T26" s="85">
        <v>0.4</v>
      </c>
      <c r="U26" s="85">
        <v>0.35</v>
      </c>
      <c r="V26" s="85">
        <v>0.4</v>
      </c>
      <c r="W26" s="85">
        <v>0.55000000000000004</v>
      </c>
      <c r="X26" s="85">
        <v>0.55000000000000004</v>
      </c>
      <c r="Y26" s="85">
        <v>0.5</v>
      </c>
      <c r="Z26" s="85">
        <v>0.55000000000000004</v>
      </c>
      <c r="AA26" s="85">
        <v>0.4</v>
      </c>
      <c r="AB26" s="85">
        <v>0.3</v>
      </c>
      <c r="AC26" s="85">
        <v>7.45</v>
      </c>
    </row>
    <row r="27" spans="1:31" s="85" customFormat="1" ht="10.5">
      <c r="D27" s="85" t="s">
        <v>146</v>
      </c>
      <c r="E27" s="85">
        <v>0.25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0.15</v>
      </c>
      <c r="L27" s="85">
        <v>0.15</v>
      </c>
      <c r="M27" s="85">
        <v>0.15</v>
      </c>
      <c r="N27" s="85">
        <v>0.15</v>
      </c>
      <c r="O27" s="85">
        <v>0.5</v>
      </c>
      <c r="P27" s="85">
        <v>0.5</v>
      </c>
      <c r="Q27" s="85">
        <v>0.4</v>
      </c>
      <c r="R27" s="85">
        <v>0.4</v>
      </c>
      <c r="S27" s="85">
        <v>0.3</v>
      </c>
      <c r="T27" s="85">
        <v>0.3</v>
      </c>
      <c r="U27" s="85">
        <v>0.3</v>
      </c>
      <c r="V27" s="85">
        <v>0.4</v>
      </c>
      <c r="W27" s="85">
        <v>0.5</v>
      </c>
      <c r="X27" s="85">
        <v>0.5</v>
      </c>
      <c r="Y27" s="85">
        <v>0.4</v>
      </c>
      <c r="Z27" s="85">
        <v>0.5</v>
      </c>
      <c r="AA27" s="85">
        <v>0.4</v>
      </c>
      <c r="AB27" s="85">
        <v>0.2</v>
      </c>
      <c r="AC27" s="85">
        <v>6.45</v>
      </c>
    </row>
    <row r="28" spans="1:31" s="85" customFormat="1" ht="10.5">
      <c r="A28" s="85" t="s">
        <v>137</v>
      </c>
      <c r="B28" s="85" t="s">
        <v>119</v>
      </c>
      <c r="C28" s="85" t="s">
        <v>115</v>
      </c>
      <c r="D28" s="85" t="s">
        <v>155</v>
      </c>
      <c r="E28" s="85">
        <v>1</v>
      </c>
      <c r="F28" s="85">
        <v>0</v>
      </c>
      <c r="G28" s="85">
        <v>0</v>
      </c>
      <c r="H28" s="85">
        <v>0</v>
      </c>
      <c r="I28" s="85">
        <v>0</v>
      </c>
      <c r="J28" s="85">
        <v>1</v>
      </c>
      <c r="K28" s="85">
        <v>1</v>
      </c>
      <c r="L28" s="85">
        <v>1</v>
      </c>
      <c r="M28" s="85">
        <v>1</v>
      </c>
      <c r="N28" s="85">
        <v>1</v>
      </c>
      <c r="O28" s="85">
        <v>1</v>
      </c>
      <c r="P28" s="85">
        <v>1</v>
      </c>
      <c r="Q28" s="85">
        <v>1</v>
      </c>
      <c r="R28" s="85">
        <v>1</v>
      </c>
      <c r="S28" s="85">
        <v>1</v>
      </c>
      <c r="T28" s="85">
        <v>1</v>
      </c>
      <c r="U28" s="85">
        <v>1</v>
      </c>
      <c r="V28" s="85">
        <v>1</v>
      </c>
      <c r="W28" s="85">
        <v>1</v>
      </c>
      <c r="X28" s="85">
        <v>1</v>
      </c>
      <c r="Y28" s="85">
        <v>1</v>
      </c>
      <c r="Z28" s="85">
        <v>1</v>
      </c>
      <c r="AA28" s="85">
        <v>1</v>
      </c>
      <c r="AB28" s="85">
        <v>1</v>
      </c>
      <c r="AC28" s="85">
        <v>20</v>
      </c>
      <c r="AD28" s="85">
        <v>80</v>
      </c>
      <c r="AE28" s="85">
        <v>4171.43</v>
      </c>
    </row>
    <row r="29" spans="1:31" s="85" customFormat="1" ht="10.5">
      <c r="D29" s="85" t="s">
        <v>145</v>
      </c>
      <c r="E29" s="85">
        <v>1</v>
      </c>
      <c r="F29" s="85">
        <v>0</v>
      </c>
      <c r="G29" s="85">
        <v>0</v>
      </c>
      <c r="H29" s="85">
        <v>0</v>
      </c>
      <c r="I29" s="85">
        <v>0</v>
      </c>
      <c r="J29" s="85">
        <v>1</v>
      </c>
      <c r="K29" s="85">
        <v>1</v>
      </c>
      <c r="L29" s="85">
        <v>1</v>
      </c>
      <c r="M29" s="85">
        <v>1</v>
      </c>
      <c r="N29" s="85">
        <v>1</v>
      </c>
      <c r="O29" s="85">
        <v>1</v>
      </c>
      <c r="P29" s="85">
        <v>1</v>
      </c>
      <c r="Q29" s="85">
        <v>1</v>
      </c>
      <c r="R29" s="85">
        <v>1</v>
      </c>
      <c r="S29" s="85">
        <v>1</v>
      </c>
      <c r="T29" s="85">
        <v>1</v>
      </c>
      <c r="U29" s="85">
        <v>1</v>
      </c>
      <c r="V29" s="85">
        <v>1</v>
      </c>
      <c r="W29" s="85">
        <v>1</v>
      </c>
      <c r="X29" s="85">
        <v>1</v>
      </c>
      <c r="Y29" s="85">
        <v>1</v>
      </c>
      <c r="Z29" s="85">
        <v>1</v>
      </c>
      <c r="AA29" s="85">
        <v>1</v>
      </c>
      <c r="AB29" s="85">
        <v>1</v>
      </c>
      <c r="AC29" s="85">
        <v>20</v>
      </c>
    </row>
    <row r="30" spans="1:31" s="85" customFormat="1" ht="10.5">
      <c r="D30" s="85" t="s">
        <v>146</v>
      </c>
      <c r="E30" s="85">
        <v>1</v>
      </c>
      <c r="F30" s="85">
        <v>0</v>
      </c>
      <c r="G30" s="85">
        <v>0</v>
      </c>
      <c r="H30" s="85">
        <v>0</v>
      </c>
      <c r="I30" s="85">
        <v>0</v>
      </c>
      <c r="J30" s="85">
        <v>1</v>
      </c>
      <c r="K30" s="85">
        <v>1</v>
      </c>
      <c r="L30" s="85">
        <v>1</v>
      </c>
      <c r="M30" s="85">
        <v>1</v>
      </c>
      <c r="N30" s="85">
        <v>1</v>
      </c>
      <c r="O30" s="85">
        <v>1</v>
      </c>
      <c r="P30" s="85">
        <v>1</v>
      </c>
      <c r="Q30" s="85">
        <v>1</v>
      </c>
      <c r="R30" s="85">
        <v>1</v>
      </c>
      <c r="S30" s="85">
        <v>1</v>
      </c>
      <c r="T30" s="85">
        <v>1</v>
      </c>
      <c r="U30" s="85">
        <v>1</v>
      </c>
      <c r="V30" s="85">
        <v>1</v>
      </c>
      <c r="W30" s="85">
        <v>1</v>
      </c>
      <c r="X30" s="85">
        <v>1</v>
      </c>
      <c r="Y30" s="85">
        <v>1</v>
      </c>
      <c r="Z30" s="85">
        <v>1</v>
      </c>
      <c r="AA30" s="85">
        <v>1</v>
      </c>
      <c r="AB30" s="85">
        <v>1</v>
      </c>
      <c r="AC30" s="85">
        <v>20</v>
      </c>
    </row>
    <row r="31" spans="1:31" s="85" customFormat="1" ht="10.5">
      <c r="A31" s="85" t="s">
        <v>128</v>
      </c>
      <c r="B31" s="85" t="s">
        <v>119</v>
      </c>
      <c r="C31" s="85" t="s">
        <v>115</v>
      </c>
      <c r="D31" s="85" t="s">
        <v>116</v>
      </c>
      <c r="E31" s="85">
        <v>1</v>
      </c>
      <c r="F31" s="85">
        <v>1</v>
      </c>
      <c r="G31" s="85">
        <v>1</v>
      </c>
      <c r="H31" s="85">
        <v>1</v>
      </c>
      <c r="I31" s="85">
        <v>1</v>
      </c>
      <c r="J31" s="85">
        <v>1</v>
      </c>
      <c r="K31" s="85">
        <v>1</v>
      </c>
      <c r="L31" s="85">
        <v>1</v>
      </c>
      <c r="M31" s="85">
        <v>1</v>
      </c>
      <c r="N31" s="85">
        <v>1</v>
      </c>
      <c r="O31" s="85">
        <v>1</v>
      </c>
      <c r="P31" s="85">
        <v>1</v>
      </c>
      <c r="Q31" s="85">
        <v>1</v>
      </c>
      <c r="R31" s="85">
        <v>1</v>
      </c>
      <c r="S31" s="85">
        <v>1</v>
      </c>
      <c r="T31" s="85">
        <v>1</v>
      </c>
      <c r="U31" s="85">
        <v>1</v>
      </c>
      <c r="V31" s="85">
        <v>1</v>
      </c>
      <c r="W31" s="85">
        <v>1</v>
      </c>
      <c r="X31" s="85">
        <v>1</v>
      </c>
      <c r="Y31" s="85">
        <v>1</v>
      </c>
      <c r="Z31" s="85">
        <v>1</v>
      </c>
      <c r="AA31" s="85">
        <v>1</v>
      </c>
      <c r="AB31" s="85">
        <v>1</v>
      </c>
      <c r="AC31" s="85">
        <v>24</v>
      </c>
      <c r="AD31" s="85">
        <v>168</v>
      </c>
      <c r="AE31" s="85">
        <v>8760</v>
      </c>
    </row>
    <row r="32" spans="1:31" s="85" customFormat="1" ht="10.5">
      <c r="A32" s="85" t="s">
        <v>118</v>
      </c>
      <c r="B32" s="85" t="s">
        <v>114</v>
      </c>
      <c r="C32" s="85" t="s">
        <v>115</v>
      </c>
      <c r="D32" s="85" t="s">
        <v>116</v>
      </c>
      <c r="E32" s="85">
        <v>1</v>
      </c>
      <c r="F32" s="85">
        <v>1</v>
      </c>
      <c r="G32" s="85">
        <v>1</v>
      </c>
      <c r="H32" s="85">
        <v>1</v>
      </c>
      <c r="I32" s="85">
        <v>1</v>
      </c>
      <c r="J32" s="85">
        <v>1</v>
      </c>
      <c r="K32" s="85">
        <v>1</v>
      </c>
      <c r="L32" s="85">
        <v>1</v>
      </c>
      <c r="M32" s="85">
        <v>1</v>
      </c>
      <c r="N32" s="85">
        <v>1</v>
      </c>
      <c r="O32" s="85">
        <v>1</v>
      </c>
      <c r="P32" s="85">
        <v>1</v>
      </c>
      <c r="Q32" s="85">
        <v>1</v>
      </c>
      <c r="R32" s="85">
        <v>1</v>
      </c>
      <c r="S32" s="85">
        <v>1</v>
      </c>
      <c r="T32" s="85">
        <v>1</v>
      </c>
      <c r="U32" s="85">
        <v>1</v>
      </c>
      <c r="V32" s="85">
        <v>1</v>
      </c>
      <c r="W32" s="85">
        <v>1</v>
      </c>
      <c r="X32" s="85">
        <v>1</v>
      </c>
      <c r="Y32" s="85">
        <v>1</v>
      </c>
      <c r="Z32" s="85">
        <v>1</v>
      </c>
      <c r="AA32" s="85">
        <v>1</v>
      </c>
      <c r="AB32" s="85">
        <v>1</v>
      </c>
      <c r="AC32" s="85">
        <v>24</v>
      </c>
      <c r="AD32" s="85">
        <v>168</v>
      </c>
      <c r="AE32" s="85">
        <v>8760</v>
      </c>
    </row>
    <row r="33" spans="1:31" s="85" customFormat="1" ht="10.5">
      <c r="A33" s="85" t="s">
        <v>120</v>
      </c>
      <c r="B33" s="85" t="s">
        <v>114</v>
      </c>
      <c r="C33" s="85" t="s">
        <v>115</v>
      </c>
      <c r="D33" s="85" t="s">
        <v>116</v>
      </c>
      <c r="E33" s="85">
        <v>0</v>
      </c>
      <c r="F33" s="85">
        <v>0</v>
      </c>
      <c r="G33" s="85">
        <v>0</v>
      </c>
      <c r="H33" s="85">
        <v>0</v>
      </c>
      <c r="I33" s="85"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  <c r="O33" s="85">
        <v>0</v>
      </c>
      <c r="P33" s="85">
        <v>0</v>
      </c>
      <c r="Q33" s="85">
        <v>0</v>
      </c>
      <c r="R33" s="85">
        <v>0</v>
      </c>
      <c r="S33" s="85">
        <v>0</v>
      </c>
      <c r="T33" s="85">
        <v>0</v>
      </c>
      <c r="U33" s="85">
        <v>0</v>
      </c>
      <c r="V33" s="85">
        <v>0</v>
      </c>
      <c r="W33" s="85">
        <v>0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C33" s="85">
        <v>0</v>
      </c>
      <c r="AD33" s="85">
        <v>0</v>
      </c>
      <c r="AE33" s="85">
        <v>0</v>
      </c>
    </row>
    <row r="34" spans="1:31" s="85" customFormat="1" ht="10.5">
      <c r="A34" s="85" t="s">
        <v>139</v>
      </c>
      <c r="B34" s="85" t="s">
        <v>119</v>
      </c>
      <c r="C34" s="85" t="s">
        <v>115</v>
      </c>
      <c r="D34" s="85" t="s">
        <v>155</v>
      </c>
      <c r="E34" s="85">
        <v>1</v>
      </c>
      <c r="F34" s="85">
        <v>0</v>
      </c>
      <c r="G34" s="85">
        <v>0</v>
      </c>
      <c r="H34" s="85">
        <v>0</v>
      </c>
      <c r="I34" s="85">
        <v>0</v>
      </c>
      <c r="J34" s="85">
        <v>1</v>
      </c>
      <c r="K34" s="85">
        <v>1</v>
      </c>
      <c r="L34" s="85">
        <v>1</v>
      </c>
      <c r="M34" s="85">
        <v>1</v>
      </c>
      <c r="N34" s="85">
        <v>1</v>
      </c>
      <c r="O34" s="85">
        <v>1</v>
      </c>
      <c r="P34" s="85">
        <v>1</v>
      </c>
      <c r="Q34" s="85">
        <v>1</v>
      </c>
      <c r="R34" s="85">
        <v>1</v>
      </c>
      <c r="S34" s="85">
        <v>1</v>
      </c>
      <c r="T34" s="85">
        <v>1</v>
      </c>
      <c r="U34" s="85">
        <v>1</v>
      </c>
      <c r="V34" s="85">
        <v>1</v>
      </c>
      <c r="W34" s="85">
        <v>1</v>
      </c>
      <c r="X34" s="85">
        <v>1</v>
      </c>
      <c r="Y34" s="85">
        <v>1</v>
      </c>
      <c r="Z34" s="85">
        <v>1</v>
      </c>
      <c r="AA34" s="85">
        <v>1</v>
      </c>
      <c r="AB34" s="85">
        <v>1</v>
      </c>
      <c r="AC34" s="85">
        <v>20</v>
      </c>
      <c r="AD34" s="85">
        <v>80</v>
      </c>
      <c r="AE34" s="85">
        <v>4171.43</v>
      </c>
    </row>
    <row r="35" spans="1:31" s="85" customFormat="1" ht="10.5">
      <c r="D35" s="85" t="s">
        <v>145</v>
      </c>
      <c r="E35" s="85">
        <v>1</v>
      </c>
      <c r="F35" s="85">
        <v>0</v>
      </c>
      <c r="G35" s="85">
        <v>0</v>
      </c>
      <c r="H35" s="85">
        <v>0</v>
      </c>
      <c r="I35" s="85">
        <v>0</v>
      </c>
      <c r="J35" s="85">
        <v>1</v>
      </c>
      <c r="K35" s="85">
        <v>1</v>
      </c>
      <c r="L35" s="85">
        <v>1</v>
      </c>
      <c r="M35" s="85">
        <v>1</v>
      </c>
      <c r="N35" s="85">
        <v>1</v>
      </c>
      <c r="O35" s="85">
        <v>1</v>
      </c>
      <c r="P35" s="85">
        <v>1</v>
      </c>
      <c r="Q35" s="85">
        <v>1</v>
      </c>
      <c r="R35" s="85">
        <v>1</v>
      </c>
      <c r="S35" s="85">
        <v>1</v>
      </c>
      <c r="T35" s="85">
        <v>1</v>
      </c>
      <c r="U35" s="85">
        <v>1</v>
      </c>
      <c r="V35" s="85">
        <v>1</v>
      </c>
      <c r="W35" s="85">
        <v>1</v>
      </c>
      <c r="X35" s="85">
        <v>1</v>
      </c>
      <c r="Y35" s="85">
        <v>1</v>
      </c>
      <c r="Z35" s="85">
        <v>1</v>
      </c>
      <c r="AA35" s="85">
        <v>1</v>
      </c>
      <c r="AB35" s="85">
        <v>1</v>
      </c>
      <c r="AC35" s="85">
        <v>20</v>
      </c>
    </row>
    <row r="36" spans="1:31" s="85" customFormat="1" ht="10.5">
      <c r="D36" s="85" t="s">
        <v>146</v>
      </c>
      <c r="E36" s="85">
        <v>1</v>
      </c>
      <c r="F36" s="85">
        <v>0</v>
      </c>
      <c r="G36" s="85">
        <v>0</v>
      </c>
      <c r="H36" s="85">
        <v>0</v>
      </c>
      <c r="I36" s="85">
        <v>0</v>
      </c>
      <c r="J36" s="85">
        <v>1</v>
      </c>
      <c r="K36" s="85">
        <v>1</v>
      </c>
      <c r="L36" s="85">
        <v>1</v>
      </c>
      <c r="M36" s="85">
        <v>1</v>
      </c>
      <c r="N36" s="85">
        <v>1</v>
      </c>
      <c r="O36" s="85">
        <v>1</v>
      </c>
      <c r="P36" s="85">
        <v>1</v>
      </c>
      <c r="Q36" s="85">
        <v>1</v>
      </c>
      <c r="R36" s="85">
        <v>1</v>
      </c>
      <c r="S36" s="85">
        <v>1</v>
      </c>
      <c r="T36" s="85">
        <v>1</v>
      </c>
      <c r="U36" s="85">
        <v>1</v>
      </c>
      <c r="V36" s="85">
        <v>1</v>
      </c>
      <c r="W36" s="85">
        <v>1</v>
      </c>
      <c r="X36" s="85">
        <v>1</v>
      </c>
      <c r="Y36" s="85">
        <v>1</v>
      </c>
      <c r="Z36" s="85">
        <v>1</v>
      </c>
      <c r="AA36" s="85">
        <v>1</v>
      </c>
      <c r="AB36" s="85">
        <v>1</v>
      </c>
      <c r="AC36" s="85">
        <v>20</v>
      </c>
    </row>
    <row r="37" spans="1:31" s="85" customFormat="1" ht="10.5">
      <c r="A37" s="85" t="s">
        <v>129</v>
      </c>
      <c r="B37" s="85" t="s">
        <v>114</v>
      </c>
      <c r="C37" s="85" t="s">
        <v>115</v>
      </c>
      <c r="D37" s="85" t="s">
        <v>116</v>
      </c>
      <c r="E37" s="85">
        <v>1</v>
      </c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>
        <v>1</v>
      </c>
      <c r="L37" s="85">
        <v>1</v>
      </c>
      <c r="M37" s="85">
        <v>1</v>
      </c>
      <c r="N37" s="85">
        <v>1</v>
      </c>
      <c r="O37" s="85">
        <v>1</v>
      </c>
      <c r="P37" s="85">
        <v>1</v>
      </c>
      <c r="Q37" s="85">
        <v>1</v>
      </c>
      <c r="R37" s="85">
        <v>1</v>
      </c>
      <c r="S37" s="85">
        <v>1</v>
      </c>
      <c r="T37" s="85">
        <v>1</v>
      </c>
      <c r="U37" s="85">
        <v>1</v>
      </c>
      <c r="V37" s="85">
        <v>1</v>
      </c>
      <c r="W37" s="85">
        <v>1</v>
      </c>
      <c r="X37" s="85">
        <v>1</v>
      </c>
      <c r="Y37" s="85">
        <v>1</v>
      </c>
      <c r="Z37" s="85">
        <v>1</v>
      </c>
      <c r="AA37" s="85">
        <v>1</v>
      </c>
      <c r="AB37" s="85">
        <v>1</v>
      </c>
      <c r="AC37" s="85">
        <v>24</v>
      </c>
      <c r="AD37" s="85">
        <v>168</v>
      </c>
      <c r="AE37" s="85">
        <v>8760</v>
      </c>
    </row>
    <row r="38" spans="1:31" s="85" customFormat="1" ht="10.5">
      <c r="A38" s="85" t="s">
        <v>269</v>
      </c>
      <c r="B38" s="85" t="s">
        <v>119</v>
      </c>
      <c r="C38" s="85" t="s">
        <v>115</v>
      </c>
      <c r="D38" s="85" t="s">
        <v>155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1</v>
      </c>
      <c r="L38" s="85">
        <v>1</v>
      </c>
      <c r="M38" s="85">
        <v>1</v>
      </c>
      <c r="N38" s="85">
        <v>1</v>
      </c>
      <c r="O38" s="85">
        <v>1</v>
      </c>
      <c r="P38" s="85">
        <v>1</v>
      </c>
      <c r="Q38" s="85">
        <v>1</v>
      </c>
      <c r="R38" s="85">
        <v>1</v>
      </c>
      <c r="S38" s="85">
        <v>1</v>
      </c>
      <c r="T38" s="85">
        <v>1</v>
      </c>
      <c r="U38" s="85">
        <v>1</v>
      </c>
      <c r="V38" s="85">
        <v>1</v>
      </c>
      <c r="W38" s="85">
        <v>1</v>
      </c>
      <c r="X38" s="85">
        <v>1</v>
      </c>
      <c r="Y38" s="85">
        <v>1</v>
      </c>
      <c r="Z38" s="85">
        <v>1</v>
      </c>
      <c r="AA38" s="85">
        <v>1</v>
      </c>
      <c r="AB38" s="85">
        <v>1</v>
      </c>
      <c r="AC38" s="85">
        <v>18</v>
      </c>
      <c r="AD38" s="85">
        <v>72</v>
      </c>
      <c r="AE38" s="85">
        <v>3754.29</v>
      </c>
    </row>
    <row r="39" spans="1:31" s="85" customFormat="1" ht="10.5">
      <c r="D39" s="85" t="s">
        <v>145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1</v>
      </c>
      <c r="L39" s="85">
        <v>1</v>
      </c>
      <c r="M39" s="85">
        <v>1</v>
      </c>
      <c r="N39" s="85">
        <v>1</v>
      </c>
      <c r="O39" s="85">
        <v>1</v>
      </c>
      <c r="P39" s="85">
        <v>1</v>
      </c>
      <c r="Q39" s="85">
        <v>1</v>
      </c>
      <c r="R39" s="85">
        <v>1</v>
      </c>
      <c r="S39" s="85">
        <v>1</v>
      </c>
      <c r="T39" s="85">
        <v>1</v>
      </c>
      <c r="U39" s="85">
        <v>1</v>
      </c>
      <c r="V39" s="85">
        <v>1</v>
      </c>
      <c r="W39" s="85">
        <v>1</v>
      </c>
      <c r="X39" s="85">
        <v>1</v>
      </c>
      <c r="Y39" s="85">
        <v>1</v>
      </c>
      <c r="Z39" s="85">
        <v>1</v>
      </c>
      <c r="AA39" s="85">
        <v>1</v>
      </c>
      <c r="AB39" s="85">
        <v>1</v>
      </c>
      <c r="AC39" s="85">
        <v>18</v>
      </c>
    </row>
    <row r="40" spans="1:31" s="85" customFormat="1" ht="10.5">
      <c r="D40" s="85" t="s">
        <v>146</v>
      </c>
      <c r="E40" s="85">
        <v>0</v>
      </c>
      <c r="F40" s="85">
        <v>0</v>
      </c>
      <c r="G40" s="85">
        <v>0</v>
      </c>
      <c r="H40" s="85">
        <v>0</v>
      </c>
      <c r="I40" s="85">
        <v>0</v>
      </c>
      <c r="J40" s="85">
        <v>0</v>
      </c>
      <c r="K40" s="85">
        <v>1</v>
      </c>
      <c r="L40" s="85">
        <v>1</v>
      </c>
      <c r="M40" s="85">
        <v>1</v>
      </c>
      <c r="N40" s="85">
        <v>1</v>
      </c>
      <c r="O40" s="85">
        <v>1</v>
      </c>
      <c r="P40" s="85">
        <v>1</v>
      </c>
      <c r="Q40" s="85">
        <v>1</v>
      </c>
      <c r="R40" s="85">
        <v>1</v>
      </c>
      <c r="S40" s="85">
        <v>1</v>
      </c>
      <c r="T40" s="85">
        <v>1</v>
      </c>
      <c r="U40" s="85">
        <v>1</v>
      </c>
      <c r="V40" s="85">
        <v>1</v>
      </c>
      <c r="W40" s="85">
        <v>1</v>
      </c>
      <c r="X40" s="85">
        <v>1</v>
      </c>
      <c r="Y40" s="85">
        <v>1</v>
      </c>
      <c r="Z40" s="85">
        <v>1</v>
      </c>
      <c r="AA40" s="85">
        <v>1</v>
      </c>
      <c r="AB40" s="85">
        <v>1</v>
      </c>
      <c r="AC40" s="85">
        <v>18</v>
      </c>
    </row>
    <row r="41" spans="1:31" s="85" customFormat="1" ht="10.5">
      <c r="A41" s="85" t="s">
        <v>130</v>
      </c>
      <c r="B41" s="85" t="s">
        <v>114</v>
      </c>
      <c r="C41" s="85" t="s">
        <v>115</v>
      </c>
      <c r="D41" s="85" t="s">
        <v>116</v>
      </c>
      <c r="E41" s="85">
        <v>1</v>
      </c>
      <c r="F41" s="85">
        <v>1</v>
      </c>
      <c r="G41" s="85">
        <v>1</v>
      </c>
      <c r="H41" s="85">
        <v>1</v>
      </c>
      <c r="I41" s="85">
        <v>1</v>
      </c>
      <c r="J41" s="85">
        <v>1</v>
      </c>
      <c r="K41" s="85">
        <v>1</v>
      </c>
      <c r="L41" s="85">
        <v>1</v>
      </c>
      <c r="M41" s="85">
        <v>1</v>
      </c>
      <c r="N41" s="85">
        <v>1</v>
      </c>
      <c r="O41" s="85">
        <v>1</v>
      </c>
      <c r="P41" s="85">
        <v>1</v>
      </c>
      <c r="Q41" s="85">
        <v>1</v>
      </c>
      <c r="R41" s="85">
        <v>1</v>
      </c>
      <c r="S41" s="85">
        <v>1</v>
      </c>
      <c r="T41" s="85">
        <v>1</v>
      </c>
      <c r="U41" s="85">
        <v>1</v>
      </c>
      <c r="V41" s="85">
        <v>1</v>
      </c>
      <c r="W41" s="85">
        <v>1</v>
      </c>
      <c r="X41" s="85">
        <v>1</v>
      </c>
      <c r="Y41" s="85">
        <v>1</v>
      </c>
      <c r="Z41" s="85">
        <v>1</v>
      </c>
      <c r="AA41" s="85">
        <v>1</v>
      </c>
      <c r="AB41" s="85">
        <v>1</v>
      </c>
      <c r="AC41" s="85">
        <v>24</v>
      </c>
      <c r="AD41" s="85">
        <v>168</v>
      </c>
      <c r="AE41" s="85">
        <v>8760</v>
      </c>
    </row>
    <row r="42" spans="1:31" s="85" customFormat="1" ht="10.5">
      <c r="A42" s="85" t="s">
        <v>90</v>
      </c>
      <c r="B42" s="85" t="s">
        <v>117</v>
      </c>
      <c r="C42" s="85" t="s">
        <v>115</v>
      </c>
      <c r="D42" s="85" t="s">
        <v>141</v>
      </c>
      <c r="E42" s="85">
        <v>21</v>
      </c>
      <c r="F42" s="85">
        <v>15.6</v>
      </c>
      <c r="G42" s="85">
        <v>15.6</v>
      </c>
      <c r="H42" s="85">
        <v>15.6</v>
      </c>
      <c r="I42" s="85">
        <v>15.6</v>
      </c>
      <c r="J42" s="85">
        <v>21</v>
      </c>
      <c r="K42" s="85">
        <v>21</v>
      </c>
      <c r="L42" s="85">
        <v>21</v>
      </c>
      <c r="M42" s="85">
        <v>21</v>
      </c>
      <c r="N42" s="85">
        <v>21</v>
      </c>
      <c r="O42" s="85">
        <v>21</v>
      </c>
      <c r="P42" s="85">
        <v>21</v>
      </c>
      <c r="Q42" s="85">
        <v>21</v>
      </c>
      <c r="R42" s="85">
        <v>21</v>
      </c>
      <c r="S42" s="85">
        <v>21</v>
      </c>
      <c r="T42" s="85">
        <v>21</v>
      </c>
      <c r="U42" s="85">
        <v>21</v>
      </c>
      <c r="V42" s="85">
        <v>21</v>
      </c>
      <c r="W42" s="85">
        <v>21</v>
      </c>
      <c r="X42" s="85">
        <v>21</v>
      </c>
      <c r="Y42" s="85">
        <v>21</v>
      </c>
      <c r="Z42" s="85">
        <v>21</v>
      </c>
      <c r="AA42" s="85">
        <v>21</v>
      </c>
      <c r="AB42" s="85">
        <v>21</v>
      </c>
      <c r="AC42" s="85">
        <v>482.4</v>
      </c>
      <c r="AD42" s="85">
        <v>3376.8</v>
      </c>
      <c r="AE42" s="85">
        <v>176076</v>
      </c>
    </row>
    <row r="43" spans="1:31" s="85" customFormat="1" ht="10.5">
      <c r="D43" s="85" t="s">
        <v>140</v>
      </c>
      <c r="E43" s="85">
        <v>15.6</v>
      </c>
      <c r="F43" s="85">
        <v>15.6</v>
      </c>
      <c r="G43" s="85">
        <v>15.6</v>
      </c>
      <c r="H43" s="85">
        <v>15.6</v>
      </c>
      <c r="I43" s="85">
        <v>15.6</v>
      </c>
      <c r="J43" s="85">
        <v>15.6</v>
      </c>
      <c r="K43" s="85">
        <v>15.6</v>
      </c>
      <c r="L43" s="85">
        <v>15.6</v>
      </c>
      <c r="M43" s="85">
        <v>15.6</v>
      </c>
      <c r="N43" s="85">
        <v>15.6</v>
      </c>
      <c r="O43" s="85">
        <v>15.6</v>
      </c>
      <c r="P43" s="85">
        <v>15.6</v>
      </c>
      <c r="Q43" s="85">
        <v>15.6</v>
      </c>
      <c r="R43" s="85">
        <v>15.6</v>
      </c>
      <c r="S43" s="85">
        <v>15.6</v>
      </c>
      <c r="T43" s="85">
        <v>15.6</v>
      </c>
      <c r="U43" s="85">
        <v>15.6</v>
      </c>
      <c r="V43" s="85">
        <v>15.6</v>
      </c>
      <c r="W43" s="85">
        <v>15.6</v>
      </c>
      <c r="X43" s="85">
        <v>15.6</v>
      </c>
      <c r="Y43" s="85">
        <v>15.6</v>
      </c>
      <c r="Z43" s="85">
        <v>15.6</v>
      </c>
      <c r="AA43" s="85">
        <v>15.6</v>
      </c>
      <c r="AB43" s="85">
        <v>15.6</v>
      </c>
      <c r="AC43" s="85">
        <v>374.4</v>
      </c>
    </row>
    <row r="44" spans="1:31" s="85" customFormat="1" ht="10.5">
      <c r="D44" s="85" t="s">
        <v>151</v>
      </c>
      <c r="E44" s="85">
        <v>21</v>
      </c>
      <c r="F44" s="85">
        <v>21</v>
      </c>
      <c r="G44" s="85">
        <v>21</v>
      </c>
      <c r="H44" s="85">
        <v>21</v>
      </c>
      <c r="I44" s="85">
        <v>21</v>
      </c>
      <c r="J44" s="85">
        <v>21</v>
      </c>
      <c r="K44" s="85">
        <v>21</v>
      </c>
      <c r="L44" s="85">
        <v>21</v>
      </c>
      <c r="M44" s="85">
        <v>21</v>
      </c>
      <c r="N44" s="85">
        <v>21</v>
      </c>
      <c r="O44" s="85">
        <v>21</v>
      </c>
      <c r="P44" s="85">
        <v>21</v>
      </c>
      <c r="Q44" s="85">
        <v>21</v>
      </c>
      <c r="R44" s="85">
        <v>21</v>
      </c>
      <c r="S44" s="85">
        <v>21</v>
      </c>
      <c r="T44" s="85">
        <v>21</v>
      </c>
      <c r="U44" s="85">
        <v>21</v>
      </c>
      <c r="V44" s="85">
        <v>21</v>
      </c>
      <c r="W44" s="85">
        <v>21</v>
      </c>
      <c r="X44" s="85">
        <v>21</v>
      </c>
      <c r="Y44" s="85">
        <v>21</v>
      </c>
      <c r="Z44" s="85">
        <v>21</v>
      </c>
      <c r="AA44" s="85">
        <v>21</v>
      </c>
      <c r="AB44" s="85">
        <v>21</v>
      </c>
      <c r="AC44" s="85">
        <v>504</v>
      </c>
    </row>
    <row r="45" spans="1:31" s="85" customFormat="1" ht="10.5">
      <c r="D45" s="85" t="s">
        <v>150</v>
      </c>
      <c r="E45" s="85">
        <v>21</v>
      </c>
      <c r="F45" s="85">
        <v>15.6</v>
      </c>
      <c r="G45" s="85">
        <v>15.6</v>
      </c>
      <c r="H45" s="85">
        <v>15.6</v>
      </c>
      <c r="I45" s="85">
        <v>15.6</v>
      </c>
      <c r="J45" s="85">
        <v>21</v>
      </c>
      <c r="K45" s="85">
        <v>21</v>
      </c>
      <c r="L45" s="85">
        <v>21</v>
      </c>
      <c r="M45" s="85">
        <v>21</v>
      </c>
      <c r="N45" s="85">
        <v>21</v>
      </c>
      <c r="O45" s="85">
        <v>21</v>
      </c>
      <c r="P45" s="85">
        <v>21</v>
      </c>
      <c r="Q45" s="85">
        <v>21</v>
      </c>
      <c r="R45" s="85">
        <v>21</v>
      </c>
      <c r="S45" s="85">
        <v>21</v>
      </c>
      <c r="T45" s="85">
        <v>21</v>
      </c>
      <c r="U45" s="85">
        <v>21</v>
      </c>
      <c r="V45" s="85">
        <v>21</v>
      </c>
      <c r="W45" s="85">
        <v>21</v>
      </c>
      <c r="X45" s="85">
        <v>21</v>
      </c>
      <c r="Y45" s="85">
        <v>21</v>
      </c>
      <c r="Z45" s="85">
        <v>21</v>
      </c>
      <c r="AA45" s="85">
        <v>21</v>
      </c>
      <c r="AB45" s="85">
        <v>21</v>
      </c>
      <c r="AC45" s="85">
        <v>482.4</v>
      </c>
    </row>
    <row r="46" spans="1:31" s="85" customFormat="1" ht="10.5">
      <c r="D46" s="85" t="s">
        <v>146</v>
      </c>
      <c r="E46" s="85">
        <v>21</v>
      </c>
      <c r="F46" s="85">
        <v>15.6</v>
      </c>
      <c r="G46" s="85">
        <v>15.6</v>
      </c>
      <c r="H46" s="85">
        <v>15.6</v>
      </c>
      <c r="I46" s="85">
        <v>15.6</v>
      </c>
      <c r="J46" s="85">
        <v>21</v>
      </c>
      <c r="K46" s="85">
        <v>21</v>
      </c>
      <c r="L46" s="85">
        <v>21</v>
      </c>
      <c r="M46" s="85">
        <v>21</v>
      </c>
      <c r="N46" s="85">
        <v>21</v>
      </c>
      <c r="O46" s="85">
        <v>21</v>
      </c>
      <c r="P46" s="85">
        <v>21</v>
      </c>
      <c r="Q46" s="85">
        <v>21</v>
      </c>
      <c r="R46" s="85">
        <v>21</v>
      </c>
      <c r="S46" s="85">
        <v>21</v>
      </c>
      <c r="T46" s="85">
        <v>21</v>
      </c>
      <c r="U46" s="85">
        <v>21</v>
      </c>
      <c r="V46" s="85">
        <v>21</v>
      </c>
      <c r="W46" s="85">
        <v>21</v>
      </c>
      <c r="X46" s="85">
        <v>21</v>
      </c>
      <c r="Y46" s="85">
        <v>21</v>
      </c>
      <c r="Z46" s="85">
        <v>21</v>
      </c>
      <c r="AA46" s="85">
        <v>21</v>
      </c>
      <c r="AB46" s="85">
        <v>21</v>
      </c>
      <c r="AC46" s="85">
        <v>482.4</v>
      </c>
    </row>
    <row r="47" spans="1:31" s="85" customFormat="1" ht="10.5">
      <c r="A47" s="85" t="s">
        <v>91</v>
      </c>
      <c r="B47" s="85" t="s">
        <v>117</v>
      </c>
      <c r="C47" s="85" t="s">
        <v>115</v>
      </c>
      <c r="D47" s="85" t="s">
        <v>138</v>
      </c>
      <c r="E47" s="85">
        <v>24</v>
      </c>
      <c r="F47" s="85">
        <v>30</v>
      </c>
      <c r="G47" s="85">
        <v>30</v>
      </c>
      <c r="H47" s="85">
        <v>30</v>
      </c>
      <c r="I47" s="85">
        <v>30</v>
      </c>
      <c r="J47" s="85">
        <v>24</v>
      </c>
      <c r="K47" s="85">
        <v>24</v>
      </c>
      <c r="L47" s="85">
        <v>24</v>
      </c>
      <c r="M47" s="85">
        <v>24</v>
      </c>
      <c r="N47" s="85">
        <v>24</v>
      </c>
      <c r="O47" s="85">
        <v>24</v>
      </c>
      <c r="P47" s="85">
        <v>24</v>
      </c>
      <c r="Q47" s="85">
        <v>24</v>
      </c>
      <c r="R47" s="85">
        <v>24</v>
      </c>
      <c r="S47" s="85">
        <v>24</v>
      </c>
      <c r="T47" s="85">
        <v>24</v>
      </c>
      <c r="U47" s="85">
        <v>24</v>
      </c>
      <c r="V47" s="85">
        <v>24</v>
      </c>
      <c r="W47" s="85">
        <v>24</v>
      </c>
      <c r="X47" s="85">
        <v>24</v>
      </c>
      <c r="Y47" s="85">
        <v>24</v>
      </c>
      <c r="Z47" s="85">
        <v>24</v>
      </c>
      <c r="AA47" s="85">
        <v>24</v>
      </c>
      <c r="AB47" s="85">
        <v>24</v>
      </c>
      <c r="AC47" s="85">
        <v>600</v>
      </c>
      <c r="AD47" s="85">
        <v>4200</v>
      </c>
      <c r="AE47" s="85">
        <v>219000</v>
      </c>
    </row>
    <row r="48" spans="1:31" s="85" customFormat="1" ht="10.5">
      <c r="D48" s="85" t="s">
        <v>150</v>
      </c>
      <c r="E48" s="85">
        <v>24</v>
      </c>
      <c r="F48" s="85">
        <v>30</v>
      </c>
      <c r="G48" s="85">
        <v>30</v>
      </c>
      <c r="H48" s="85">
        <v>30</v>
      </c>
      <c r="I48" s="85">
        <v>30</v>
      </c>
      <c r="J48" s="85">
        <v>24</v>
      </c>
      <c r="K48" s="85">
        <v>24</v>
      </c>
      <c r="L48" s="85">
        <v>24</v>
      </c>
      <c r="M48" s="85">
        <v>24</v>
      </c>
      <c r="N48" s="85">
        <v>24</v>
      </c>
      <c r="O48" s="85">
        <v>24</v>
      </c>
      <c r="P48" s="85">
        <v>24</v>
      </c>
      <c r="Q48" s="85">
        <v>24</v>
      </c>
      <c r="R48" s="85">
        <v>24</v>
      </c>
      <c r="S48" s="85">
        <v>24</v>
      </c>
      <c r="T48" s="85">
        <v>24</v>
      </c>
      <c r="U48" s="85">
        <v>24</v>
      </c>
      <c r="V48" s="85">
        <v>24</v>
      </c>
      <c r="W48" s="85">
        <v>24</v>
      </c>
      <c r="X48" s="85">
        <v>24</v>
      </c>
      <c r="Y48" s="85">
        <v>24</v>
      </c>
      <c r="Z48" s="85">
        <v>24</v>
      </c>
      <c r="AA48" s="85">
        <v>24</v>
      </c>
      <c r="AB48" s="85">
        <v>24</v>
      </c>
      <c r="AC48" s="85">
        <v>600</v>
      </c>
    </row>
    <row r="49" spans="1:31" s="85" customFormat="1" ht="10.5">
      <c r="D49" s="85" t="s">
        <v>151</v>
      </c>
      <c r="E49" s="85">
        <v>30</v>
      </c>
      <c r="F49" s="85">
        <v>30</v>
      </c>
      <c r="G49" s="85">
        <v>30</v>
      </c>
      <c r="H49" s="85">
        <v>30</v>
      </c>
      <c r="I49" s="85">
        <v>30</v>
      </c>
      <c r="J49" s="85">
        <v>30</v>
      </c>
      <c r="K49" s="85">
        <v>30</v>
      </c>
      <c r="L49" s="85">
        <v>30</v>
      </c>
      <c r="M49" s="85">
        <v>30</v>
      </c>
      <c r="N49" s="85">
        <v>30</v>
      </c>
      <c r="O49" s="85">
        <v>30</v>
      </c>
      <c r="P49" s="85">
        <v>30</v>
      </c>
      <c r="Q49" s="85">
        <v>30</v>
      </c>
      <c r="R49" s="85">
        <v>30</v>
      </c>
      <c r="S49" s="85">
        <v>30</v>
      </c>
      <c r="T49" s="85">
        <v>30</v>
      </c>
      <c r="U49" s="85">
        <v>30</v>
      </c>
      <c r="V49" s="85">
        <v>30</v>
      </c>
      <c r="W49" s="85">
        <v>30</v>
      </c>
      <c r="X49" s="85">
        <v>30</v>
      </c>
      <c r="Y49" s="85">
        <v>30</v>
      </c>
      <c r="Z49" s="85">
        <v>30</v>
      </c>
      <c r="AA49" s="85">
        <v>30</v>
      </c>
      <c r="AB49" s="85">
        <v>30</v>
      </c>
      <c r="AC49" s="85">
        <v>720</v>
      </c>
    </row>
    <row r="50" spans="1:31" s="85" customFormat="1" ht="10.5">
      <c r="D50" s="85" t="s">
        <v>146</v>
      </c>
      <c r="E50" s="85">
        <v>24</v>
      </c>
      <c r="F50" s="85">
        <v>30</v>
      </c>
      <c r="G50" s="85">
        <v>30</v>
      </c>
      <c r="H50" s="85">
        <v>30</v>
      </c>
      <c r="I50" s="85">
        <v>30</v>
      </c>
      <c r="J50" s="85">
        <v>24</v>
      </c>
      <c r="K50" s="85">
        <v>24</v>
      </c>
      <c r="L50" s="85">
        <v>24</v>
      </c>
      <c r="M50" s="85">
        <v>24</v>
      </c>
      <c r="N50" s="85">
        <v>24</v>
      </c>
      <c r="O50" s="85">
        <v>24</v>
      </c>
      <c r="P50" s="85">
        <v>24</v>
      </c>
      <c r="Q50" s="85">
        <v>24</v>
      </c>
      <c r="R50" s="85">
        <v>24</v>
      </c>
      <c r="S50" s="85">
        <v>24</v>
      </c>
      <c r="T50" s="85">
        <v>24</v>
      </c>
      <c r="U50" s="85">
        <v>24</v>
      </c>
      <c r="V50" s="85">
        <v>24</v>
      </c>
      <c r="W50" s="85">
        <v>24</v>
      </c>
      <c r="X50" s="85">
        <v>24</v>
      </c>
      <c r="Y50" s="85">
        <v>24</v>
      </c>
      <c r="Z50" s="85">
        <v>24</v>
      </c>
      <c r="AA50" s="85">
        <v>24</v>
      </c>
      <c r="AB50" s="85">
        <v>24</v>
      </c>
      <c r="AC50" s="85">
        <v>600</v>
      </c>
    </row>
    <row r="51" spans="1:31" s="85" customFormat="1" ht="10.5">
      <c r="A51" s="85" t="s">
        <v>153</v>
      </c>
      <c r="B51" s="85" t="s">
        <v>117</v>
      </c>
      <c r="C51" s="85" t="s">
        <v>115</v>
      </c>
      <c r="D51" s="85" t="s">
        <v>141</v>
      </c>
      <c r="E51" s="85">
        <v>19</v>
      </c>
      <c r="F51" s="85">
        <v>15.6</v>
      </c>
      <c r="G51" s="85">
        <v>15.6</v>
      </c>
      <c r="H51" s="85">
        <v>15.6</v>
      </c>
      <c r="I51" s="85">
        <v>15.6</v>
      </c>
      <c r="J51" s="85">
        <v>19</v>
      </c>
      <c r="K51" s="85">
        <v>19</v>
      </c>
      <c r="L51" s="85">
        <v>19</v>
      </c>
      <c r="M51" s="85">
        <v>19</v>
      </c>
      <c r="N51" s="85">
        <v>19</v>
      </c>
      <c r="O51" s="85">
        <v>19</v>
      </c>
      <c r="P51" s="85">
        <v>19</v>
      </c>
      <c r="Q51" s="85">
        <v>19</v>
      </c>
      <c r="R51" s="85">
        <v>19</v>
      </c>
      <c r="S51" s="85">
        <v>19</v>
      </c>
      <c r="T51" s="85">
        <v>19</v>
      </c>
      <c r="U51" s="85">
        <v>19</v>
      </c>
      <c r="V51" s="85">
        <v>19</v>
      </c>
      <c r="W51" s="85">
        <v>19</v>
      </c>
      <c r="X51" s="85">
        <v>19</v>
      </c>
      <c r="Y51" s="85">
        <v>19</v>
      </c>
      <c r="Z51" s="85">
        <v>19</v>
      </c>
      <c r="AA51" s="85">
        <v>19</v>
      </c>
      <c r="AB51" s="85">
        <v>19</v>
      </c>
      <c r="AC51" s="85">
        <v>442.4</v>
      </c>
      <c r="AD51" s="85">
        <v>3096.8</v>
      </c>
      <c r="AE51" s="85">
        <v>161476</v>
      </c>
    </row>
    <row r="52" spans="1:31" s="85" customFormat="1" ht="10.5">
      <c r="D52" s="85" t="s">
        <v>140</v>
      </c>
      <c r="E52" s="85">
        <v>15.6</v>
      </c>
      <c r="F52" s="85">
        <v>15.6</v>
      </c>
      <c r="G52" s="85">
        <v>15.6</v>
      </c>
      <c r="H52" s="85">
        <v>15.6</v>
      </c>
      <c r="I52" s="85">
        <v>15.6</v>
      </c>
      <c r="J52" s="85">
        <v>15.6</v>
      </c>
      <c r="K52" s="85">
        <v>15.6</v>
      </c>
      <c r="L52" s="85">
        <v>15.6</v>
      </c>
      <c r="M52" s="85">
        <v>15.6</v>
      </c>
      <c r="N52" s="85">
        <v>15.6</v>
      </c>
      <c r="O52" s="85">
        <v>15.6</v>
      </c>
      <c r="P52" s="85">
        <v>15.6</v>
      </c>
      <c r="Q52" s="85">
        <v>15.6</v>
      </c>
      <c r="R52" s="85">
        <v>15.6</v>
      </c>
      <c r="S52" s="85">
        <v>15.6</v>
      </c>
      <c r="T52" s="85">
        <v>15.6</v>
      </c>
      <c r="U52" s="85">
        <v>15.6</v>
      </c>
      <c r="V52" s="85">
        <v>15.6</v>
      </c>
      <c r="W52" s="85">
        <v>15.6</v>
      </c>
      <c r="X52" s="85">
        <v>15.6</v>
      </c>
      <c r="Y52" s="85">
        <v>15.6</v>
      </c>
      <c r="Z52" s="85">
        <v>15.6</v>
      </c>
      <c r="AA52" s="85">
        <v>15.6</v>
      </c>
      <c r="AB52" s="85">
        <v>15.6</v>
      </c>
      <c r="AC52" s="85">
        <v>374.4</v>
      </c>
    </row>
    <row r="53" spans="1:31" s="85" customFormat="1" ht="10.5">
      <c r="D53" s="85" t="s">
        <v>151</v>
      </c>
      <c r="E53" s="85">
        <v>21</v>
      </c>
      <c r="F53" s="85">
        <v>21</v>
      </c>
      <c r="G53" s="85">
        <v>21</v>
      </c>
      <c r="H53" s="85">
        <v>21</v>
      </c>
      <c r="I53" s="85">
        <v>21</v>
      </c>
      <c r="J53" s="85">
        <v>21</v>
      </c>
      <c r="K53" s="85">
        <v>21</v>
      </c>
      <c r="L53" s="85">
        <v>21</v>
      </c>
      <c r="M53" s="85">
        <v>21</v>
      </c>
      <c r="N53" s="85">
        <v>21</v>
      </c>
      <c r="O53" s="85">
        <v>21</v>
      </c>
      <c r="P53" s="85">
        <v>21</v>
      </c>
      <c r="Q53" s="85">
        <v>21</v>
      </c>
      <c r="R53" s="85">
        <v>21</v>
      </c>
      <c r="S53" s="85">
        <v>21</v>
      </c>
      <c r="T53" s="85">
        <v>21</v>
      </c>
      <c r="U53" s="85">
        <v>21</v>
      </c>
      <c r="V53" s="85">
        <v>21</v>
      </c>
      <c r="W53" s="85">
        <v>21</v>
      </c>
      <c r="X53" s="85">
        <v>21</v>
      </c>
      <c r="Y53" s="85">
        <v>21</v>
      </c>
      <c r="Z53" s="85">
        <v>21</v>
      </c>
      <c r="AA53" s="85">
        <v>21</v>
      </c>
      <c r="AB53" s="85">
        <v>21</v>
      </c>
      <c r="AC53" s="85">
        <v>504</v>
      </c>
    </row>
    <row r="54" spans="1:31" s="85" customFormat="1" ht="10.5">
      <c r="D54" s="85" t="s">
        <v>150</v>
      </c>
      <c r="E54" s="85">
        <v>19</v>
      </c>
      <c r="F54" s="85">
        <v>15.6</v>
      </c>
      <c r="G54" s="85">
        <v>15.6</v>
      </c>
      <c r="H54" s="85">
        <v>15.6</v>
      </c>
      <c r="I54" s="85">
        <v>15.6</v>
      </c>
      <c r="J54" s="85">
        <v>19</v>
      </c>
      <c r="K54" s="85">
        <v>19</v>
      </c>
      <c r="L54" s="85">
        <v>19</v>
      </c>
      <c r="M54" s="85">
        <v>19</v>
      </c>
      <c r="N54" s="85">
        <v>19</v>
      </c>
      <c r="O54" s="85">
        <v>19</v>
      </c>
      <c r="P54" s="85">
        <v>19</v>
      </c>
      <c r="Q54" s="85">
        <v>19</v>
      </c>
      <c r="R54" s="85">
        <v>19</v>
      </c>
      <c r="S54" s="85">
        <v>19</v>
      </c>
      <c r="T54" s="85">
        <v>19</v>
      </c>
      <c r="U54" s="85">
        <v>19</v>
      </c>
      <c r="V54" s="85">
        <v>19</v>
      </c>
      <c r="W54" s="85">
        <v>19</v>
      </c>
      <c r="X54" s="85">
        <v>19</v>
      </c>
      <c r="Y54" s="85">
        <v>19</v>
      </c>
      <c r="Z54" s="85">
        <v>19</v>
      </c>
      <c r="AA54" s="85">
        <v>19</v>
      </c>
      <c r="AB54" s="85">
        <v>19</v>
      </c>
      <c r="AC54" s="85">
        <v>442.4</v>
      </c>
    </row>
    <row r="55" spans="1:31" s="85" customFormat="1" ht="10.5">
      <c r="D55" s="85" t="s">
        <v>146</v>
      </c>
      <c r="E55" s="85">
        <v>19</v>
      </c>
      <c r="F55" s="85">
        <v>15.6</v>
      </c>
      <c r="G55" s="85">
        <v>15.6</v>
      </c>
      <c r="H55" s="85">
        <v>15.6</v>
      </c>
      <c r="I55" s="85">
        <v>15.6</v>
      </c>
      <c r="J55" s="85">
        <v>19</v>
      </c>
      <c r="K55" s="85">
        <v>19</v>
      </c>
      <c r="L55" s="85">
        <v>19</v>
      </c>
      <c r="M55" s="85">
        <v>19</v>
      </c>
      <c r="N55" s="85">
        <v>19</v>
      </c>
      <c r="O55" s="85">
        <v>19</v>
      </c>
      <c r="P55" s="85">
        <v>19</v>
      </c>
      <c r="Q55" s="85">
        <v>19</v>
      </c>
      <c r="R55" s="85">
        <v>19</v>
      </c>
      <c r="S55" s="85">
        <v>19</v>
      </c>
      <c r="T55" s="85">
        <v>19</v>
      </c>
      <c r="U55" s="85">
        <v>19</v>
      </c>
      <c r="V55" s="85">
        <v>19</v>
      </c>
      <c r="W55" s="85">
        <v>19</v>
      </c>
      <c r="X55" s="85">
        <v>19</v>
      </c>
      <c r="Y55" s="85">
        <v>19</v>
      </c>
      <c r="Z55" s="85">
        <v>19</v>
      </c>
      <c r="AA55" s="85">
        <v>19</v>
      </c>
      <c r="AB55" s="85">
        <v>19</v>
      </c>
      <c r="AC55" s="85">
        <v>442.4</v>
      </c>
    </row>
    <row r="56" spans="1:31" s="85" customFormat="1" ht="10.5">
      <c r="A56" s="85" t="s">
        <v>154</v>
      </c>
      <c r="B56" s="85" t="s">
        <v>117</v>
      </c>
      <c r="C56" s="85" t="s">
        <v>115</v>
      </c>
      <c r="D56" s="85" t="s">
        <v>138</v>
      </c>
      <c r="E56" s="85">
        <v>26</v>
      </c>
      <c r="F56" s="85">
        <v>30</v>
      </c>
      <c r="G56" s="85">
        <v>30</v>
      </c>
      <c r="H56" s="85">
        <v>30</v>
      </c>
      <c r="I56" s="85">
        <v>30</v>
      </c>
      <c r="J56" s="85">
        <v>26</v>
      </c>
      <c r="K56" s="85">
        <v>26</v>
      </c>
      <c r="L56" s="85">
        <v>26</v>
      </c>
      <c r="M56" s="85">
        <v>26</v>
      </c>
      <c r="N56" s="85">
        <v>26</v>
      </c>
      <c r="O56" s="85">
        <v>26</v>
      </c>
      <c r="P56" s="85">
        <v>26</v>
      </c>
      <c r="Q56" s="85">
        <v>26</v>
      </c>
      <c r="R56" s="85">
        <v>26</v>
      </c>
      <c r="S56" s="85">
        <v>26</v>
      </c>
      <c r="T56" s="85">
        <v>26</v>
      </c>
      <c r="U56" s="85">
        <v>26</v>
      </c>
      <c r="V56" s="85">
        <v>26</v>
      </c>
      <c r="W56" s="85">
        <v>26</v>
      </c>
      <c r="X56" s="85">
        <v>26</v>
      </c>
      <c r="Y56" s="85">
        <v>26</v>
      </c>
      <c r="Z56" s="85">
        <v>26</v>
      </c>
      <c r="AA56" s="85">
        <v>26</v>
      </c>
      <c r="AB56" s="85">
        <v>26</v>
      </c>
      <c r="AC56" s="85">
        <v>640</v>
      </c>
      <c r="AD56" s="85">
        <v>4480</v>
      </c>
      <c r="AE56" s="85">
        <v>233600</v>
      </c>
    </row>
    <row r="57" spans="1:31" s="85" customFormat="1" ht="10.5">
      <c r="D57" s="85" t="s">
        <v>150</v>
      </c>
      <c r="E57" s="85">
        <v>26</v>
      </c>
      <c r="F57" s="85">
        <v>30</v>
      </c>
      <c r="G57" s="85">
        <v>30</v>
      </c>
      <c r="H57" s="85">
        <v>30</v>
      </c>
      <c r="I57" s="85">
        <v>30</v>
      </c>
      <c r="J57" s="85">
        <v>26</v>
      </c>
      <c r="K57" s="85">
        <v>26</v>
      </c>
      <c r="L57" s="85">
        <v>26</v>
      </c>
      <c r="M57" s="85">
        <v>26</v>
      </c>
      <c r="N57" s="85">
        <v>26</v>
      </c>
      <c r="O57" s="85">
        <v>26</v>
      </c>
      <c r="P57" s="85">
        <v>26</v>
      </c>
      <c r="Q57" s="85">
        <v>26</v>
      </c>
      <c r="R57" s="85">
        <v>26</v>
      </c>
      <c r="S57" s="85">
        <v>26</v>
      </c>
      <c r="T57" s="85">
        <v>26</v>
      </c>
      <c r="U57" s="85">
        <v>26</v>
      </c>
      <c r="V57" s="85">
        <v>26</v>
      </c>
      <c r="W57" s="85">
        <v>26</v>
      </c>
      <c r="X57" s="85">
        <v>26</v>
      </c>
      <c r="Y57" s="85">
        <v>26</v>
      </c>
      <c r="Z57" s="85">
        <v>26</v>
      </c>
      <c r="AA57" s="85">
        <v>26</v>
      </c>
      <c r="AB57" s="85">
        <v>26</v>
      </c>
      <c r="AC57" s="85">
        <v>640</v>
      </c>
    </row>
    <row r="58" spans="1:31" s="85" customFormat="1" ht="10.5">
      <c r="D58" s="85" t="s">
        <v>151</v>
      </c>
      <c r="E58" s="85">
        <v>30</v>
      </c>
      <c r="F58" s="85">
        <v>30</v>
      </c>
      <c r="G58" s="85">
        <v>30</v>
      </c>
      <c r="H58" s="85">
        <v>30</v>
      </c>
      <c r="I58" s="85">
        <v>30</v>
      </c>
      <c r="J58" s="85">
        <v>30</v>
      </c>
      <c r="K58" s="85">
        <v>30</v>
      </c>
      <c r="L58" s="85">
        <v>30</v>
      </c>
      <c r="M58" s="85">
        <v>30</v>
      </c>
      <c r="N58" s="85">
        <v>30</v>
      </c>
      <c r="O58" s="85">
        <v>30</v>
      </c>
      <c r="P58" s="85">
        <v>30</v>
      </c>
      <c r="Q58" s="85">
        <v>30</v>
      </c>
      <c r="R58" s="85">
        <v>30</v>
      </c>
      <c r="S58" s="85">
        <v>30</v>
      </c>
      <c r="T58" s="85">
        <v>30</v>
      </c>
      <c r="U58" s="85">
        <v>30</v>
      </c>
      <c r="V58" s="85">
        <v>30</v>
      </c>
      <c r="W58" s="85">
        <v>30</v>
      </c>
      <c r="X58" s="85">
        <v>30</v>
      </c>
      <c r="Y58" s="85">
        <v>30</v>
      </c>
      <c r="Z58" s="85">
        <v>30</v>
      </c>
      <c r="AA58" s="85">
        <v>30</v>
      </c>
      <c r="AB58" s="85">
        <v>30</v>
      </c>
      <c r="AC58" s="85">
        <v>720</v>
      </c>
    </row>
    <row r="59" spans="1:31" s="85" customFormat="1" ht="10.5">
      <c r="D59" s="85" t="s">
        <v>146</v>
      </c>
      <c r="E59" s="85">
        <v>26</v>
      </c>
      <c r="F59" s="85">
        <v>30</v>
      </c>
      <c r="G59" s="85">
        <v>30</v>
      </c>
      <c r="H59" s="85">
        <v>30</v>
      </c>
      <c r="I59" s="85">
        <v>30</v>
      </c>
      <c r="J59" s="85">
        <v>26</v>
      </c>
      <c r="K59" s="85">
        <v>26</v>
      </c>
      <c r="L59" s="85">
        <v>26</v>
      </c>
      <c r="M59" s="85">
        <v>26</v>
      </c>
      <c r="N59" s="85">
        <v>26</v>
      </c>
      <c r="O59" s="85">
        <v>26</v>
      </c>
      <c r="P59" s="85">
        <v>26</v>
      </c>
      <c r="Q59" s="85">
        <v>26</v>
      </c>
      <c r="R59" s="85">
        <v>26</v>
      </c>
      <c r="S59" s="85">
        <v>26</v>
      </c>
      <c r="T59" s="85">
        <v>26</v>
      </c>
      <c r="U59" s="85">
        <v>26</v>
      </c>
      <c r="V59" s="85">
        <v>26</v>
      </c>
      <c r="W59" s="85">
        <v>26</v>
      </c>
      <c r="X59" s="85">
        <v>26</v>
      </c>
      <c r="Y59" s="85">
        <v>26</v>
      </c>
      <c r="Z59" s="85">
        <v>26</v>
      </c>
      <c r="AA59" s="85">
        <v>26</v>
      </c>
      <c r="AB59" s="85">
        <v>26</v>
      </c>
      <c r="AC59" s="85">
        <v>640</v>
      </c>
    </row>
    <row r="60" spans="1:31" s="85" customFormat="1" ht="10.5">
      <c r="A60" s="85" t="s">
        <v>131</v>
      </c>
      <c r="B60" s="85" t="s">
        <v>132</v>
      </c>
      <c r="C60" s="85" t="s">
        <v>115</v>
      </c>
      <c r="D60" s="85" t="s">
        <v>138</v>
      </c>
      <c r="E60" s="85">
        <v>50</v>
      </c>
      <c r="F60" s="85">
        <v>50</v>
      </c>
      <c r="G60" s="85">
        <v>50</v>
      </c>
      <c r="H60" s="85">
        <v>50</v>
      </c>
      <c r="I60" s="85">
        <v>50</v>
      </c>
      <c r="J60" s="85">
        <v>50</v>
      </c>
      <c r="K60" s="85">
        <v>50</v>
      </c>
      <c r="L60" s="85">
        <v>50</v>
      </c>
      <c r="M60" s="85">
        <v>50</v>
      </c>
      <c r="N60" s="85">
        <v>50</v>
      </c>
      <c r="O60" s="85">
        <v>50</v>
      </c>
      <c r="P60" s="85">
        <v>50</v>
      </c>
      <c r="Q60" s="85">
        <v>50</v>
      </c>
      <c r="R60" s="85">
        <v>50</v>
      </c>
      <c r="S60" s="85">
        <v>50</v>
      </c>
      <c r="T60" s="85">
        <v>50</v>
      </c>
      <c r="U60" s="85">
        <v>50</v>
      </c>
      <c r="V60" s="85">
        <v>50</v>
      </c>
      <c r="W60" s="85">
        <v>50</v>
      </c>
      <c r="X60" s="85">
        <v>50</v>
      </c>
      <c r="Y60" s="85">
        <v>50</v>
      </c>
      <c r="Z60" s="85">
        <v>50</v>
      </c>
      <c r="AA60" s="85">
        <v>50</v>
      </c>
      <c r="AB60" s="85">
        <v>50</v>
      </c>
      <c r="AC60" s="85">
        <v>1200</v>
      </c>
      <c r="AD60" s="85">
        <v>8400</v>
      </c>
      <c r="AE60" s="85">
        <v>438000</v>
      </c>
    </row>
    <row r="61" spans="1:31" s="85" customFormat="1" ht="10.5">
      <c r="D61" s="85" t="s">
        <v>145</v>
      </c>
      <c r="E61" s="85">
        <v>50</v>
      </c>
      <c r="F61" s="85">
        <v>50</v>
      </c>
      <c r="G61" s="85">
        <v>50</v>
      </c>
      <c r="H61" s="85">
        <v>50</v>
      </c>
      <c r="I61" s="85">
        <v>50</v>
      </c>
      <c r="J61" s="85">
        <v>50</v>
      </c>
      <c r="K61" s="85">
        <v>50</v>
      </c>
      <c r="L61" s="85">
        <v>50</v>
      </c>
      <c r="M61" s="85">
        <v>50</v>
      </c>
      <c r="N61" s="85">
        <v>50</v>
      </c>
      <c r="O61" s="85">
        <v>50</v>
      </c>
      <c r="P61" s="85">
        <v>50</v>
      </c>
      <c r="Q61" s="85">
        <v>50</v>
      </c>
      <c r="R61" s="85">
        <v>50</v>
      </c>
      <c r="S61" s="85">
        <v>50</v>
      </c>
      <c r="T61" s="85">
        <v>50</v>
      </c>
      <c r="U61" s="85">
        <v>50</v>
      </c>
      <c r="V61" s="85">
        <v>50</v>
      </c>
      <c r="W61" s="85">
        <v>50</v>
      </c>
      <c r="X61" s="85">
        <v>50</v>
      </c>
      <c r="Y61" s="85">
        <v>50</v>
      </c>
      <c r="Z61" s="85">
        <v>50</v>
      </c>
      <c r="AA61" s="85">
        <v>50</v>
      </c>
      <c r="AB61" s="85">
        <v>50</v>
      </c>
      <c r="AC61" s="85">
        <v>1200</v>
      </c>
    </row>
    <row r="62" spans="1:31" s="85" customFormat="1" ht="10.5">
      <c r="D62" s="85" t="s">
        <v>146</v>
      </c>
      <c r="E62" s="85">
        <v>50</v>
      </c>
      <c r="F62" s="85">
        <v>50</v>
      </c>
      <c r="G62" s="85">
        <v>50</v>
      </c>
      <c r="H62" s="85">
        <v>50</v>
      </c>
      <c r="I62" s="85">
        <v>50</v>
      </c>
      <c r="J62" s="85">
        <v>50</v>
      </c>
      <c r="K62" s="85">
        <v>50</v>
      </c>
      <c r="L62" s="85">
        <v>50</v>
      </c>
      <c r="M62" s="85">
        <v>50</v>
      </c>
      <c r="N62" s="85">
        <v>50</v>
      </c>
      <c r="O62" s="85">
        <v>50</v>
      </c>
      <c r="P62" s="85">
        <v>50</v>
      </c>
      <c r="Q62" s="85">
        <v>50</v>
      </c>
      <c r="R62" s="85">
        <v>50</v>
      </c>
      <c r="S62" s="85">
        <v>50</v>
      </c>
      <c r="T62" s="85">
        <v>50</v>
      </c>
      <c r="U62" s="85">
        <v>50</v>
      </c>
      <c r="V62" s="85">
        <v>50</v>
      </c>
      <c r="W62" s="85">
        <v>50</v>
      </c>
      <c r="X62" s="85">
        <v>50</v>
      </c>
      <c r="Y62" s="85">
        <v>50</v>
      </c>
      <c r="Z62" s="85">
        <v>50</v>
      </c>
      <c r="AA62" s="85">
        <v>50</v>
      </c>
      <c r="AB62" s="85">
        <v>50</v>
      </c>
      <c r="AC62" s="85">
        <v>1200</v>
      </c>
    </row>
    <row r="63" spans="1:31" s="85" customFormat="1" ht="10.5">
      <c r="A63" s="85" t="s">
        <v>309</v>
      </c>
      <c r="B63" s="85" t="s">
        <v>132</v>
      </c>
      <c r="C63" s="85" t="s">
        <v>115</v>
      </c>
      <c r="D63" s="85" t="s">
        <v>116</v>
      </c>
      <c r="E63" s="85">
        <v>30</v>
      </c>
      <c r="F63" s="85">
        <v>30</v>
      </c>
      <c r="G63" s="85">
        <v>30</v>
      </c>
      <c r="H63" s="85">
        <v>30</v>
      </c>
      <c r="I63" s="85">
        <v>30</v>
      </c>
      <c r="J63" s="85">
        <v>30</v>
      </c>
      <c r="K63" s="85">
        <v>30</v>
      </c>
      <c r="L63" s="85">
        <v>30</v>
      </c>
      <c r="M63" s="85">
        <v>30</v>
      </c>
      <c r="N63" s="85">
        <v>30</v>
      </c>
      <c r="O63" s="85">
        <v>30</v>
      </c>
      <c r="P63" s="85">
        <v>30</v>
      </c>
      <c r="Q63" s="85">
        <v>30</v>
      </c>
      <c r="R63" s="85">
        <v>30</v>
      </c>
      <c r="S63" s="85">
        <v>30</v>
      </c>
      <c r="T63" s="85">
        <v>30</v>
      </c>
      <c r="U63" s="85">
        <v>30</v>
      </c>
      <c r="V63" s="85">
        <v>30</v>
      </c>
      <c r="W63" s="85">
        <v>30</v>
      </c>
      <c r="X63" s="85">
        <v>30</v>
      </c>
      <c r="Y63" s="85">
        <v>30</v>
      </c>
      <c r="Z63" s="85">
        <v>30</v>
      </c>
      <c r="AA63" s="85">
        <v>30</v>
      </c>
      <c r="AB63" s="85">
        <v>30</v>
      </c>
      <c r="AC63" s="85">
        <v>720</v>
      </c>
      <c r="AD63" s="85">
        <v>5040</v>
      </c>
      <c r="AE63" s="85">
        <v>262800</v>
      </c>
    </row>
    <row r="64" spans="1:31" s="85" customFormat="1" ht="10.5">
      <c r="A64" s="85" t="s">
        <v>310</v>
      </c>
      <c r="B64" s="85" t="s">
        <v>132</v>
      </c>
      <c r="C64" s="85" t="s">
        <v>115</v>
      </c>
      <c r="D64" s="85" t="s">
        <v>116</v>
      </c>
      <c r="E64" s="85">
        <v>60</v>
      </c>
      <c r="F64" s="85">
        <v>60</v>
      </c>
      <c r="G64" s="85">
        <v>60</v>
      </c>
      <c r="H64" s="85">
        <v>60</v>
      </c>
      <c r="I64" s="85">
        <v>60</v>
      </c>
      <c r="J64" s="85">
        <v>60</v>
      </c>
      <c r="K64" s="85">
        <v>60</v>
      </c>
      <c r="L64" s="85">
        <v>60</v>
      </c>
      <c r="M64" s="85">
        <v>60</v>
      </c>
      <c r="N64" s="85">
        <v>60</v>
      </c>
      <c r="O64" s="85">
        <v>60</v>
      </c>
      <c r="P64" s="85">
        <v>60</v>
      </c>
      <c r="Q64" s="85">
        <v>60</v>
      </c>
      <c r="R64" s="85">
        <v>60</v>
      </c>
      <c r="S64" s="85">
        <v>60</v>
      </c>
      <c r="T64" s="85">
        <v>60</v>
      </c>
      <c r="U64" s="85">
        <v>60</v>
      </c>
      <c r="V64" s="85">
        <v>60</v>
      </c>
      <c r="W64" s="85">
        <v>60</v>
      </c>
      <c r="X64" s="85">
        <v>60</v>
      </c>
      <c r="Y64" s="85">
        <v>60</v>
      </c>
      <c r="Z64" s="85">
        <v>60</v>
      </c>
      <c r="AA64" s="85">
        <v>60</v>
      </c>
      <c r="AB64" s="85">
        <v>60</v>
      </c>
      <c r="AC64" s="85">
        <v>1440</v>
      </c>
      <c r="AD64" s="85">
        <v>10080</v>
      </c>
      <c r="AE64" s="85">
        <v>525600</v>
      </c>
    </row>
    <row r="65" spans="1:31" s="85" customFormat="1" ht="10.5">
      <c r="A65" s="85" t="s">
        <v>143</v>
      </c>
      <c r="B65" s="85" t="s">
        <v>114</v>
      </c>
      <c r="C65" s="85" t="s">
        <v>115</v>
      </c>
      <c r="D65" s="85" t="s">
        <v>138</v>
      </c>
      <c r="E65" s="85">
        <v>1</v>
      </c>
      <c r="F65" s="85">
        <v>0</v>
      </c>
      <c r="G65" s="85">
        <v>0</v>
      </c>
      <c r="H65" s="85">
        <v>0</v>
      </c>
      <c r="I65" s="85">
        <v>0</v>
      </c>
      <c r="J65" s="85">
        <v>0</v>
      </c>
      <c r="K65" s="85">
        <v>1</v>
      </c>
      <c r="L65" s="85">
        <v>1</v>
      </c>
      <c r="M65" s="85">
        <v>1</v>
      </c>
      <c r="N65" s="85">
        <v>1</v>
      </c>
      <c r="O65" s="85">
        <v>1</v>
      </c>
      <c r="P65" s="85">
        <v>1</v>
      </c>
      <c r="Q65" s="85">
        <v>1</v>
      </c>
      <c r="R65" s="85">
        <v>1</v>
      </c>
      <c r="S65" s="85">
        <v>1</v>
      </c>
      <c r="T65" s="85">
        <v>1</v>
      </c>
      <c r="U65" s="85">
        <v>1</v>
      </c>
      <c r="V65" s="85">
        <v>1</v>
      </c>
      <c r="W65" s="85">
        <v>1</v>
      </c>
      <c r="X65" s="85">
        <v>1</v>
      </c>
      <c r="Y65" s="85">
        <v>1</v>
      </c>
      <c r="Z65" s="85">
        <v>1</v>
      </c>
      <c r="AA65" s="85">
        <v>1</v>
      </c>
      <c r="AB65" s="85">
        <v>1</v>
      </c>
      <c r="AC65" s="85">
        <v>19</v>
      </c>
      <c r="AD65" s="85">
        <v>133</v>
      </c>
      <c r="AE65" s="85">
        <v>6935</v>
      </c>
    </row>
    <row r="66" spans="1:31" s="85" customFormat="1" ht="10.5">
      <c r="D66" s="85" t="s">
        <v>150</v>
      </c>
      <c r="E66" s="85">
        <v>1</v>
      </c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1</v>
      </c>
      <c r="L66" s="85">
        <v>1</v>
      </c>
      <c r="M66" s="85">
        <v>1</v>
      </c>
      <c r="N66" s="85">
        <v>1</v>
      </c>
      <c r="O66" s="85">
        <v>1</v>
      </c>
      <c r="P66" s="85">
        <v>1</v>
      </c>
      <c r="Q66" s="85">
        <v>1</v>
      </c>
      <c r="R66" s="85">
        <v>1</v>
      </c>
      <c r="S66" s="85">
        <v>1</v>
      </c>
      <c r="T66" s="85">
        <v>1</v>
      </c>
      <c r="U66" s="85">
        <v>1</v>
      </c>
      <c r="V66" s="85">
        <v>1</v>
      </c>
      <c r="W66" s="85">
        <v>1</v>
      </c>
      <c r="X66" s="85">
        <v>1</v>
      </c>
      <c r="Y66" s="85">
        <v>1</v>
      </c>
      <c r="Z66" s="85">
        <v>1</v>
      </c>
      <c r="AA66" s="85">
        <v>1</v>
      </c>
      <c r="AB66" s="85">
        <v>1</v>
      </c>
      <c r="AC66" s="85">
        <v>19</v>
      </c>
    </row>
    <row r="67" spans="1:31" s="85" customFormat="1" ht="10.5">
      <c r="D67" s="85" t="s">
        <v>151</v>
      </c>
      <c r="E67" s="85">
        <v>1</v>
      </c>
      <c r="F67" s="85">
        <v>1</v>
      </c>
      <c r="G67" s="85">
        <v>1</v>
      </c>
      <c r="H67" s="85">
        <v>1</v>
      </c>
      <c r="I67" s="85">
        <v>1</v>
      </c>
      <c r="J67" s="85">
        <v>1</v>
      </c>
      <c r="K67" s="85">
        <v>1</v>
      </c>
      <c r="L67" s="85">
        <v>1</v>
      </c>
      <c r="M67" s="85">
        <v>1</v>
      </c>
      <c r="N67" s="85">
        <v>1</v>
      </c>
      <c r="O67" s="85">
        <v>1</v>
      </c>
      <c r="P67" s="85">
        <v>1</v>
      </c>
      <c r="Q67" s="85">
        <v>1</v>
      </c>
      <c r="R67" s="85">
        <v>1</v>
      </c>
      <c r="S67" s="85">
        <v>1</v>
      </c>
      <c r="T67" s="85">
        <v>1</v>
      </c>
      <c r="U67" s="85">
        <v>1</v>
      </c>
      <c r="V67" s="85">
        <v>1</v>
      </c>
      <c r="W67" s="85">
        <v>1</v>
      </c>
      <c r="X67" s="85">
        <v>1</v>
      </c>
      <c r="Y67" s="85">
        <v>1</v>
      </c>
      <c r="Z67" s="85">
        <v>1</v>
      </c>
      <c r="AA67" s="85">
        <v>1</v>
      </c>
      <c r="AB67" s="85">
        <v>1</v>
      </c>
      <c r="AC67" s="85">
        <v>24</v>
      </c>
    </row>
    <row r="68" spans="1:31" s="85" customFormat="1" ht="10.5">
      <c r="D68" s="85" t="s">
        <v>146</v>
      </c>
      <c r="E68" s="85">
        <v>1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1</v>
      </c>
      <c r="L68" s="85">
        <v>1</v>
      </c>
      <c r="M68" s="85">
        <v>1</v>
      </c>
      <c r="N68" s="85">
        <v>1</v>
      </c>
      <c r="O68" s="85">
        <v>1</v>
      </c>
      <c r="P68" s="85">
        <v>1</v>
      </c>
      <c r="Q68" s="85">
        <v>1</v>
      </c>
      <c r="R68" s="85">
        <v>1</v>
      </c>
      <c r="S68" s="85">
        <v>1</v>
      </c>
      <c r="T68" s="85">
        <v>1</v>
      </c>
      <c r="U68" s="85">
        <v>1</v>
      </c>
      <c r="V68" s="85">
        <v>1</v>
      </c>
      <c r="W68" s="85">
        <v>1</v>
      </c>
      <c r="X68" s="85">
        <v>1</v>
      </c>
      <c r="Y68" s="85">
        <v>1</v>
      </c>
      <c r="Z68" s="85">
        <v>1</v>
      </c>
      <c r="AA68" s="85">
        <v>1</v>
      </c>
      <c r="AB68" s="85">
        <v>1</v>
      </c>
      <c r="AC68" s="85">
        <v>19</v>
      </c>
    </row>
    <row r="69" spans="1:31" s="85" customFormat="1" ht="10.5">
      <c r="A69" s="85" t="s">
        <v>142</v>
      </c>
      <c r="B69" s="85" t="s">
        <v>114</v>
      </c>
      <c r="C69" s="85" t="s">
        <v>115</v>
      </c>
      <c r="D69" s="85" t="s">
        <v>116</v>
      </c>
      <c r="E69" s="85">
        <v>1</v>
      </c>
      <c r="F69" s="85">
        <v>1</v>
      </c>
      <c r="G69" s="85">
        <v>1</v>
      </c>
      <c r="H69" s="85">
        <v>1</v>
      </c>
      <c r="I69" s="85">
        <v>1</v>
      </c>
      <c r="J69" s="85">
        <v>1</v>
      </c>
      <c r="K69" s="85">
        <v>1</v>
      </c>
      <c r="L69" s="85">
        <v>1</v>
      </c>
      <c r="M69" s="85">
        <v>1</v>
      </c>
      <c r="N69" s="85">
        <v>1</v>
      </c>
      <c r="O69" s="85">
        <v>1</v>
      </c>
      <c r="P69" s="85">
        <v>1</v>
      </c>
      <c r="Q69" s="85">
        <v>1</v>
      </c>
      <c r="R69" s="85">
        <v>1</v>
      </c>
      <c r="S69" s="85">
        <v>1</v>
      </c>
      <c r="T69" s="85">
        <v>1</v>
      </c>
      <c r="U69" s="85">
        <v>1</v>
      </c>
      <c r="V69" s="85">
        <v>1</v>
      </c>
      <c r="W69" s="85">
        <v>1</v>
      </c>
      <c r="X69" s="85">
        <v>1</v>
      </c>
      <c r="Y69" s="85">
        <v>1</v>
      </c>
      <c r="Z69" s="85">
        <v>1</v>
      </c>
      <c r="AA69" s="85">
        <v>1</v>
      </c>
      <c r="AB69" s="85">
        <v>1</v>
      </c>
      <c r="AC69" s="85">
        <v>24</v>
      </c>
      <c r="AD69" s="85">
        <v>168</v>
      </c>
      <c r="AE69" s="85">
        <v>8760</v>
      </c>
    </row>
    <row r="70" spans="1:31" s="85" customFormat="1" ht="10.5">
      <c r="A70" s="85" t="s">
        <v>270</v>
      </c>
      <c r="B70" s="85" t="s">
        <v>119</v>
      </c>
      <c r="C70" s="85" t="s">
        <v>115</v>
      </c>
      <c r="D70" s="85" t="s">
        <v>138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85">
        <v>0</v>
      </c>
      <c r="N70" s="85">
        <v>0</v>
      </c>
      <c r="O70" s="85">
        <v>0</v>
      </c>
      <c r="P70" s="85">
        <v>0</v>
      </c>
      <c r="Q70" s="85">
        <v>0</v>
      </c>
      <c r="R70" s="85">
        <v>0</v>
      </c>
      <c r="S70" s="85">
        <v>0</v>
      </c>
      <c r="T70" s="85">
        <v>0</v>
      </c>
      <c r="U70" s="85">
        <v>0</v>
      </c>
      <c r="V70" s="85">
        <v>0</v>
      </c>
      <c r="W70" s="85">
        <v>0</v>
      </c>
      <c r="X70" s="85">
        <v>0</v>
      </c>
      <c r="Y70" s="85">
        <v>0</v>
      </c>
      <c r="Z70" s="85">
        <v>0</v>
      </c>
      <c r="AA70" s="85">
        <v>0</v>
      </c>
      <c r="AB70" s="85">
        <v>0</v>
      </c>
      <c r="AC70" s="85">
        <v>0</v>
      </c>
      <c r="AD70" s="85">
        <v>0</v>
      </c>
      <c r="AE70" s="85">
        <v>0</v>
      </c>
    </row>
    <row r="71" spans="1:31" s="85" customFormat="1" ht="10.5">
      <c r="D71" s="85" t="s">
        <v>150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5">
        <v>0</v>
      </c>
      <c r="N71" s="85">
        <v>0</v>
      </c>
      <c r="O71" s="85">
        <v>0</v>
      </c>
      <c r="P71" s="85">
        <v>0</v>
      </c>
      <c r="Q71" s="85">
        <v>0</v>
      </c>
      <c r="R71" s="85">
        <v>0</v>
      </c>
      <c r="S71" s="85">
        <v>0</v>
      </c>
      <c r="T71" s="85">
        <v>0</v>
      </c>
      <c r="U71" s="85">
        <v>0</v>
      </c>
      <c r="V71" s="85">
        <v>0</v>
      </c>
      <c r="W71" s="85">
        <v>0</v>
      </c>
      <c r="X71" s="85">
        <v>0</v>
      </c>
      <c r="Y71" s="85">
        <v>0</v>
      </c>
      <c r="Z71" s="85">
        <v>0</v>
      </c>
      <c r="AA71" s="85">
        <v>0</v>
      </c>
      <c r="AB71" s="85">
        <v>0</v>
      </c>
      <c r="AC71" s="85">
        <v>0</v>
      </c>
    </row>
    <row r="72" spans="1:31" s="85" customFormat="1" ht="10.5">
      <c r="D72" s="85" t="s">
        <v>151</v>
      </c>
      <c r="E72" s="85">
        <v>0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85">
        <v>0</v>
      </c>
      <c r="M72" s="85">
        <v>0</v>
      </c>
      <c r="N72" s="85">
        <v>0</v>
      </c>
      <c r="O72" s="85">
        <v>0</v>
      </c>
      <c r="P72" s="85">
        <v>0</v>
      </c>
      <c r="Q72" s="85">
        <v>0</v>
      </c>
      <c r="R72" s="85">
        <v>0</v>
      </c>
      <c r="S72" s="85">
        <v>0</v>
      </c>
      <c r="T72" s="85">
        <v>0</v>
      </c>
      <c r="U72" s="85">
        <v>0</v>
      </c>
      <c r="V72" s="85">
        <v>0</v>
      </c>
      <c r="W72" s="85">
        <v>0</v>
      </c>
      <c r="X72" s="85">
        <v>0</v>
      </c>
      <c r="Y72" s="85">
        <v>0</v>
      </c>
      <c r="Z72" s="85">
        <v>0</v>
      </c>
      <c r="AA72" s="85">
        <v>0</v>
      </c>
      <c r="AB72" s="85">
        <v>0</v>
      </c>
      <c r="AC72" s="85">
        <v>0</v>
      </c>
    </row>
    <row r="73" spans="1:31" s="85" customFormat="1" ht="10.5">
      <c r="D73" s="85" t="s">
        <v>146</v>
      </c>
      <c r="E73" s="85">
        <v>0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85">
        <v>0</v>
      </c>
      <c r="N73" s="85">
        <v>0</v>
      </c>
      <c r="O73" s="85">
        <v>0</v>
      </c>
      <c r="P73" s="85">
        <v>0</v>
      </c>
      <c r="Q73" s="85">
        <v>0</v>
      </c>
      <c r="R73" s="85">
        <v>0</v>
      </c>
      <c r="S73" s="85">
        <v>0</v>
      </c>
      <c r="T73" s="85">
        <v>0</v>
      </c>
      <c r="U73" s="85">
        <v>0</v>
      </c>
      <c r="V73" s="85">
        <v>0</v>
      </c>
      <c r="W73" s="85">
        <v>0</v>
      </c>
      <c r="X73" s="85">
        <v>0</v>
      </c>
      <c r="Y73" s="85">
        <v>0</v>
      </c>
      <c r="Z73" s="85">
        <v>0</v>
      </c>
      <c r="AA73" s="85">
        <v>0</v>
      </c>
      <c r="AB73" s="85">
        <v>0</v>
      </c>
      <c r="AC73" s="85">
        <v>0</v>
      </c>
    </row>
    <row r="74" spans="1:31" s="85" customFormat="1" ht="10.5">
      <c r="A74" s="85" t="s">
        <v>133</v>
      </c>
      <c r="B74" s="85" t="s">
        <v>134</v>
      </c>
      <c r="C74" s="85" t="s">
        <v>115</v>
      </c>
      <c r="D74" s="85" t="s">
        <v>116</v>
      </c>
      <c r="E74" s="85">
        <v>4</v>
      </c>
      <c r="F74" s="85">
        <v>4</v>
      </c>
      <c r="G74" s="85">
        <v>4</v>
      </c>
      <c r="H74" s="85">
        <v>4</v>
      </c>
      <c r="I74" s="85">
        <v>4</v>
      </c>
      <c r="J74" s="85">
        <v>4</v>
      </c>
      <c r="K74" s="85">
        <v>4</v>
      </c>
      <c r="L74" s="85">
        <v>4</v>
      </c>
      <c r="M74" s="85">
        <v>4</v>
      </c>
      <c r="N74" s="85">
        <v>4</v>
      </c>
      <c r="O74" s="85">
        <v>4</v>
      </c>
      <c r="P74" s="85">
        <v>4</v>
      </c>
      <c r="Q74" s="85">
        <v>4</v>
      </c>
      <c r="R74" s="85">
        <v>4</v>
      </c>
      <c r="S74" s="85">
        <v>4</v>
      </c>
      <c r="T74" s="85">
        <v>4</v>
      </c>
      <c r="U74" s="85">
        <v>4</v>
      </c>
      <c r="V74" s="85">
        <v>4</v>
      </c>
      <c r="W74" s="85">
        <v>4</v>
      </c>
      <c r="X74" s="85">
        <v>4</v>
      </c>
      <c r="Y74" s="85">
        <v>4</v>
      </c>
      <c r="Z74" s="85">
        <v>4</v>
      </c>
      <c r="AA74" s="85">
        <v>4</v>
      </c>
      <c r="AB74" s="85">
        <v>4</v>
      </c>
      <c r="AC74" s="85">
        <v>96</v>
      </c>
      <c r="AD74" s="85">
        <v>672</v>
      </c>
      <c r="AE74" s="85">
        <v>35040</v>
      </c>
    </row>
    <row r="75" spans="1:31" s="85" customFormat="1" ht="10.5">
      <c r="A75" s="85" t="s">
        <v>135</v>
      </c>
      <c r="B75" s="85" t="s">
        <v>117</v>
      </c>
      <c r="C75" s="85" t="s">
        <v>148</v>
      </c>
      <c r="D75" s="85" t="s">
        <v>116</v>
      </c>
      <c r="E75" s="85">
        <v>13</v>
      </c>
      <c r="F75" s="85">
        <v>13</v>
      </c>
      <c r="G75" s="85">
        <v>13</v>
      </c>
      <c r="H75" s="85">
        <v>13</v>
      </c>
      <c r="I75" s="85">
        <v>13</v>
      </c>
      <c r="J75" s="85">
        <v>13</v>
      </c>
      <c r="K75" s="85">
        <v>13</v>
      </c>
      <c r="L75" s="85">
        <v>13</v>
      </c>
      <c r="M75" s="85">
        <v>13</v>
      </c>
      <c r="N75" s="85">
        <v>13</v>
      </c>
      <c r="O75" s="85">
        <v>13</v>
      </c>
      <c r="P75" s="85">
        <v>13</v>
      </c>
      <c r="Q75" s="85">
        <v>13</v>
      </c>
      <c r="R75" s="85">
        <v>13</v>
      </c>
      <c r="S75" s="85">
        <v>13</v>
      </c>
      <c r="T75" s="85">
        <v>13</v>
      </c>
      <c r="U75" s="85">
        <v>13</v>
      </c>
      <c r="V75" s="85">
        <v>13</v>
      </c>
      <c r="W75" s="85">
        <v>13</v>
      </c>
      <c r="X75" s="85">
        <v>13</v>
      </c>
      <c r="Y75" s="85">
        <v>13</v>
      </c>
      <c r="Z75" s="85">
        <v>13</v>
      </c>
      <c r="AA75" s="85">
        <v>13</v>
      </c>
      <c r="AB75" s="85">
        <v>13</v>
      </c>
      <c r="AC75" s="85">
        <v>312</v>
      </c>
      <c r="AD75" s="85">
        <v>2184</v>
      </c>
      <c r="AE75" s="85">
        <v>113880</v>
      </c>
    </row>
    <row r="76" spans="1:31" s="85" customFormat="1" ht="10.5">
      <c r="C76" s="85" t="s">
        <v>149</v>
      </c>
      <c r="D76" s="85" t="s">
        <v>116</v>
      </c>
      <c r="E76" s="85">
        <v>13</v>
      </c>
      <c r="F76" s="85">
        <v>13</v>
      </c>
      <c r="G76" s="85">
        <v>13</v>
      </c>
      <c r="H76" s="85">
        <v>13</v>
      </c>
      <c r="I76" s="85">
        <v>13</v>
      </c>
      <c r="J76" s="85">
        <v>13</v>
      </c>
      <c r="K76" s="85">
        <v>13</v>
      </c>
      <c r="L76" s="85">
        <v>13</v>
      </c>
      <c r="M76" s="85">
        <v>13</v>
      </c>
      <c r="N76" s="85">
        <v>13</v>
      </c>
      <c r="O76" s="85">
        <v>13</v>
      </c>
      <c r="P76" s="85">
        <v>13</v>
      </c>
      <c r="Q76" s="85">
        <v>13</v>
      </c>
      <c r="R76" s="85">
        <v>13</v>
      </c>
      <c r="S76" s="85">
        <v>13</v>
      </c>
      <c r="T76" s="85">
        <v>13</v>
      </c>
      <c r="U76" s="85">
        <v>13</v>
      </c>
      <c r="V76" s="85">
        <v>13</v>
      </c>
      <c r="W76" s="85">
        <v>13</v>
      </c>
      <c r="X76" s="85">
        <v>13</v>
      </c>
      <c r="Y76" s="85">
        <v>13</v>
      </c>
      <c r="Z76" s="85">
        <v>13</v>
      </c>
      <c r="AA76" s="85">
        <v>13</v>
      </c>
      <c r="AB76" s="85">
        <v>13</v>
      </c>
      <c r="AC76" s="85">
        <v>312</v>
      </c>
      <c r="AD76" s="85">
        <v>2184</v>
      </c>
    </row>
    <row r="77" spans="1:31" s="85" customFormat="1" ht="10.5">
      <c r="C77" s="85" t="s">
        <v>115</v>
      </c>
      <c r="D77" s="85" t="s">
        <v>116</v>
      </c>
      <c r="E77" s="85">
        <v>13</v>
      </c>
      <c r="F77" s="85">
        <v>13</v>
      </c>
      <c r="G77" s="85">
        <v>13</v>
      </c>
      <c r="H77" s="85">
        <v>13</v>
      </c>
      <c r="I77" s="85">
        <v>13</v>
      </c>
      <c r="J77" s="85">
        <v>13</v>
      </c>
      <c r="K77" s="85">
        <v>13</v>
      </c>
      <c r="L77" s="85">
        <v>13</v>
      </c>
      <c r="M77" s="85">
        <v>13</v>
      </c>
      <c r="N77" s="85">
        <v>13</v>
      </c>
      <c r="O77" s="85">
        <v>13</v>
      </c>
      <c r="P77" s="85">
        <v>13</v>
      </c>
      <c r="Q77" s="85">
        <v>13</v>
      </c>
      <c r="R77" s="85">
        <v>13</v>
      </c>
      <c r="S77" s="85">
        <v>13</v>
      </c>
      <c r="T77" s="85">
        <v>13</v>
      </c>
      <c r="U77" s="85">
        <v>13</v>
      </c>
      <c r="V77" s="85">
        <v>13</v>
      </c>
      <c r="W77" s="85">
        <v>13</v>
      </c>
      <c r="X77" s="85">
        <v>13</v>
      </c>
      <c r="Y77" s="85">
        <v>13</v>
      </c>
      <c r="Z77" s="85">
        <v>13</v>
      </c>
      <c r="AA77" s="85">
        <v>13</v>
      </c>
      <c r="AB77" s="85">
        <v>13</v>
      </c>
      <c r="AC77" s="85">
        <v>312</v>
      </c>
      <c r="AD77" s="85">
        <v>2184</v>
      </c>
    </row>
    <row r="78" spans="1:31" s="85" customFormat="1" ht="10.5">
      <c r="A78" s="85" t="s">
        <v>136</v>
      </c>
      <c r="B78" s="85" t="s">
        <v>117</v>
      </c>
      <c r="C78" s="85" t="s">
        <v>115</v>
      </c>
      <c r="D78" s="85" t="s">
        <v>116</v>
      </c>
      <c r="E78" s="85">
        <v>16</v>
      </c>
      <c r="F78" s="85">
        <v>16</v>
      </c>
      <c r="G78" s="85">
        <v>16</v>
      </c>
      <c r="H78" s="85">
        <v>16</v>
      </c>
      <c r="I78" s="85">
        <v>16</v>
      </c>
      <c r="J78" s="85">
        <v>16</v>
      </c>
      <c r="K78" s="85">
        <v>16</v>
      </c>
      <c r="L78" s="85">
        <v>16</v>
      </c>
      <c r="M78" s="85">
        <v>16</v>
      </c>
      <c r="N78" s="85">
        <v>16</v>
      </c>
      <c r="O78" s="85">
        <v>16</v>
      </c>
      <c r="P78" s="85">
        <v>16</v>
      </c>
      <c r="Q78" s="85">
        <v>16</v>
      </c>
      <c r="R78" s="85">
        <v>16</v>
      </c>
      <c r="S78" s="85">
        <v>16</v>
      </c>
      <c r="T78" s="85">
        <v>16</v>
      </c>
      <c r="U78" s="85">
        <v>16</v>
      </c>
      <c r="V78" s="85">
        <v>16</v>
      </c>
      <c r="W78" s="85">
        <v>16</v>
      </c>
      <c r="X78" s="85">
        <v>16</v>
      </c>
      <c r="Y78" s="85">
        <v>16</v>
      </c>
      <c r="Z78" s="85">
        <v>16</v>
      </c>
      <c r="AA78" s="85">
        <v>16</v>
      </c>
      <c r="AB78" s="85">
        <v>16</v>
      </c>
      <c r="AC78" s="85">
        <v>384</v>
      </c>
      <c r="AD78" s="85">
        <v>2688</v>
      </c>
      <c r="AE78" s="85">
        <v>140160</v>
      </c>
    </row>
    <row r="79" spans="1:31" s="85" customFormat="1" ht="10.5">
      <c r="A79" s="85" t="s">
        <v>144</v>
      </c>
      <c r="B79" s="85" t="s">
        <v>123</v>
      </c>
      <c r="C79" s="85" t="s">
        <v>115</v>
      </c>
      <c r="D79" s="85" t="s">
        <v>116</v>
      </c>
      <c r="E79" s="85">
        <v>120</v>
      </c>
      <c r="F79" s="85">
        <v>120</v>
      </c>
      <c r="G79" s="85">
        <v>120</v>
      </c>
      <c r="H79" s="85">
        <v>120</v>
      </c>
      <c r="I79" s="85">
        <v>120</v>
      </c>
      <c r="J79" s="85">
        <v>120</v>
      </c>
      <c r="K79" s="85">
        <v>120</v>
      </c>
      <c r="L79" s="85">
        <v>120</v>
      </c>
      <c r="M79" s="85">
        <v>120</v>
      </c>
      <c r="N79" s="85">
        <v>120</v>
      </c>
      <c r="O79" s="85">
        <v>120</v>
      </c>
      <c r="P79" s="85">
        <v>120</v>
      </c>
      <c r="Q79" s="85">
        <v>120</v>
      </c>
      <c r="R79" s="85">
        <v>120</v>
      </c>
      <c r="S79" s="85">
        <v>120</v>
      </c>
      <c r="T79" s="85">
        <v>120</v>
      </c>
      <c r="U79" s="85">
        <v>120</v>
      </c>
      <c r="V79" s="85">
        <v>120</v>
      </c>
      <c r="W79" s="85">
        <v>120</v>
      </c>
      <c r="X79" s="85">
        <v>120</v>
      </c>
      <c r="Y79" s="85">
        <v>120</v>
      </c>
      <c r="Z79" s="85">
        <v>120</v>
      </c>
      <c r="AA79" s="85">
        <v>120</v>
      </c>
      <c r="AB79" s="85">
        <v>120</v>
      </c>
      <c r="AC79" s="85">
        <v>2880</v>
      </c>
      <c r="AD79" s="85">
        <v>20160</v>
      </c>
      <c r="AE79" s="85">
        <v>1051200</v>
      </c>
    </row>
    <row r="80" spans="1:31" s="85" customFormat="1" ht="10.5">
      <c r="A80" s="85" t="s">
        <v>121</v>
      </c>
      <c r="B80" s="85" t="s">
        <v>114</v>
      </c>
      <c r="C80" s="85" t="s">
        <v>115</v>
      </c>
      <c r="D80" s="85" t="s">
        <v>116</v>
      </c>
      <c r="E80" s="85">
        <v>0</v>
      </c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0</v>
      </c>
      <c r="Q80" s="85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5">
        <v>0</v>
      </c>
      <c r="X80" s="85">
        <v>0</v>
      </c>
      <c r="Y80" s="85">
        <v>0</v>
      </c>
      <c r="Z80" s="85">
        <v>0</v>
      </c>
      <c r="AA80" s="85">
        <v>0</v>
      </c>
      <c r="AB80" s="85">
        <v>0</v>
      </c>
      <c r="AC80" s="85">
        <v>0</v>
      </c>
      <c r="AD80" s="85">
        <v>0</v>
      </c>
      <c r="AE80" s="85">
        <v>0</v>
      </c>
    </row>
    <row r="81" spans="1:31" s="85" customFormat="1" ht="10.5">
      <c r="A81" s="85" t="s">
        <v>122</v>
      </c>
      <c r="B81" s="85" t="s">
        <v>123</v>
      </c>
      <c r="C81" s="85" t="s">
        <v>115</v>
      </c>
      <c r="D81" s="85" t="s">
        <v>116</v>
      </c>
      <c r="E81" s="85">
        <v>0.2</v>
      </c>
      <c r="F81" s="85">
        <v>0.2</v>
      </c>
      <c r="G81" s="85">
        <v>0.2</v>
      </c>
      <c r="H81" s="85">
        <v>0.2</v>
      </c>
      <c r="I81" s="85">
        <v>0.2</v>
      </c>
      <c r="J81" s="85">
        <v>0.2</v>
      </c>
      <c r="K81" s="85">
        <v>0.2</v>
      </c>
      <c r="L81" s="85">
        <v>0.2</v>
      </c>
      <c r="M81" s="85">
        <v>0.2</v>
      </c>
      <c r="N81" s="85">
        <v>0.2</v>
      </c>
      <c r="O81" s="85">
        <v>0.2</v>
      </c>
      <c r="P81" s="85">
        <v>0.2</v>
      </c>
      <c r="Q81" s="85">
        <v>0.2</v>
      </c>
      <c r="R81" s="85">
        <v>0.2</v>
      </c>
      <c r="S81" s="85">
        <v>0.2</v>
      </c>
      <c r="T81" s="85">
        <v>0.2</v>
      </c>
      <c r="U81" s="85">
        <v>0.2</v>
      </c>
      <c r="V81" s="85">
        <v>0.2</v>
      </c>
      <c r="W81" s="85">
        <v>0.2</v>
      </c>
      <c r="X81" s="85">
        <v>0.2</v>
      </c>
      <c r="Y81" s="85">
        <v>0.2</v>
      </c>
      <c r="Z81" s="85">
        <v>0.2</v>
      </c>
      <c r="AA81" s="85">
        <v>0.2</v>
      </c>
      <c r="AB81" s="85">
        <v>0.2</v>
      </c>
      <c r="AC81" s="85">
        <v>4.8</v>
      </c>
      <c r="AD81" s="85">
        <v>33.6</v>
      </c>
      <c r="AE81" s="85">
        <v>1752</v>
      </c>
    </row>
    <row r="82" spans="1:31" s="85" customFormat="1" ht="10.5">
      <c r="A82" s="85" t="s">
        <v>124</v>
      </c>
      <c r="B82" s="85" t="s">
        <v>123</v>
      </c>
      <c r="C82" s="85" t="s">
        <v>125</v>
      </c>
      <c r="D82" s="85" t="s">
        <v>116</v>
      </c>
      <c r="E82" s="85">
        <v>1</v>
      </c>
      <c r="F82" s="85">
        <v>1</v>
      </c>
      <c r="G82" s="85">
        <v>1</v>
      </c>
      <c r="H82" s="85">
        <v>1</v>
      </c>
      <c r="I82" s="85">
        <v>1</v>
      </c>
      <c r="J82" s="85">
        <v>1</v>
      </c>
      <c r="K82" s="85">
        <v>1</v>
      </c>
      <c r="L82" s="85">
        <v>1</v>
      </c>
      <c r="M82" s="85">
        <v>1</v>
      </c>
      <c r="N82" s="85">
        <v>1</v>
      </c>
      <c r="O82" s="85">
        <v>1</v>
      </c>
      <c r="P82" s="85">
        <v>1</v>
      </c>
      <c r="Q82" s="85">
        <v>1</v>
      </c>
      <c r="R82" s="85">
        <v>1</v>
      </c>
      <c r="S82" s="85">
        <v>1</v>
      </c>
      <c r="T82" s="85">
        <v>1</v>
      </c>
      <c r="U82" s="85">
        <v>1</v>
      </c>
      <c r="V82" s="85">
        <v>1</v>
      </c>
      <c r="W82" s="85">
        <v>1</v>
      </c>
      <c r="X82" s="85">
        <v>1</v>
      </c>
      <c r="Y82" s="85">
        <v>1</v>
      </c>
      <c r="Z82" s="85">
        <v>1</v>
      </c>
      <c r="AA82" s="85">
        <v>1</v>
      </c>
      <c r="AB82" s="85">
        <v>1</v>
      </c>
      <c r="AC82" s="85">
        <v>24</v>
      </c>
      <c r="AD82" s="85">
        <v>168</v>
      </c>
      <c r="AE82" s="85">
        <v>6924</v>
      </c>
    </row>
    <row r="83" spans="1:31" s="85" customFormat="1" ht="10.5">
      <c r="C83" s="85" t="s">
        <v>126</v>
      </c>
      <c r="D83" s="85" t="s">
        <v>116</v>
      </c>
      <c r="E83" s="85">
        <v>0.5</v>
      </c>
      <c r="F83" s="85">
        <v>0.5</v>
      </c>
      <c r="G83" s="85">
        <v>0.5</v>
      </c>
      <c r="H83" s="85">
        <v>0.5</v>
      </c>
      <c r="I83" s="85">
        <v>0.5</v>
      </c>
      <c r="J83" s="85">
        <v>0.5</v>
      </c>
      <c r="K83" s="85">
        <v>0.5</v>
      </c>
      <c r="L83" s="85">
        <v>0.5</v>
      </c>
      <c r="M83" s="85">
        <v>0.5</v>
      </c>
      <c r="N83" s="85">
        <v>0.5</v>
      </c>
      <c r="O83" s="85">
        <v>0.5</v>
      </c>
      <c r="P83" s="85">
        <v>0.5</v>
      </c>
      <c r="Q83" s="85">
        <v>0.5</v>
      </c>
      <c r="R83" s="85">
        <v>0.5</v>
      </c>
      <c r="S83" s="85">
        <v>0.5</v>
      </c>
      <c r="T83" s="85">
        <v>0.5</v>
      </c>
      <c r="U83" s="85">
        <v>0.5</v>
      </c>
      <c r="V83" s="85">
        <v>0.5</v>
      </c>
      <c r="W83" s="85">
        <v>0.5</v>
      </c>
      <c r="X83" s="85">
        <v>0.5</v>
      </c>
      <c r="Y83" s="85">
        <v>0.5</v>
      </c>
      <c r="Z83" s="85">
        <v>0.5</v>
      </c>
      <c r="AA83" s="85">
        <v>0.5</v>
      </c>
      <c r="AB83" s="85">
        <v>0.5</v>
      </c>
      <c r="AC83" s="85">
        <v>12</v>
      </c>
      <c r="AD83" s="85">
        <v>84</v>
      </c>
    </row>
    <row r="84" spans="1:31" s="85" customFormat="1" ht="10.5">
      <c r="C84" s="85" t="s">
        <v>115</v>
      </c>
      <c r="D84" s="85" t="s">
        <v>116</v>
      </c>
      <c r="E84" s="85">
        <v>1</v>
      </c>
      <c r="F84" s="85">
        <v>1</v>
      </c>
      <c r="G84" s="85">
        <v>1</v>
      </c>
      <c r="H84" s="85">
        <v>1</v>
      </c>
      <c r="I84" s="85">
        <v>1</v>
      </c>
      <c r="J84" s="85">
        <v>1</v>
      </c>
      <c r="K84" s="85">
        <v>1</v>
      </c>
      <c r="L84" s="85">
        <v>1</v>
      </c>
      <c r="M84" s="85">
        <v>1</v>
      </c>
      <c r="N84" s="85">
        <v>1</v>
      </c>
      <c r="O84" s="85">
        <v>1</v>
      </c>
      <c r="P84" s="85">
        <v>1</v>
      </c>
      <c r="Q84" s="85">
        <v>1</v>
      </c>
      <c r="R84" s="85">
        <v>1</v>
      </c>
      <c r="S84" s="85">
        <v>1</v>
      </c>
      <c r="T84" s="85">
        <v>1</v>
      </c>
      <c r="U84" s="85">
        <v>1</v>
      </c>
      <c r="V84" s="85">
        <v>1</v>
      </c>
      <c r="W84" s="85">
        <v>1</v>
      </c>
      <c r="X84" s="85">
        <v>1</v>
      </c>
      <c r="Y84" s="85">
        <v>1</v>
      </c>
      <c r="Z84" s="85">
        <v>1</v>
      </c>
      <c r="AA84" s="85">
        <v>1</v>
      </c>
      <c r="AB84" s="85">
        <v>1</v>
      </c>
      <c r="AC84" s="85">
        <v>24</v>
      </c>
      <c r="AD84" s="85">
        <v>168</v>
      </c>
    </row>
    <row r="85" spans="1:31" s="85" customFormat="1" ht="10.5">
      <c r="A85" s="85" t="s">
        <v>127</v>
      </c>
      <c r="B85" s="85" t="s">
        <v>123</v>
      </c>
      <c r="C85" s="85" t="s">
        <v>115</v>
      </c>
      <c r="D85" s="85" t="s">
        <v>116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0</v>
      </c>
      <c r="L85" s="85">
        <v>0</v>
      </c>
      <c r="M85" s="85">
        <v>0</v>
      </c>
      <c r="N85" s="85">
        <v>0</v>
      </c>
      <c r="O85" s="85">
        <v>0</v>
      </c>
      <c r="P85" s="85">
        <v>0</v>
      </c>
      <c r="Q85" s="85">
        <v>0</v>
      </c>
      <c r="R85" s="85">
        <v>0</v>
      </c>
      <c r="S85" s="85">
        <v>0</v>
      </c>
      <c r="T85" s="85">
        <v>0</v>
      </c>
      <c r="U85" s="85">
        <v>0</v>
      </c>
      <c r="V85" s="85">
        <v>0</v>
      </c>
      <c r="W85" s="85">
        <v>0</v>
      </c>
      <c r="X85" s="85">
        <v>0</v>
      </c>
      <c r="Y85" s="85">
        <v>0</v>
      </c>
      <c r="Z85" s="85">
        <v>0</v>
      </c>
      <c r="AA85" s="85">
        <v>0</v>
      </c>
      <c r="AB85" s="85">
        <v>0</v>
      </c>
      <c r="AC85" s="85">
        <v>0</v>
      </c>
      <c r="AD85" s="85">
        <v>0</v>
      </c>
      <c r="AE85" s="85">
        <v>0</v>
      </c>
    </row>
    <row r="86" spans="1:31" s="85" customFormat="1" ht="10.5">
      <c r="A86" s="85" t="s">
        <v>271</v>
      </c>
      <c r="B86" s="85" t="s">
        <v>114</v>
      </c>
      <c r="C86" s="85" t="s">
        <v>115</v>
      </c>
      <c r="D86" s="85" t="s">
        <v>116</v>
      </c>
      <c r="E86" s="85">
        <v>0.05</v>
      </c>
      <c r="F86" s="85">
        <v>0.05</v>
      </c>
      <c r="G86" s="85">
        <v>0.05</v>
      </c>
      <c r="H86" s="85">
        <v>0.05</v>
      </c>
      <c r="I86" s="85">
        <v>0.05</v>
      </c>
      <c r="J86" s="85">
        <v>0.05</v>
      </c>
      <c r="K86" s="85">
        <v>0.05</v>
      </c>
      <c r="L86" s="85">
        <v>0.05</v>
      </c>
      <c r="M86" s="85">
        <v>0.05</v>
      </c>
      <c r="N86" s="85">
        <v>0.05</v>
      </c>
      <c r="O86" s="85">
        <v>0.05</v>
      </c>
      <c r="P86" s="85">
        <v>0.05</v>
      </c>
      <c r="Q86" s="85">
        <v>0.05</v>
      </c>
      <c r="R86" s="85">
        <v>0.05</v>
      </c>
      <c r="S86" s="85">
        <v>0.05</v>
      </c>
      <c r="T86" s="85">
        <v>0.05</v>
      </c>
      <c r="U86" s="85">
        <v>0.05</v>
      </c>
      <c r="V86" s="85">
        <v>0.05</v>
      </c>
      <c r="W86" s="85">
        <v>0.05</v>
      </c>
      <c r="X86" s="85">
        <v>0.05</v>
      </c>
      <c r="Y86" s="85">
        <v>0.05</v>
      </c>
      <c r="Z86" s="85">
        <v>0.05</v>
      </c>
      <c r="AA86" s="85">
        <v>0.05</v>
      </c>
      <c r="AB86" s="85">
        <v>0.05</v>
      </c>
      <c r="AC86" s="85">
        <v>1.2</v>
      </c>
      <c r="AD86" s="85">
        <v>8.4</v>
      </c>
      <c r="AE86" s="85">
        <v>438</v>
      </c>
    </row>
    <row r="87" spans="1:31" s="85" customFormat="1" ht="10.5">
      <c r="A87" s="85" t="s">
        <v>272</v>
      </c>
      <c r="B87" s="85" t="s">
        <v>114</v>
      </c>
      <c r="C87" s="85" t="s">
        <v>115</v>
      </c>
      <c r="D87" s="85" t="s">
        <v>116</v>
      </c>
      <c r="E87" s="85">
        <v>0.2</v>
      </c>
      <c r="F87" s="85">
        <v>0.2</v>
      </c>
      <c r="G87" s="85">
        <v>0.2</v>
      </c>
      <c r="H87" s="85">
        <v>0.2</v>
      </c>
      <c r="I87" s="85">
        <v>0.2</v>
      </c>
      <c r="J87" s="85">
        <v>0.2</v>
      </c>
      <c r="K87" s="85">
        <v>0.2</v>
      </c>
      <c r="L87" s="85">
        <v>0.2</v>
      </c>
      <c r="M87" s="85">
        <v>0.2</v>
      </c>
      <c r="N87" s="85">
        <v>0.2</v>
      </c>
      <c r="O87" s="85">
        <v>0.2</v>
      </c>
      <c r="P87" s="85">
        <v>0.2</v>
      </c>
      <c r="Q87" s="85">
        <v>0.2</v>
      </c>
      <c r="R87" s="85">
        <v>0.2</v>
      </c>
      <c r="S87" s="85">
        <v>0.2</v>
      </c>
      <c r="T87" s="85">
        <v>0.2</v>
      </c>
      <c r="U87" s="85">
        <v>0.2</v>
      </c>
      <c r="V87" s="85">
        <v>0.2</v>
      </c>
      <c r="W87" s="85">
        <v>0.2</v>
      </c>
      <c r="X87" s="85">
        <v>0.2</v>
      </c>
      <c r="Y87" s="85">
        <v>0.2</v>
      </c>
      <c r="Z87" s="85">
        <v>0.2</v>
      </c>
      <c r="AA87" s="85">
        <v>0.2</v>
      </c>
      <c r="AB87" s="85">
        <v>0.2</v>
      </c>
      <c r="AC87" s="85">
        <v>4.8</v>
      </c>
      <c r="AD87" s="85">
        <v>33.6</v>
      </c>
      <c r="AE87" s="85">
        <v>1752</v>
      </c>
    </row>
    <row r="88" spans="1:31" s="85" customFormat="1" ht="10.5">
      <c r="A88" s="85" t="s">
        <v>273</v>
      </c>
      <c r="B88" s="85" t="s">
        <v>117</v>
      </c>
      <c r="C88" s="85" t="s">
        <v>115</v>
      </c>
      <c r="D88" s="85" t="s">
        <v>116</v>
      </c>
      <c r="E88" s="85">
        <v>43.3</v>
      </c>
      <c r="F88" s="85">
        <v>43.3</v>
      </c>
      <c r="G88" s="85">
        <v>43.3</v>
      </c>
      <c r="H88" s="85">
        <v>43.3</v>
      </c>
      <c r="I88" s="85">
        <v>43.3</v>
      </c>
      <c r="J88" s="85">
        <v>43.3</v>
      </c>
      <c r="K88" s="85">
        <v>43.3</v>
      </c>
      <c r="L88" s="85">
        <v>43.3</v>
      </c>
      <c r="M88" s="85">
        <v>43.3</v>
      </c>
      <c r="N88" s="85">
        <v>43.3</v>
      </c>
      <c r="O88" s="85">
        <v>43.3</v>
      </c>
      <c r="P88" s="85">
        <v>43.3</v>
      </c>
      <c r="Q88" s="85">
        <v>43.3</v>
      </c>
      <c r="R88" s="85">
        <v>43.3</v>
      </c>
      <c r="S88" s="85">
        <v>43.3</v>
      </c>
      <c r="T88" s="85">
        <v>43.3</v>
      </c>
      <c r="U88" s="85">
        <v>43.3</v>
      </c>
      <c r="V88" s="85">
        <v>43.3</v>
      </c>
      <c r="W88" s="85">
        <v>43.3</v>
      </c>
      <c r="X88" s="85">
        <v>43.3</v>
      </c>
      <c r="Y88" s="85">
        <v>43.3</v>
      </c>
      <c r="Z88" s="85">
        <v>43.3</v>
      </c>
      <c r="AA88" s="85">
        <v>43.3</v>
      </c>
      <c r="AB88" s="85">
        <v>43.3</v>
      </c>
      <c r="AC88" s="85">
        <v>1039.2</v>
      </c>
      <c r="AD88" s="85">
        <v>7274.4</v>
      </c>
      <c r="AE88" s="85">
        <v>379308</v>
      </c>
    </row>
    <row r="89" spans="1:31" s="85" customFormat="1" ht="10.5">
      <c r="A89" s="85" t="s">
        <v>274</v>
      </c>
      <c r="B89" s="85" t="s">
        <v>117</v>
      </c>
      <c r="C89" s="85" t="s">
        <v>115</v>
      </c>
      <c r="D89" s="85" t="s">
        <v>116</v>
      </c>
      <c r="E89" s="85">
        <v>55</v>
      </c>
      <c r="F89" s="85">
        <v>55</v>
      </c>
      <c r="G89" s="85">
        <v>55</v>
      </c>
      <c r="H89" s="85">
        <v>55</v>
      </c>
      <c r="I89" s="85">
        <v>55</v>
      </c>
      <c r="J89" s="85">
        <v>55</v>
      </c>
      <c r="K89" s="85">
        <v>55</v>
      </c>
      <c r="L89" s="85">
        <v>55</v>
      </c>
      <c r="M89" s="85">
        <v>55</v>
      </c>
      <c r="N89" s="85">
        <v>55</v>
      </c>
      <c r="O89" s="85">
        <v>55</v>
      </c>
      <c r="P89" s="85">
        <v>55</v>
      </c>
      <c r="Q89" s="85">
        <v>55</v>
      </c>
      <c r="R89" s="85">
        <v>55</v>
      </c>
      <c r="S89" s="85">
        <v>55</v>
      </c>
      <c r="T89" s="85">
        <v>55</v>
      </c>
      <c r="U89" s="85">
        <v>55</v>
      </c>
      <c r="V89" s="85">
        <v>55</v>
      </c>
      <c r="W89" s="85">
        <v>55</v>
      </c>
      <c r="X89" s="85">
        <v>55</v>
      </c>
      <c r="Y89" s="85">
        <v>55</v>
      </c>
      <c r="Z89" s="85">
        <v>55</v>
      </c>
      <c r="AA89" s="85">
        <v>55</v>
      </c>
      <c r="AB89" s="85">
        <v>55</v>
      </c>
      <c r="AC89" s="85">
        <v>1320</v>
      </c>
      <c r="AD89" s="85">
        <v>9240</v>
      </c>
      <c r="AE89" s="85">
        <v>481800</v>
      </c>
    </row>
    <row r="90" spans="1:31" s="85" customFormat="1" ht="10.5">
      <c r="A90" s="85" t="s">
        <v>275</v>
      </c>
      <c r="B90" s="85" t="s">
        <v>119</v>
      </c>
      <c r="C90" s="85" t="s">
        <v>115</v>
      </c>
      <c r="D90" s="85" t="s">
        <v>116</v>
      </c>
      <c r="E90" s="85">
        <v>0</v>
      </c>
      <c r="F90" s="85">
        <v>0</v>
      </c>
      <c r="G90" s="85">
        <v>0</v>
      </c>
      <c r="H90" s="85">
        <v>0</v>
      </c>
      <c r="I90" s="85">
        <v>0</v>
      </c>
      <c r="J90" s="85">
        <v>0</v>
      </c>
      <c r="K90" s="85">
        <v>0</v>
      </c>
      <c r="L90" s="85">
        <v>0</v>
      </c>
      <c r="M90" s="85">
        <v>0</v>
      </c>
      <c r="N90" s="85">
        <v>0</v>
      </c>
      <c r="O90" s="85">
        <v>0</v>
      </c>
      <c r="P90" s="85">
        <v>0</v>
      </c>
      <c r="Q90" s="85">
        <v>0</v>
      </c>
      <c r="R90" s="85">
        <v>0</v>
      </c>
      <c r="S90" s="85">
        <v>0</v>
      </c>
      <c r="T90" s="85">
        <v>0</v>
      </c>
      <c r="U90" s="85">
        <v>0</v>
      </c>
      <c r="V90" s="85">
        <v>0</v>
      </c>
      <c r="W90" s="85">
        <v>0</v>
      </c>
      <c r="X90" s="85">
        <v>0</v>
      </c>
      <c r="Y90" s="85">
        <v>0</v>
      </c>
      <c r="Z90" s="85">
        <v>0</v>
      </c>
      <c r="AA90" s="85">
        <v>0</v>
      </c>
      <c r="AB90" s="85">
        <v>0</v>
      </c>
      <c r="AC90" s="85">
        <v>0.67</v>
      </c>
      <c r="AD90" s="85">
        <v>4.67</v>
      </c>
      <c r="AE90" s="85">
        <v>243.33</v>
      </c>
    </row>
    <row r="91" spans="1:31" s="85" customFormat="1" ht="10.5">
      <c r="A91" s="85" t="s">
        <v>276</v>
      </c>
      <c r="B91" s="85" t="s">
        <v>119</v>
      </c>
      <c r="C91" s="85" t="s">
        <v>115</v>
      </c>
      <c r="D91" s="85" t="s">
        <v>116</v>
      </c>
      <c r="E91" s="85">
        <v>0</v>
      </c>
      <c r="F91" s="85">
        <v>0</v>
      </c>
      <c r="G91" s="85">
        <v>0</v>
      </c>
      <c r="H91" s="85">
        <v>0</v>
      </c>
      <c r="I91" s="85">
        <v>0</v>
      </c>
      <c r="J91" s="85">
        <v>0</v>
      </c>
      <c r="K91" s="85">
        <v>0</v>
      </c>
      <c r="L91" s="85">
        <v>0</v>
      </c>
      <c r="M91" s="85">
        <v>0</v>
      </c>
      <c r="N91" s="85">
        <v>0</v>
      </c>
      <c r="O91" s="85">
        <v>0</v>
      </c>
      <c r="P91" s="85">
        <v>0</v>
      </c>
      <c r="Q91" s="85">
        <v>0</v>
      </c>
      <c r="R91" s="85">
        <v>0</v>
      </c>
      <c r="S91" s="85">
        <v>0</v>
      </c>
      <c r="T91" s="85">
        <v>0</v>
      </c>
      <c r="U91" s="85">
        <v>0</v>
      </c>
      <c r="V91" s="85">
        <v>0</v>
      </c>
      <c r="W91" s="85">
        <v>0</v>
      </c>
      <c r="X91" s="85">
        <v>0</v>
      </c>
      <c r="Y91" s="85">
        <v>0</v>
      </c>
      <c r="Z91" s="85">
        <v>0</v>
      </c>
      <c r="AA91" s="85">
        <v>0</v>
      </c>
      <c r="AB91" s="85">
        <v>0</v>
      </c>
      <c r="AC91" s="85">
        <v>1</v>
      </c>
      <c r="AD91" s="85">
        <v>7</v>
      </c>
      <c r="AE91" s="85">
        <v>365</v>
      </c>
    </row>
    <row r="92" spans="1:31" s="85" customFormat="1" ht="10.5">
      <c r="A92" s="85" t="s">
        <v>277</v>
      </c>
      <c r="B92" s="85" t="s">
        <v>123</v>
      </c>
      <c r="C92" s="85" t="s">
        <v>115</v>
      </c>
      <c r="D92" s="85" t="s">
        <v>278</v>
      </c>
      <c r="E92" s="85">
        <v>0</v>
      </c>
      <c r="F92" s="85">
        <v>0</v>
      </c>
      <c r="G92" s="85">
        <v>0</v>
      </c>
      <c r="H92" s="85">
        <v>0</v>
      </c>
      <c r="I92" s="85">
        <v>725</v>
      </c>
      <c r="J92" s="85">
        <v>417</v>
      </c>
      <c r="K92" s="85">
        <v>290</v>
      </c>
      <c r="L92" s="85">
        <v>0</v>
      </c>
      <c r="M92" s="85">
        <v>0</v>
      </c>
      <c r="N92" s="85">
        <v>0</v>
      </c>
      <c r="O92" s="85">
        <v>0</v>
      </c>
      <c r="P92" s="85">
        <v>0</v>
      </c>
      <c r="Q92" s="85">
        <v>0</v>
      </c>
      <c r="R92" s="85">
        <v>0</v>
      </c>
      <c r="S92" s="85">
        <v>0</v>
      </c>
      <c r="T92" s="85">
        <v>0</v>
      </c>
      <c r="U92" s="85">
        <v>0</v>
      </c>
      <c r="V92" s="85">
        <v>0</v>
      </c>
      <c r="W92" s="85">
        <v>0</v>
      </c>
      <c r="X92" s="85">
        <v>0</v>
      </c>
      <c r="Y92" s="85">
        <v>0</v>
      </c>
      <c r="Z92" s="85">
        <v>0</v>
      </c>
      <c r="AA92" s="85">
        <v>0</v>
      </c>
      <c r="AB92" s="85">
        <v>0</v>
      </c>
      <c r="AC92" s="85">
        <v>1432</v>
      </c>
      <c r="AD92" s="85">
        <v>1432</v>
      </c>
      <c r="AE92" s="85">
        <v>74668.570000000007</v>
      </c>
    </row>
    <row r="93" spans="1:31" s="85" customFormat="1" ht="10.5">
      <c r="D93" s="85" t="s">
        <v>157</v>
      </c>
      <c r="E93" s="85">
        <v>0</v>
      </c>
      <c r="F93" s="85">
        <v>0</v>
      </c>
      <c r="G93" s="85">
        <v>0</v>
      </c>
      <c r="H93" s="85">
        <v>0</v>
      </c>
      <c r="I93" s="85">
        <v>125</v>
      </c>
      <c r="J93" s="85">
        <v>117</v>
      </c>
      <c r="K93" s="85">
        <v>90</v>
      </c>
      <c r="L93" s="85">
        <v>0</v>
      </c>
      <c r="M93" s="85">
        <v>0</v>
      </c>
      <c r="N93" s="85">
        <v>0</v>
      </c>
      <c r="O93" s="85">
        <v>0</v>
      </c>
      <c r="P93" s="85">
        <v>0</v>
      </c>
      <c r="Q93" s="85">
        <v>0</v>
      </c>
      <c r="R93" s="85">
        <v>0</v>
      </c>
      <c r="S93" s="85">
        <v>0</v>
      </c>
      <c r="T93" s="85">
        <v>0</v>
      </c>
      <c r="U93" s="85">
        <v>0</v>
      </c>
      <c r="V93" s="85">
        <v>0</v>
      </c>
      <c r="W93" s="85">
        <v>0</v>
      </c>
      <c r="X93" s="85">
        <v>125</v>
      </c>
      <c r="Y93" s="85">
        <v>117</v>
      </c>
      <c r="Z93" s="85">
        <v>90</v>
      </c>
      <c r="AA93" s="85">
        <v>0</v>
      </c>
      <c r="AB93" s="85">
        <v>0</v>
      </c>
      <c r="AC93" s="85">
        <v>664</v>
      </c>
    </row>
    <row r="94" spans="1:31" s="85" customFormat="1" ht="10.5">
      <c r="A94" s="85" t="s">
        <v>279</v>
      </c>
      <c r="B94" s="85" t="s">
        <v>114</v>
      </c>
      <c r="C94" s="85" t="s">
        <v>115</v>
      </c>
      <c r="D94" s="85" t="s">
        <v>116</v>
      </c>
      <c r="E94" s="85">
        <v>0.2</v>
      </c>
      <c r="F94" s="85">
        <v>0.2</v>
      </c>
      <c r="G94" s="85">
        <v>0.2</v>
      </c>
      <c r="H94" s="85">
        <v>0.2</v>
      </c>
      <c r="I94" s="85">
        <v>0.2</v>
      </c>
      <c r="J94" s="85">
        <v>0.2</v>
      </c>
      <c r="K94" s="85">
        <v>0.2</v>
      </c>
      <c r="L94" s="85">
        <v>0.4</v>
      </c>
      <c r="M94" s="85">
        <v>0.4</v>
      </c>
      <c r="N94" s="85">
        <v>0.4</v>
      </c>
      <c r="O94" s="85">
        <v>0.4</v>
      </c>
      <c r="P94" s="85">
        <v>0.4</v>
      </c>
      <c r="Q94" s="85">
        <v>0.4</v>
      </c>
      <c r="R94" s="85">
        <v>0.4</v>
      </c>
      <c r="S94" s="85">
        <v>0.4</v>
      </c>
      <c r="T94" s="85">
        <v>0.4</v>
      </c>
      <c r="U94" s="85">
        <v>0.4</v>
      </c>
      <c r="V94" s="85">
        <v>0.4</v>
      </c>
      <c r="W94" s="85">
        <v>0.4</v>
      </c>
      <c r="X94" s="85">
        <v>0.4</v>
      </c>
      <c r="Y94" s="85">
        <v>0.4</v>
      </c>
      <c r="Z94" s="85">
        <v>0.2</v>
      </c>
      <c r="AA94" s="85">
        <v>0.2</v>
      </c>
      <c r="AB94" s="85">
        <v>0.2</v>
      </c>
      <c r="AC94" s="85">
        <v>7.6</v>
      </c>
      <c r="AD94" s="85">
        <v>53.2</v>
      </c>
      <c r="AE94" s="85">
        <v>2774</v>
      </c>
    </row>
    <row r="95" spans="1:31" s="85" customFormat="1" ht="10.5">
      <c r="A95" s="85" t="s">
        <v>280</v>
      </c>
      <c r="B95" s="85" t="s">
        <v>123</v>
      </c>
      <c r="C95" s="85" t="s">
        <v>115</v>
      </c>
      <c r="D95" s="85" t="s">
        <v>116</v>
      </c>
      <c r="E95" s="85">
        <v>0</v>
      </c>
      <c r="F95" s="85">
        <v>0</v>
      </c>
      <c r="G95" s="85">
        <v>0</v>
      </c>
      <c r="H95" s="85">
        <v>0</v>
      </c>
      <c r="I95" s="85">
        <v>0</v>
      </c>
      <c r="J95" s="85">
        <v>0</v>
      </c>
      <c r="K95" s="85">
        <v>50</v>
      </c>
      <c r="L95" s="85">
        <v>70</v>
      </c>
      <c r="M95" s="85">
        <v>70</v>
      </c>
      <c r="N95" s="85">
        <v>80</v>
      </c>
      <c r="O95" s="85">
        <v>70</v>
      </c>
      <c r="P95" s="85">
        <v>50</v>
      </c>
      <c r="Q95" s="85">
        <v>50</v>
      </c>
      <c r="R95" s="85">
        <v>80</v>
      </c>
      <c r="S95" s="85">
        <v>90</v>
      </c>
      <c r="T95" s="85">
        <v>80</v>
      </c>
      <c r="U95" s="85">
        <v>0</v>
      </c>
      <c r="V95" s="85">
        <v>0</v>
      </c>
      <c r="W95" s="85">
        <v>0</v>
      </c>
      <c r="X95" s="85">
        <v>0</v>
      </c>
      <c r="Y95" s="85">
        <v>0</v>
      </c>
      <c r="Z95" s="85">
        <v>0</v>
      </c>
      <c r="AA95" s="85">
        <v>0</v>
      </c>
      <c r="AB95" s="85">
        <v>0</v>
      </c>
      <c r="AC95" s="85">
        <v>690</v>
      </c>
      <c r="AD95" s="85">
        <v>4830</v>
      </c>
      <c r="AE95" s="85">
        <v>251850</v>
      </c>
    </row>
    <row r="96" spans="1:31" s="85" customFormat="1" ht="10.5">
      <c r="A96" s="85" t="s">
        <v>311</v>
      </c>
      <c r="B96" s="85" t="s">
        <v>117</v>
      </c>
      <c r="C96" s="85" t="s">
        <v>115</v>
      </c>
      <c r="D96" s="85" t="s">
        <v>116</v>
      </c>
      <c r="E96" s="85">
        <v>60</v>
      </c>
      <c r="F96" s="85">
        <v>60</v>
      </c>
      <c r="G96" s="85">
        <v>60</v>
      </c>
      <c r="H96" s="85">
        <v>60</v>
      </c>
      <c r="I96" s="85">
        <v>60</v>
      </c>
      <c r="J96" s="85">
        <v>60</v>
      </c>
      <c r="K96" s="85">
        <v>60</v>
      </c>
      <c r="L96" s="85">
        <v>60</v>
      </c>
      <c r="M96" s="85">
        <v>60</v>
      </c>
      <c r="N96" s="85">
        <v>60</v>
      </c>
      <c r="O96" s="85">
        <v>60</v>
      </c>
      <c r="P96" s="85">
        <v>60</v>
      </c>
      <c r="Q96" s="85">
        <v>60</v>
      </c>
      <c r="R96" s="85">
        <v>60</v>
      </c>
      <c r="S96" s="85">
        <v>60</v>
      </c>
      <c r="T96" s="85">
        <v>60</v>
      </c>
      <c r="U96" s="85">
        <v>60</v>
      </c>
      <c r="V96" s="85">
        <v>60</v>
      </c>
      <c r="W96" s="85">
        <v>60</v>
      </c>
      <c r="X96" s="85">
        <v>60</v>
      </c>
      <c r="Y96" s="85">
        <v>60</v>
      </c>
      <c r="Z96" s="85">
        <v>60</v>
      </c>
      <c r="AA96" s="85">
        <v>60</v>
      </c>
      <c r="AB96" s="85">
        <v>60</v>
      </c>
      <c r="AC96" s="85">
        <v>1440</v>
      </c>
      <c r="AD96" s="85">
        <v>10080</v>
      </c>
      <c r="AE96" s="85">
        <v>525600</v>
      </c>
    </row>
    <row r="97" spans="1:31" s="85" customFormat="1" ht="10.5">
      <c r="A97" s="85" t="s">
        <v>312</v>
      </c>
      <c r="B97" s="85" t="s">
        <v>117</v>
      </c>
      <c r="C97" s="85" t="s">
        <v>115</v>
      </c>
      <c r="D97" s="85" t="s">
        <v>116</v>
      </c>
      <c r="E97" s="85">
        <v>60</v>
      </c>
      <c r="F97" s="85">
        <v>60</v>
      </c>
      <c r="G97" s="85">
        <v>60</v>
      </c>
      <c r="H97" s="85">
        <v>60</v>
      </c>
      <c r="I97" s="85">
        <v>60</v>
      </c>
      <c r="J97" s="85">
        <v>60</v>
      </c>
      <c r="K97" s="85">
        <v>60</v>
      </c>
      <c r="L97" s="85">
        <v>60</v>
      </c>
      <c r="M97" s="85">
        <v>60</v>
      </c>
      <c r="N97" s="85">
        <v>60</v>
      </c>
      <c r="O97" s="85">
        <v>60</v>
      </c>
      <c r="P97" s="85">
        <v>60</v>
      </c>
      <c r="Q97" s="85">
        <v>60</v>
      </c>
      <c r="R97" s="85">
        <v>60</v>
      </c>
      <c r="S97" s="85">
        <v>60</v>
      </c>
      <c r="T97" s="85">
        <v>60</v>
      </c>
      <c r="U97" s="85">
        <v>60</v>
      </c>
      <c r="V97" s="85">
        <v>60</v>
      </c>
      <c r="W97" s="85">
        <v>60</v>
      </c>
      <c r="X97" s="85">
        <v>60</v>
      </c>
      <c r="Y97" s="85">
        <v>60</v>
      </c>
      <c r="Z97" s="85">
        <v>60</v>
      </c>
      <c r="AA97" s="85">
        <v>60</v>
      </c>
      <c r="AB97" s="85">
        <v>60</v>
      </c>
      <c r="AC97" s="85">
        <v>1440</v>
      </c>
      <c r="AD97" s="85">
        <v>10080</v>
      </c>
      <c r="AE97" s="85">
        <v>525600</v>
      </c>
    </row>
    <row r="98" spans="1:31" s="85" customFormat="1" ht="10.5">
      <c r="A98" s="85" t="s">
        <v>313</v>
      </c>
      <c r="B98" s="85" t="s">
        <v>117</v>
      </c>
      <c r="C98" s="85" t="s">
        <v>115</v>
      </c>
      <c r="D98" s="85" t="s">
        <v>116</v>
      </c>
      <c r="E98" s="85">
        <v>22</v>
      </c>
      <c r="F98" s="85">
        <v>22</v>
      </c>
      <c r="G98" s="85">
        <v>22</v>
      </c>
      <c r="H98" s="85">
        <v>22</v>
      </c>
      <c r="I98" s="85">
        <v>22</v>
      </c>
      <c r="J98" s="85">
        <v>22</v>
      </c>
      <c r="K98" s="85">
        <v>22</v>
      </c>
      <c r="L98" s="85">
        <v>22</v>
      </c>
      <c r="M98" s="85">
        <v>22</v>
      </c>
      <c r="N98" s="85">
        <v>22</v>
      </c>
      <c r="O98" s="85">
        <v>22</v>
      </c>
      <c r="P98" s="85">
        <v>22</v>
      </c>
      <c r="Q98" s="85">
        <v>22</v>
      </c>
      <c r="R98" s="85">
        <v>22</v>
      </c>
      <c r="S98" s="85">
        <v>22</v>
      </c>
      <c r="T98" s="85">
        <v>22</v>
      </c>
      <c r="U98" s="85">
        <v>22</v>
      </c>
      <c r="V98" s="85">
        <v>22</v>
      </c>
      <c r="W98" s="85">
        <v>22</v>
      </c>
      <c r="X98" s="85">
        <v>22</v>
      </c>
      <c r="Y98" s="85">
        <v>22</v>
      </c>
      <c r="Z98" s="85">
        <v>22</v>
      </c>
      <c r="AA98" s="85">
        <v>22</v>
      </c>
      <c r="AB98" s="85">
        <v>22</v>
      </c>
      <c r="AC98" s="85">
        <v>528</v>
      </c>
      <c r="AD98" s="85">
        <v>3696</v>
      </c>
      <c r="AE98" s="85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7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16" customWidth="1"/>
    <col min="2" max="2" width="30.1640625" style="8" customWidth="1"/>
    <col min="3" max="18" width="17" style="5" customWidth="1"/>
    <col min="19" max="16384" width="9.33203125" style="5"/>
  </cols>
  <sheetData>
    <row r="1" spans="1:18" ht="20.25">
      <c r="A1" s="2" t="s">
        <v>159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s="8" customFormat="1">
      <c r="A2" s="101"/>
      <c r="B2" s="101"/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  <c r="M2" s="7" t="s">
        <v>306</v>
      </c>
      <c r="N2" s="7" t="s">
        <v>102</v>
      </c>
      <c r="O2" s="7" t="s">
        <v>103</v>
      </c>
      <c r="P2" s="7" t="s">
        <v>104</v>
      </c>
      <c r="Q2" s="7" t="s">
        <v>105</v>
      </c>
      <c r="R2" s="7" t="s">
        <v>106</v>
      </c>
    </row>
    <row r="3" spans="1:18">
      <c r="A3" s="9" t="s">
        <v>156</v>
      </c>
      <c r="B3" s="10"/>
    </row>
    <row r="4" spans="1:18">
      <c r="A4" s="6"/>
      <c r="B4" s="11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580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>
        <v>7</v>
      </c>
      <c r="R4" s="12">
        <v>8</v>
      </c>
    </row>
    <row r="5" spans="1:18">
      <c r="A5" s="6"/>
      <c r="B5" s="11" t="s">
        <v>17</v>
      </c>
      <c r="C5" s="12" t="s">
        <v>18</v>
      </c>
      <c r="D5" s="12" t="s">
        <v>18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2" t="s">
        <v>18</v>
      </c>
      <c r="L5" s="12" t="s">
        <v>18</v>
      </c>
      <c r="M5" s="12" t="s">
        <v>18</v>
      </c>
      <c r="N5" s="12" t="s">
        <v>18</v>
      </c>
      <c r="O5" s="12" t="s">
        <v>18</v>
      </c>
      <c r="P5" s="12" t="s">
        <v>18</v>
      </c>
      <c r="Q5" s="12" t="s">
        <v>18</v>
      </c>
      <c r="R5" s="12" t="s">
        <v>18</v>
      </c>
    </row>
    <row r="6" spans="1:18">
      <c r="A6" s="6"/>
      <c r="B6" s="11"/>
      <c r="C6" s="91"/>
      <c r="D6" s="91"/>
      <c r="E6" s="91"/>
      <c r="F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</row>
    <row r="7" spans="1:18">
      <c r="A7" s="9" t="s">
        <v>30</v>
      </c>
      <c r="B7" s="10"/>
      <c r="H7" s="90"/>
    </row>
    <row r="8" spans="1:18">
      <c r="A8" s="6"/>
      <c r="B8" s="9" t="s">
        <v>31</v>
      </c>
    </row>
    <row r="9" spans="1:18">
      <c r="A9" s="6"/>
      <c r="B9" s="14" t="s">
        <v>32</v>
      </c>
      <c r="C9" s="12" t="str">
        <f>BuildingSummary!$C$26</f>
        <v>Steel frame wall</v>
      </c>
      <c r="D9" s="12" t="str">
        <f>BuildingSummary!$C$26</f>
        <v>Steel frame wall</v>
      </c>
      <c r="E9" s="12" t="str">
        <f>BuildingSummary!$C$26</f>
        <v>Steel frame wall</v>
      </c>
      <c r="F9" s="12" t="str">
        <f>BuildingSummary!$C$26</f>
        <v>Steel frame wall</v>
      </c>
      <c r="G9" s="12" t="str">
        <f>BuildingSummary!$C$26</f>
        <v>Steel frame wall</v>
      </c>
      <c r="H9" s="12" t="str">
        <f>BuildingSummary!$C$26</f>
        <v>Steel frame wall</v>
      </c>
      <c r="I9" s="12" t="str">
        <f>BuildingSummary!$C$26</f>
        <v>Steel frame wall</v>
      </c>
      <c r="J9" s="12" t="str">
        <f>BuildingSummary!$C$26</f>
        <v>Steel frame wall</v>
      </c>
      <c r="K9" s="12" t="str">
        <f>BuildingSummary!$C$26</f>
        <v>Steel frame wall</v>
      </c>
      <c r="L9" s="12" t="str">
        <f>BuildingSummary!$C$26</f>
        <v>Steel frame wall</v>
      </c>
      <c r="M9" s="12" t="str">
        <f>BuildingSummary!$C$26</f>
        <v>Steel frame wall</v>
      </c>
      <c r="N9" s="12" t="str">
        <f>BuildingSummary!$C$26</f>
        <v>Steel frame wall</v>
      </c>
      <c r="O9" s="12" t="str">
        <f>BuildingSummary!$C$26</f>
        <v>Steel frame wall</v>
      </c>
      <c r="P9" s="12" t="str">
        <f>BuildingSummary!$C$26</f>
        <v>Steel frame wall</v>
      </c>
      <c r="Q9" s="12" t="str">
        <f>BuildingSummary!$C$26</f>
        <v>Steel frame wall</v>
      </c>
      <c r="R9" s="12" t="str">
        <f>BuildingSummary!$C$26</f>
        <v>Steel frame wall</v>
      </c>
    </row>
    <row r="10" spans="1:18">
      <c r="A10" s="6"/>
      <c r="B10" s="11" t="s">
        <v>197</v>
      </c>
      <c r="C10" s="13">
        <f>1/Miami!$D$39</f>
        <v>0.32</v>
      </c>
      <c r="D10" s="13">
        <f>1/Houston!$D$39</f>
        <v>1.1737089201877935</v>
      </c>
      <c r="E10" s="13">
        <f>1/Phoenix!$D$39</f>
        <v>0.73367571533382248</v>
      </c>
      <c r="F10" s="13">
        <f>1/Atlanta!$D$39</f>
        <v>1.3550135501355014</v>
      </c>
      <c r="G10" s="13">
        <f>1/LosAngeles!$D$39</f>
        <v>0.80064051240992784</v>
      </c>
      <c r="H10" s="13">
        <f>1/LasVegas!$D$39</f>
        <v>1.1013215859030836</v>
      </c>
      <c r="I10" s="13">
        <f>1/SanFrancisco!$D$39</f>
        <v>1.3550135501355014</v>
      </c>
      <c r="J10" s="13">
        <f>1/Baltimore!$D$39</f>
        <v>1.9801980198019802</v>
      </c>
      <c r="K10" s="13">
        <f>1/Albuquerque!$D$39</f>
        <v>1.7605633802816902</v>
      </c>
      <c r="L10" s="13">
        <f>1/Seattle!$D$39</f>
        <v>1.9157088122605364</v>
      </c>
      <c r="M10" s="13">
        <f>1/Chicago!$D$39</f>
        <v>2.1459227467811157</v>
      </c>
      <c r="N10" s="13">
        <f>1/Boulder!$D$39</f>
        <v>2.1459227467811157</v>
      </c>
      <c r="O10" s="13">
        <f>1/Minneapolis!$D$39</f>
        <v>2.7100271002710028</v>
      </c>
      <c r="P10" s="13">
        <f>1/Helena!$D$39</f>
        <v>2.4449877750611249</v>
      </c>
      <c r="Q10" s="13">
        <f>1/Duluth!$D$39</f>
        <v>3.0395136778115499</v>
      </c>
      <c r="R10" s="13">
        <f>1/Fairbanks!$D$39</f>
        <v>3.90625</v>
      </c>
    </row>
    <row r="11" spans="1:18">
      <c r="A11" s="6"/>
      <c r="B11" s="9" t="s">
        <v>34</v>
      </c>
    </row>
    <row r="12" spans="1:18">
      <c r="A12" s="6"/>
      <c r="B12" s="14" t="s">
        <v>32</v>
      </c>
      <c r="C12" s="12" t="str">
        <f>BuildingSummary!$C$31</f>
        <v>Attic</v>
      </c>
      <c r="D12" s="12" t="str">
        <f>BuildingSummary!$C$31</f>
        <v>Attic</v>
      </c>
      <c r="E12" s="12" t="str">
        <f>BuildingSummary!$C$31</f>
        <v>Attic</v>
      </c>
      <c r="F12" s="12" t="str">
        <f>BuildingSummary!$C$31</f>
        <v>Attic</v>
      </c>
      <c r="G12" s="12" t="str">
        <f>BuildingSummary!$C$31</f>
        <v>Attic</v>
      </c>
      <c r="H12" s="12" t="str">
        <f>BuildingSummary!$C$31</f>
        <v>Attic</v>
      </c>
      <c r="I12" s="12" t="str">
        <f>BuildingSummary!$C$31</f>
        <v>Attic</v>
      </c>
      <c r="J12" s="12" t="str">
        <f>BuildingSummary!$C$31</f>
        <v>Attic</v>
      </c>
      <c r="K12" s="12" t="str">
        <f>BuildingSummary!$C$31</f>
        <v>Attic</v>
      </c>
      <c r="L12" s="12" t="str">
        <f>BuildingSummary!$C$31</f>
        <v>Attic</v>
      </c>
      <c r="M12" s="12" t="str">
        <f>BuildingSummary!$C$31</f>
        <v>Attic</v>
      </c>
      <c r="N12" s="12" t="str">
        <f>BuildingSummary!$C$31</f>
        <v>Attic</v>
      </c>
      <c r="O12" s="12" t="str">
        <f>BuildingSummary!$C$31</f>
        <v>Attic</v>
      </c>
      <c r="P12" s="12" t="str">
        <f>BuildingSummary!$C$31</f>
        <v>Attic</v>
      </c>
      <c r="Q12" s="12" t="str">
        <f>BuildingSummary!$C$31</f>
        <v>Attic</v>
      </c>
      <c r="R12" s="12" t="str">
        <f>BuildingSummary!$C$31</f>
        <v>Attic</v>
      </c>
    </row>
    <row r="13" spans="1:18">
      <c r="A13" s="6"/>
      <c r="B13" s="11" t="s">
        <v>654</v>
      </c>
      <c r="C13" s="13">
        <f>(1/0.074)/5.678</f>
        <v>2.3799777234085089</v>
      </c>
      <c r="D13" s="13">
        <f>(1/0.066)/5.678</f>
        <v>2.6684598717004491</v>
      </c>
      <c r="E13" s="13">
        <f>(1/0.046)/5.678</f>
        <v>3.8286598159180363</v>
      </c>
      <c r="F13" s="13">
        <f>(1/0.072)/5.678</f>
        <v>2.4460882157254122</v>
      </c>
      <c r="G13" s="13">
        <f>(1/0.1)/5.678</f>
        <v>1.7611835153222966</v>
      </c>
      <c r="H13" s="13">
        <f>(1/0.048)/5.678</f>
        <v>3.6691323235881179</v>
      </c>
      <c r="I13" s="13">
        <f>(1/0.088)/5.678</f>
        <v>2.0013449037753372</v>
      </c>
      <c r="J13" s="13">
        <f>(1/0.058)/5.678</f>
        <v>3.0365233022798215</v>
      </c>
      <c r="K13" s="13">
        <f>(1/0.059)/5.678</f>
        <v>2.9850568056310114</v>
      </c>
      <c r="L13" s="13">
        <f>(1/0.064)/5.678</f>
        <v>2.7518492426910885</v>
      </c>
      <c r="M13" s="13">
        <f>(1/0.053)/5.678</f>
        <v>3.3229877647590502</v>
      </c>
      <c r="N13" s="13">
        <f>(1/0.051)/5.678</f>
        <v>3.4533010104358759</v>
      </c>
      <c r="O13" s="13">
        <f>(1/0.045)/5.678</f>
        <v>3.913741145160659</v>
      </c>
      <c r="P13" s="13">
        <f>(1/0.049)/5.678</f>
        <v>3.5942520720863196</v>
      </c>
      <c r="Q13" s="13">
        <f>(1/0.04)/5.678</f>
        <v>4.4029587883057415</v>
      </c>
      <c r="R13" s="13">
        <f>(1/0.031)/5.678</f>
        <v>5.6812371462009565</v>
      </c>
    </row>
    <row r="14" spans="1:18">
      <c r="A14" s="6"/>
      <c r="B14" s="9" t="s">
        <v>36</v>
      </c>
    </row>
    <row r="15" spans="1:18">
      <c r="A15" s="6"/>
      <c r="B15" s="11" t="s">
        <v>198</v>
      </c>
      <c r="C15" s="13">
        <f>Miami!$E$53</f>
        <v>5.835</v>
      </c>
      <c r="D15" s="13">
        <f>Houston!$E$53</f>
        <v>5.835</v>
      </c>
      <c r="E15" s="13">
        <f>Phoenix!$E$53</f>
        <v>5.835</v>
      </c>
      <c r="F15" s="13">
        <f>Atlanta!$E$53</f>
        <v>4.0919999999999996</v>
      </c>
      <c r="G15" s="13">
        <f>LosAngeles!$E$53</f>
        <v>5.835</v>
      </c>
      <c r="H15" s="13">
        <f>LasVegas!$E$53</f>
        <v>5.835</v>
      </c>
      <c r="I15" s="13">
        <f>SanFrancisco!$E$53</f>
        <v>4.0919999999999996</v>
      </c>
      <c r="J15" s="13">
        <f>Baltimore!$E$53</f>
        <v>3.3540000000000001</v>
      </c>
      <c r="K15" s="13">
        <f>Albuquerque!$E$53</f>
        <v>4.0919999999999996</v>
      </c>
      <c r="L15" s="13">
        <f>Seattle!$E$53</f>
        <v>4.0919999999999996</v>
      </c>
      <c r="M15" s="13">
        <f>Chicago!$E$53</f>
        <v>3.3540000000000001</v>
      </c>
      <c r="N15" s="13">
        <f>Boulder!$E$53</f>
        <v>3.3540000000000001</v>
      </c>
      <c r="O15" s="13">
        <f>Minneapolis!$E$53</f>
        <v>2.956</v>
      </c>
      <c r="P15" s="13">
        <f>Helena!$E$53</f>
        <v>2.956</v>
      </c>
      <c r="Q15" s="13">
        <f>Duluth!$E$53</f>
        <v>2.956</v>
      </c>
      <c r="R15" s="13">
        <f>Fairbanks!$E$53</f>
        <v>2.956</v>
      </c>
    </row>
    <row r="16" spans="1:18">
      <c r="A16" s="6"/>
      <c r="B16" s="11" t="s">
        <v>37</v>
      </c>
      <c r="C16" s="13">
        <f>Miami!$F$53</f>
        <v>0.251</v>
      </c>
      <c r="D16" s="13">
        <f>Houston!$F$53</f>
        <v>0.251</v>
      </c>
      <c r="E16" s="13">
        <f>Phoenix!$F$53</f>
        <v>0.251</v>
      </c>
      <c r="F16" s="13">
        <f>Atlanta!$F$53</f>
        <v>0.255</v>
      </c>
      <c r="G16" s="13">
        <f>LosAngeles!$F$53</f>
        <v>0.44</v>
      </c>
      <c r="H16" s="13">
        <f>LasVegas!$F$53</f>
        <v>0.251</v>
      </c>
      <c r="I16" s="13">
        <f>SanFrancisco!$F$53</f>
        <v>0.39200000000000002</v>
      </c>
      <c r="J16" s="13">
        <f>Baltimore!$F$53</f>
        <v>0.35499999999999998</v>
      </c>
      <c r="K16" s="13">
        <f>Albuquerque!$F$53</f>
        <v>0.36199999999999999</v>
      </c>
      <c r="L16" s="13">
        <f>Seattle!$F$53</f>
        <v>0.39200000000000002</v>
      </c>
      <c r="M16" s="13">
        <f>Chicago!$F$53</f>
        <v>0.38500000000000001</v>
      </c>
      <c r="N16" s="13">
        <f>Boulder!$F$53</f>
        <v>0.38500000000000001</v>
      </c>
      <c r="O16" s="13">
        <f>Minneapolis!$F$53</f>
        <v>0.38500000000000001</v>
      </c>
      <c r="P16" s="13">
        <f>Helena!$F$53</f>
        <v>0.38500000000000001</v>
      </c>
      <c r="Q16" s="13">
        <f>Duluth!$F$53</f>
        <v>0.48699999999999999</v>
      </c>
      <c r="R16" s="13">
        <f>Fairbanks!$F$53</f>
        <v>0.61599999999999999</v>
      </c>
    </row>
    <row r="17" spans="1:18">
      <c r="A17" s="6"/>
      <c r="B17" s="11" t="s">
        <v>38</v>
      </c>
      <c r="C17" s="13">
        <f>Miami!$G$53</f>
        <v>0.11</v>
      </c>
      <c r="D17" s="13">
        <f>Houston!$G$53</f>
        <v>0.11</v>
      </c>
      <c r="E17" s="13">
        <f>Phoenix!$G$53</f>
        <v>0.11</v>
      </c>
      <c r="F17" s="13">
        <f>Atlanta!$G$53</f>
        <v>0.129</v>
      </c>
      <c r="G17" s="13">
        <f>LosAngeles!$G$53</f>
        <v>0.27200000000000002</v>
      </c>
      <c r="H17" s="13">
        <f>LasVegas!$G$53</f>
        <v>0.11</v>
      </c>
      <c r="I17" s="13">
        <f>SanFrancisco!$G$53</f>
        <v>0.253</v>
      </c>
      <c r="J17" s="13">
        <f>Baltimore!$G$53</f>
        <v>0.27400000000000002</v>
      </c>
      <c r="K17" s="13">
        <f>Albuquerque!$G$53</f>
        <v>0.22500000000000001</v>
      </c>
      <c r="L17" s="13">
        <f>Seattle!$G$53</f>
        <v>0.253</v>
      </c>
      <c r="M17" s="13">
        <f>Chicago!$G$53</f>
        <v>0.30499999999999999</v>
      </c>
      <c r="N17" s="13">
        <f>Boulder!$G$53</f>
        <v>0.30499999999999999</v>
      </c>
      <c r="O17" s="13">
        <f>Minneapolis!$G$53</f>
        <v>0.30499999999999999</v>
      </c>
      <c r="P17" s="13">
        <f>Helena!$G$53</f>
        <v>0.30499999999999999</v>
      </c>
      <c r="Q17" s="13">
        <f>Duluth!$G$53</f>
        <v>0.40899999999999997</v>
      </c>
      <c r="R17" s="13">
        <f>Fairbanks!$G$53</f>
        <v>0.54100000000000004</v>
      </c>
    </row>
    <row r="18" spans="1:18">
      <c r="A18" s="6"/>
      <c r="B18" s="9" t="s">
        <v>39</v>
      </c>
      <c r="F18" s="8"/>
    </row>
    <row r="19" spans="1:18">
      <c r="A19" s="6"/>
      <c r="B19" s="11" t="s">
        <v>198</v>
      </c>
      <c r="C19" s="12" t="s">
        <v>160</v>
      </c>
      <c r="D19" s="12" t="s">
        <v>160</v>
      </c>
      <c r="E19" s="12" t="s">
        <v>160</v>
      </c>
      <c r="F19" s="23" t="s">
        <v>160</v>
      </c>
      <c r="G19" s="12" t="s">
        <v>160</v>
      </c>
      <c r="H19" s="12" t="s">
        <v>160</v>
      </c>
      <c r="I19" s="12" t="s">
        <v>160</v>
      </c>
      <c r="J19" s="12" t="s">
        <v>160</v>
      </c>
      <c r="K19" s="12" t="s">
        <v>160</v>
      </c>
      <c r="L19" s="12" t="s">
        <v>160</v>
      </c>
      <c r="M19" s="12" t="s">
        <v>160</v>
      </c>
      <c r="N19" s="12" t="s">
        <v>160</v>
      </c>
      <c r="O19" s="12" t="s">
        <v>160</v>
      </c>
      <c r="P19" s="12" t="s">
        <v>160</v>
      </c>
      <c r="Q19" s="12" t="s">
        <v>160</v>
      </c>
      <c r="R19" s="12" t="s">
        <v>160</v>
      </c>
    </row>
    <row r="20" spans="1:18">
      <c r="A20" s="6"/>
      <c r="B20" s="11" t="s">
        <v>37</v>
      </c>
      <c r="C20" s="12" t="s">
        <v>160</v>
      </c>
      <c r="D20" s="12" t="s">
        <v>160</v>
      </c>
      <c r="E20" s="12" t="s">
        <v>160</v>
      </c>
      <c r="F20" s="23" t="s">
        <v>160</v>
      </c>
      <c r="G20" s="12" t="s">
        <v>160</v>
      </c>
      <c r="H20" s="12" t="s">
        <v>160</v>
      </c>
      <c r="I20" s="12" t="s">
        <v>160</v>
      </c>
      <c r="J20" s="12" t="s">
        <v>160</v>
      </c>
      <c r="K20" s="12" t="s">
        <v>160</v>
      </c>
      <c r="L20" s="12" t="s">
        <v>160</v>
      </c>
      <c r="M20" s="12" t="s">
        <v>160</v>
      </c>
      <c r="N20" s="12" t="s">
        <v>160</v>
      </c>
      <c r="O20" s="12" t="s">
        <v>160</v>
      </c>
      <c r="P20" s="12" t="s">
        <v>160</v>
      </c>
      <c r="Q20" s="12" t="s">
        <v>160</v>
      </c>
      <c r="R20" s="12" t="s">
        <v>160</v>
      </c>
    </row>
    <row r="21" spans="1:18">
      <c r="A21" s="6"/>
      <c r="B21" s="11" t="s">
        <v>38</v>
      </c>
      <c r="C21" s="12" t="s">
        <v>160</v>
      </c>
      <c r="D21" s="12" t="s">
        <v>160</v>
      </c>
      <c r="E21" s="12" t="s">
        <v>160</v>
      </c>
      <c r="F21" s="23" t="s">
        <v>160</v>
      </c>
      <c r="G21" s="12" t="s">
        <v>160</v>
      </c>
      <c r="H21" s="12" t="s">
        <v>160</v>
      </c>
      <c r="I21" s="12" t="s">
        <v>160</v>
      </c>
      <c r="J21" s="12" t="s">
        <v>160</v>
      </c>
      <c r="K21" s="12" t="s">
        <v>160</v>
      </c>
      <c r="L21" s="12" t="s">
        <v>160</v>
      </c>
      <c r="M21" s="12" t="s">
        <v>160</v>
      </c>
      <c r="N21" s="12" t="s">
        <v>160</v>
      </c>
      <c r="O21" s="12" t="s">
        <v>160</v>
      </c>
      <c r="P21" s="12" t="s">
        <v>160</v>
      </c>
      <c r="Q21" s="12" t="s">
        <v>160</v>
      </c>
      <c r="R21" s="12" t="s">
        <v>160</v>
      </c>
    </row>
    <row r="22" spans="1:18">
      <c r="A22" s="6"/>
      <c r="B22" s="9" t="s">
        <v>40</v>
      </c>
      <c r="F22" s="8"/>
    </row>
    <row r="23" spans="1:18">
      <c r="A23" s="6"/>
      <c r="B23" s="11" t="s">
        <v>41</v>
      </c>
      <c r="C23" s="12" t="str">
        <f>BuildingSummary!$C$46</f>
        <v>Mass Floor</v>
      </c>
      <c r="D23" s="12" t="str">
        <f>BuildingSummary!$C$46</f>
        <v>Mass Floor</v>
      </c>
      <c r="E23" s="12" t="str">
        <f>BuildingSummary!$C$46</f>
        <v>Mass Floor</v>
      </c>
      <c r="F23" s="12" t="str">
        <f>BuildingSummary!$C$46</f>
        <v>Mass Floor</v>
      </c>
      <c r="G23" s="12" t="str">
        <f>BuildingSummary!$C$46</f>
        <v>Mass Floor</v>
      </c>
      <c r="H23" s="12" t="str">
        <f>BuildingSummary!$C$46</f>
        <v>Mass Floor</v>
      </c>
      <c r="I23" s="12" t="str">
        <f>BuildingSummary!$C$46</f>
        <v>Mass Floor</v>
      </c>
      <c r="J23" s="12" t="str">
        <f>BuildingSummary!$C$46</f>
        <v>Mass Floor</v>
      </c>
      <c r="K23" s="12" t="str">
        <f>BuildingSummary!$C$46</f>
        <v>Mass Floor</v>
      </c>
      <c r="L23" s="12" t="str">
        <f>BuildingSummary!$C$46</f>
        <v>Mass Floor</v>
      </c>
      <c r="M23" s="12" t="str">
        <f>BuildingSummary!$C$46</f>
        <v>Mass Floor</v>
      </c>
      <c r="N23" s="12" t="str">
        <f>BuildingSummary!$C$46</f>
        <v>Mass Floor</v>
      </c>
      <c r="O23" s="12" t="str">
        <f>BuildingSummary!$C$46</f>
        <v>Mass Floor</v>
      </c>
      <c r="P23" s="12" t="str">
        <f>BuildingSummary!$C$46</f>
        <v>Mass Floor</v>
      </c>
      <c r="Q23" s="12" t="str">
        <f>BuildingSummary!$C$46</f>
        <v>Mass Floor</v>
      </c>
      <c r="R23" s="12" t="str">
        <f>BuildingSummary!$C$46</f>
        <v>Mass Floor</v>
      </c>
    </row>
    <row r="24" spans="1:18">
      <c r="A24" s="6"/>
      <c r="B24" s="14" t="s">
        <v>43</v>
      </c>
      <c r="C24" s="12" t="str">
        <f>BuildingSummary!$C$47</f>
        <v>4in slab-on-grade</v>
      </c>
      <c r="D24" s="12" t="str">
        <f>BuildingSummary!$C$47</f>
        <v>4in slab-on-grade</v>
      </c>
      <c r="E24" s="12" t="str">
        <f>BuildingSummary!$C$47</f>
        <v>4in slab-on-grade</v>
      </c>
      <c r="F24" s="12" t="str">
        <f>BuildingSummary!$C$47</f>
        <v>4in slab-on-grade</v>
      </c>
      <c r="G24" s="12" t="str">
        <f>BuildingSummary!$C$47</f>
        <v>4in slab-on-grade</v>
      </c>
      <c r="H24" s="12" t="str">
        <f>BuildingSummary!$C$47</f>
        <v>4in slab-on-grade</v>
      </c>
      <c r="I24" s="12" t="str">
        <f>BuildingSummary!$C$47</f>
        <v>4in slab-on-grade</v>
      </c>
      <c r="J24" s="12" t="str">
        <f>BuildingSummary!$C$47</f>
        <v>4in slab-on-grade</v>
      </c>
      <c r="K24" s="12" t="str">
        <f>BuildingSummary!$C$47</f>
        <v>4in slab-on-grade</v>
      </c>
      <c r="L24" s="12" t="str">
        <f>BuildingSummary!$C$47</f>
        <v>4in slab-on-grade</v>
      </c>
      <c r="M24" s="12" t="str">
        <f>BuildingSummary!$C$47</f>
        <v>4in slab-on-grade</v>
      </c>
      <c r="N24" s="12" t="str">
        <f>BuildingSummary!$C$47</f>
        <v>4in slab-on-grade</v>
      </c>
      <c r="O24" s="12" t="str">
        <f>BuildingSummary!$C$47</f>
        <v>4in slab-on-grade</v>
      </c>
      <c r="P24" s="12" t="str">
        <f>BuildingSummary!$C$47</f>
        <v>4in slab-on-grade</v>
      </c>
      <c r="Q24" s="12" t="str">
        <f>BuildingSummary!$C$47</f>
        <v>4in slab-on-grade</v>
      </c>
      <c r="R24" s="12" t="str">
        <f>BuildingSummary!$C$47</f>
        <v>4in slab-on-grade</v>
      </c>
    </row>
    <row r="25" spans="1:18">
      <c r="A25" s="6"/>
      <c r="B25" s="11" t="s">
        <v>197</v>
      </c>
      <c r="C25" s="13">
        <f>1/Miami!$D$42</f>
        <v>0.32051282051282048</v>
      </c>
      <c r="D25" s="13">
        <f>1/Houston!$D$42</f>
        <v>0.32051282051282048</v>
      </c>
      <c r="E25" s="13">
        <f>1/Phoenix!$D$42</f>
        <v>0.32051282051282048</v>
      </c>
      <c r="F25" s="13">
        <f>1/Atlanta!$D$42</f>
        <v>0.32051282051282048</v>
      </c>
      <c r="G25" s="13">
        <f>1/LosAngeles!$D$42</f>
        <v>0.32051282051282048</v>
      </c>
      <c r="H25" s="13">
        <f>1/LasVegas!$D$42</f>
        <v>0.32051282051282048</v>
      </c>
      <c r="I25" s="13">
        <f>1/SanFrancisco!$D$42</f>
        <v>0.32051282051282048</v>
      </c>
      <c r="J25" s="13">
        <f>1/Baltimore!$D$42</f>
        <v>0.32051282051282048</v>
      </c>
      <c r="K25" s="13">
        <f>1/Albuquerque!$D$42</f>
        <v>0.32051282051282048</v>
      </c>
      <c r="L25" s="13">
        <f>1/Seattle!$D$42</f>
        <v>0.32051282051282048</v>
      </c>
      <c r="M25" s="13">
        <f>1/Chicago!$D$42</f>
        <v>0.32051282051282048</v>
      </c>
      <c r="N25" s="13">
        <f>1/Boulder!$D$42</f>
        <v>0.32051282051282048</v>
      </c>
      <c r="O25" s="13">
        <f>1/Minneapolis!$D$42</f>
        <v>0.32051282051282048</v>
      </c>
      <c r="P25" s="13">
        <f>1/Helena!$D$42</f>
        <v>0.32051282051282048</v>
      </c>
      <c r="Q25" s="13">
        <f>1/Duluth!$D$42</f>
        <v>0.32051282051282048</v>
      </c>
      <c r="R25" s="13">
        <f>1/Fairbanks!$D$42</f>
        <v>0.32051282051282048</v>
      </c>
    </row>
    <row r="26" spans="1:18">
      <c r="A26" s="9" t="s">
        <v>49</v>
      </c>
      <c r="B26" s="10"/>
    </row>
    <row r="27" spans="1:18">
      <c r="A27" s="6"/>
      <c r="B27" s="9" t="s">
        <v>54</v>
      </c>
    </row>
    <row r="28" spans="1:18">
      <c r="A28" s="6"/>
      <c r="B28" s="11" t="s">
        <v>161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6"/>
      <c r="B29" s="11" t="str">
        <f>Miami!A64</f>
        <v>PSZ-AC_1:1_COOLC DXCOIL</v>
      </c>
      <c r="C29" s="13">
        <f>10^(-3)*Miami!$C$64</f>
        <v>96.777540000000002</v>
      </c>
      <c r="D29" s="13">
        <f>10^(-3)*Houston!$C$64</f>
        <v>88.58417</v>
      </c>
      <c r="E29" s="13">
        <f>10^(-3)*Phoenix!$C$64</f>
        <v>90.524180000000001</v>
      </c>
      <c r="F29" s="13">
        <f>10^(-3)*Atlanta!$C$64</f>
        <v>88.555899999999994</v>
      </c>
      <c r="G29" s="13">
        <f>10^(-3)*LosAngeles!$C$64</f>
        <v>88.386960000000002</v>
      </c>
      <c r="H29" s="13">
        <f>10^(-3)*LasVegas!$C$64</f>
        <v>88.839649999999992</v>
      </c>
      <c r="I29" s="13">
        <f>10^(-3)*SanFrancisco!$C$64</f>
        <v>58.618180000000002</v>
      </c>
      <c r="J29" s="13">
        <f>10^(-3)*Baltimore!$C$64</f>
        <v>81.694890000000001</v>
      </c>
      <c r="K29" s="13">
        <f>10^(-3)*Albuquerque!$C$64</f>
        <v>75.611419999999995</v>
      </c>
      <c r="L29" s="13">
        <f>10^(-3)*Seattle!$C$64</f>
        <v>67.57799</v>
      </c>
      <c r="M29" s="13">
        <f>10^(-3)*Chicago!$C$64</f>
        <v>81.33014</v>
      </c>
      <c r="N29" s="13">
        <f>10^(-3)*Boulder!$C$64</f>
        <v>72.847399999999993</v>
      </c>
      <c r="O29" s="13">
        <f>10^(-3)*Minneapolis!$C$64</f>
        <v>78.795100000000005</v>
      </c>
      <c r="P29" s="13">
        <f>10^(-3)*Helena!$C$64</f>
        <v>59.046309999999998</v>
      </c>
      <c r="Q29" s="13">
        <f>10^(-3)*Duluth!$C$64</f>
        <v>73.085600000000014</v>
      </c>
      <c r="R29" s="13">
        <f>10^(-3)*Fairbanks!$C$64</f>
        <v>61.94502</v>
      </c>
    </row>
    <row r="30" spans="1:18">
      <c r="A30" s="6"/>
      <c r="B30" s="11" t="str">
        <f>Miami!A65</f>
        <v>PSZ-AC_2:2_COOLC DXCOIL</v>
      </c>
      <c r="C30" s="13">
        <f>10^(-3)*Miami!$C$65</f>
        <v>26.184080000000002</v>
      </c>
      <c r="D30" s="13">
        <f>10^(-3)*Houston!$C$65</f>
        <v>21.436330000000002</v>
      </c>
      <c r="E30" s="13">
        <f>10^(-3)*Phoenix!$C$65</f>
        <v>22.577240000000003</v>
      </c>
      <c r="F30" s="13">
        <f>10^(-3)*Atlanta!$C$65</f>
        <v>21.789249999999999</v>
      </c>
      <c r="G30" s="13">
        <f>10^(-3)*LosAngeles!$C$65</f>
        <v>18.94201</v>
      </c>
      <c r="H30" s="13">
        <f>10^(-3)*LasVegas!$C$65</f>
        <v>21.24785</v>
      </c>
      <c r="I30" s="13">
        <f>10^(-3)*SanFrancisco!$C$65</f>
        <v>11.549809999999999</v>
      </c>
      <c r="J30" s="13">
        <f>10^(-3)*Baltimore!$C$65</f>
        <v>19.246849999999998</v>
      </c>
      <c r="K30" s="13">
        <f>10^(-3)*Albuquerque!$C$65</f>
        <v>16.422520000000002</v>
      </c>
      <c r="L30" s="13">
        <f>10^(-3)*Seattle!$C$65</f>
        <v>12.33534</v>
      </c>
      <c r="M30" s="13">
        <f>10^(-3)*Chicago!$C$65</f>
        <v>21.935089999999999</v>
      </c>
      <c r="N30" s="13">
        <f>10^(-3)*Boulder!$C$65</f>
        <v>16.009360000000001</v>
      </c>
      <c r="O30" s="13">
        <f>10^(-3)*Minneapolis!$C$65</f>
        <v>24.75234</v>
      </c>
      <c r="P30" s="13">
        <f>10^(-3)*Helena!$C$65</f>
        <v>17.671389999999999</v>
      </c>
      <c r="Q30" s="13">
        <f>10^(-3)*Duluth!$C$65</f>
        <v>26.439869999999999</v>
      </c>
      <c r="R30" s="13">
        <f>10^(-3)*Fairbanks!$C$65</f>
        <v>23.133410000000001</v>
      </c>
    </row>
    <row r="31" spans="1:18">
      <c r="A31" s="6"/>
      <c r="B31" s="11" t="s">
        <v>162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6"/>
      <c r="B32" s="11" t="str">
        <f>Miami!A68</f>
        <v>PSZ-AC_1:1_HEATC</v>
      </c>
      <c r="C32" s="13">
        <f>10^(-3)*Miami!$C$68</f>
        <v>131.65689</v>
      </c>
      <c r="D32" s="13">
        <f>10^(-3)*Houston!$C$68</f>
        <v>157.15552</v>
      </c>
      <c r="E32" s="13">
        <f>10^(-3)*Phoenix!$C$68</f>
        <v>136.77779999999998</v>
      </c>
      <c r="F32" s="13">
        <f>10^(-3)*Atlanta!$C$68</f>
        <v>167.22187</v>
      </c>
      <c r="G32" s="13">
        <f>10^(-3)*LosAngeles!$C$68</f>
        <v>127.96411999999999</v>
      </c>
      <c r="H32" s="13">
        <f>10^(-3)*LasVegas!$C$68</f>
        <v>143.86488</v>
      </c>
      <c r="I32" s="13">
        <f>10^(-3)*SanFrancisco!$C$68</f>
        <v>127.02841000000001</v>
      </c>
      <c r="J32" s="13">
        <f>10^(-3)*Baltimore!$C$68</f>
        <v>178.23047</v>
      </c>
      <c r="K32" s="13">
        <f>10^(-3)*Albuquerque!$C$68</f>
        <v>148.88487000000001</v>
      </c>
      <c r="L32" s="13">
        <f>10^(-3)*Seattle!$C$68</f>
        <v>151.78673999999998</v>
      </c>
      <c r="M32" s="13">
        <f>10^(-3)*Chicago!$C$68</f>
        <v>205.27573999999998</v>
      </c>
      <c r="N32" s="13">
        <f>10^(-3)*Boulder!$C$68</f>
        <v>170.23865000000001</v>
      </c>
      <c r="O32" s="13">
        <f>10^(-3)*Minneapolis!$C$68</f>
        <v>218.3681</v>
      </c>
      <c r="P32" s="13">
        <f>10^(-3)*Helena!$C$68</f>
        <v>200.4571</v>
      </c>
      <c r="Q32" s="13">
        <f>10^(-3)*Duluth!$C$68</f>
        <v>217.99256</v>
      </c>
      <c r="R32" s="13">
        <f>10^(-3)*Fairbanks!$C$68</f>
        <v>286.86027000000001</v>
      </c>
    </row>
    <row r="33" spans="1:18">
      <c r="A33" s="6"/>
      <c r="B33" s="11" t="str">
        <f>Miami!A69</f>
        <v>PSZ-AC_2:2_HEATC</v>
      </c>
      <c r="C33" s="13">
        <f>10^(-3)*Miami!$C$69</f>
        <v>40.823360000000001</v>
      </c>
      <c r="D33" s="13">
        <f>10^(-3)*Houston!$C$69</f>
        <v>44.120539999999998</v>
      </c>
      <c r="E33" s="13">
        <f>10^(-3)*Phoenix!$C$69</f>
        <v>39.205489999999998</v>
      </c>
      <c r="F33" s="13">
        <f>10^(-3)*Atlanta!$C$69</f>
        <v>48.378279999999997</v>
      </c>
      <c r="G33" s="13">
        <f>10^(-3)*LosAngeles!$C$69</f>
        <v>30.714870000000001</v>
      </c>
      <c r="H33" s="13">
        <f>10^(-3)*LasVegas!$C$69</f>
        <v>39.886610000000005</v>
      </c>
      <c r="I33" s="13">
        <f>10^(-3)*SanFrancisco!$C$69</f>
        <v>26.84517</v>
      </c>
      <c r="J33" s="13">
        <f>10^(-3)*Baltimore!$C$69</f>
        <v>47.569980000000001</v>
      </c>
      <c r="K33" s="13">
        <f>10^(-3)*Albuquerque!$C$69</f>
        <v>43.439219999999999</v>
      </c>
      <c r="L33" s="13">
        <f>10^(-3)*Seattle!$C$69</f>
        <v>35.049410000000002</v>
      </c>
      <c r="M33" s="13">
        <f>10^(-3)*Chicago!$C$69</f>
        <v>63.333309999999997</v>
      </c>
      <c r="N33" s="13">
        <f>10^(-3)*Boulder!$C$69</f>
        <v>50.71622</v>
      </c>
      <c r="O33" s="13">
        <f>10^(-3)*Minneapolis!$C$69</f>
        <v>77.23545</v>
      </c>
      <c r="P33" s="13">
        <f>10^(-3)*Helena!$C$69</f>
        <v>75.375860000000003</v>
      </c>
      <c r="Q33" s="13">
        <f>10^(-3)*Duluth!$C$69</f>
        <v>84.446160000000006</v>
      </c>
      <c r="R33" s="13">
        <f>10^(-3)*Fairbanks!$C$69</f>
        <v>137.25509</v>
      </c>
    </row>
    <row r="34" spans="1:18">
      <c r="A34" s="6"/>
      <c r="B34" s="9" t="s">
        <v>55</v>
      </c>
    </row>
    <row r="35" spans="1:18">
      <c r="A35" s="6"/>
      <c r="B35" s="11" t="s">
        <v>56</v>
      </c>
    </row>
    <row r="36" spans="1:18">
      <c r="A36" s="6"/>
      <c r="B36" s="11" t="str">
        <f>Miami!A64</f>
        <v>PSZ-AC_1:1_COOLC DXCOIL</v>
      </c>
      <c r="C36" s="12">
        <f>Miami!$G$64</f>
        <v>2.9</v>
      </c>
      <c r="D36" s="12">
        <f>Houston!$G$64</f>
        <v>2.9</v>
      </c>
      <c r="E36" s="12">
        <f>Phoenix!$G$64</f>
        <v>2.9</v>
      </c>
      <c r="F36" s="12">
        <f>Atlanta!$G$64</f>
        <v>2.9</v>
      </c>
      <c r="G36" s="12">
        <f>LosAngeles!$G$64</f>
        <v>2.9</v>
      </c>
      <c r="H36" s="12">
        <f>LasVegas!$G$64</f>
        <v>2.9</v>
      </c>
      <c r="I36" s="12">
        <f>SanFrancisco!$G$64</f>
        <v>2.72</v>
      </c>
      <c r="J36" s="12">
        <f>Baltimore!$G$64</f>
        <v>2.62</v>
      </c>
      <c r="K36" s="12">
        <f>Albuquerque!$G$64</f>
        <v>3.06</v>
      </c>
      <c r="L36" s="12">
        <f>Seattle!$G$64</f>
        <v>2.67</v>
      </c>
      <c r="M36" s="12">
        <f>Chicago!$G$64</f>
        <v>2.62</v>
      </c>
      <c r="N36" s="12">
        <f>Boulder!$G$64</f>
        <v>2.68</v>
      </c>
      <c r="O36" s="12">
        <f>Minneapolis!$G$64</f>
        <v>2.62</v>
      </c>
      <c r="P36" s="12">
        <f>Helena!$G$64</f>
        <v>2.75</v>
      </c>
      <c r="Q36" s="12">
        <f>Duluth!$G$64</f>
        <v>2.62</v>
      </c>
      <c r="R36" s="12">
        <f>Fairbanks!$G$64</f>
        <v>3.35</v>
      </c>
    </row>
    <row r="37" spans="1:18">
      <c r="A37" s="6"/>
      <c r="B37" s="11" t="str">
        <f>Miami!A65</f>
        <v>PSZ-AC_2:2_COOLC DXCOIL</v>
      </c>
      <c r="C37" s="12">
        <f>Miami!$G$65</f>
        <v>2.98</v>
      </c>
      <c r="D37" s="12">
        <f>Houston!$G$65</f>
        <v>2.98</v>
      </c>
      <c r="E37" s="12">
        <f>Phoenix!$G$65</f>
        <v>2.98</v>
      </c>
      <c r="F37" s="12">
        <f>Atlanta!$G$65</f>
        <v>2.98</v>
      </c>
      <c r="G37" s="12">
        <f>LosAngeles!$G$65</f>
        <v>2.95</v>
      </c>
      <c r="H37" s="12">
        <f>LasVegas!$G$65</f>
        <v>2.98</v>
      </c>
      <c r="I37" s="12">
        <f>SanFrancisco!$G$65</f>
        <v>3.08</v>
      </c>
      <c r="J37" s="12">
        <f>Baltimore!$G$65</f>
        <v>2.98</v>
      </c>
      <c r="K37" s="12">
        <f>Albuquerque!$G$65</f>
        <v>3.1</v>
      </c>
      <c r="L37" s="12">
        <f>Seattle!$G$65</f>
        <v>3.1</v>
      </c>
      <c r="M37" s="12">
        <f>Chicago!$G$65</f>
        <v>2.98</v>
      </c>
      <c r="N37" s="12">
        <f>Boulder!$G$65</f>
        <v>3.11</v>
      </c>
      <c r="O37" s="12">
        <f>Minneapolis!$G$65</f>
        <v>2.98</v>
      </c>
      <c r="P37" s="12">
        <f>Helena!$G$65</f>
        <v>3.17</v>
      </c>
      <c r="Q37" s="12">
        <f>Duluth!$G$65</f>
        <v>2.98</v>
      </c>
      <c r="R37" s="12">
        <f>Fairbanks!$G$65</f>
        <v>3.22</v>
      </c>
    </row>
    <row r="38" spans="1:18">
      <c r="A38" s="6"/>
      <c r="B38" s="11" t="s">
        <v>57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spans="1:18">
      <c r="A39" s="6"/>
      <c r="B39" s="11" t="str">
        <f>Miami!A68</f>
        <v>PSZ-AC_1:1_HEATC</v>
      </c>
      <c r="C39" s="24">
        <f>Miami!$D$68</f>
        <v>0.78</v>
      </c>
      <c r="D39" s="24">
        <f>Houston!$D$68</f>
        <v>0.78</v>
      </c>
      <c r="E39" s="24">
        <f>Phoenix!$D$68</f>
        <v>0.78</v>
      </c>
      <c r="F39" s="24">
        <f>Atlanta!$D$68</f>
        <v>0.78</v>
      </c>
      <c r="G39" s="24">
        <f>LosAngeles!$D$68</f>
        <v>0.78</v>
      </c>
      <c r="H39" s="24">
        <f>LasVegas!$D$68</f>
        <v>0.78</v>
      </c>
      <c r="I39" s="24">
        <f>SanFrancisco!$D$68</f>
        <v>0.78</v>
      </c>
      <c r="J39" s="24">
        <f>Baltimore!$D$68</f>
        <v>0.78</v>
      </c>
      <c r="K39" s="24">
        <f>Albuquerque!$D$68</f>
        <v>0.78</v>
      </c>
      <c r="L39" s="24">
        <f>Seattle!$D$68</f>
        <v>0.78</v>
      </c>
      <c r="M39" s="24">
        <f>Chicago!$D$68</f>
        <v>0.78</v>
      </c>
      <c r="N39" s="24">
        <f>Boulder!$D$68</f>
        <v>0.78</v>
      </c>
      <c r="O39" s="24">
        <f>Minneapolis!$D$68</f>
        <v>0.78</v>
      </c>
      <c r="P39" s="24">
        <f>Helena!$D$68</f>
        <v>0.78</v>
      </c>
      <c r="Q39" s="24">
        <f>Duluth!$D$68</f>
        <v>0.78</v>
      </c>
      <c r="R39" s="24">
        <f>Fairbanks!$D$68</f>
        <v>0.78</v>
      </c>
    </row>
    <row r="40" spans="1:18">
      <c r="A40" s="6"/>
      <c r="B40" s="11" t="str">
        <f>Miami!A69</f>
        <v>PSZ-AC_2:2_HEATC</v>
      </c>
      <c r="C40" s="24">
        <f>Miami!$D$69</f>
        <v>0.8</v>
      </c>
      <c r="D40" s="24">
        <f>Houston!$D$69</f>
        <v>0.8</v>
      </c>
      <c r="E40" s="24">
        <f>Phoenix!$D$69</f>
        <v>0.8</v>
      </c>
      <c r="F40" s="24">
        <f>Atlanta!$D$69</f>
        <v>0.8</v>
      </c>
      <c r="G40" s="24">
        <f>LosAngeles!$D$69</f>
        <v>0.8</v>
      </c>
      <c r="H40" s="24">
        <f>LasVegas!$D$69</f>
        <v>0.8</v>
      </c>
      <c r="I40" s="24">
        <f>SanFrancisco!$D$69</f>
        <v>0.8</v>
      </c>
      <c r="J40" s="24">
        <f>Baltimore!$D$69</f>
        <v>0.8</v>
      </c>
      <c r="K40" s="24">
        <f>Albuquerque!$D$69</f>
        <v>0.8</v>
      </c>
      <c r="L40" s="24">
        <f>Seattle!$D$69</f>
        <v>0.8</v>
      </c>
      <c r="M40" s="24">
        <f>Chicago!$D$69</f>
        <v>0.8</v>
      </c>
      <c r="N40" s="24">
        <f>Boulder!$D$69</f>
        <v>0.8</v>
      </c>
      <c r="O40" s="24">
        <f>Minneapolis!$D$69</f>
        <v>0.78</v>
      </c>
      <c r="P40" s="24">
        <f>Helena!$D$69</f>
        <v>0.78</v>
      </c>
      <c r="Q40" s="24">
        <f>Duluth!$D$69</f>
        <v>0.78</v>
      </c>
      <c r="R40" s="24">
        <f>Fairbanks!$D$69</f>
        <v>0.78</v>
      </c>
    </row>
    <row r="41" spans="1:18">
      <c r="A41" s="6"/>
      <c r="B41" s="80" t="s">
        <v>307</v>
      </c>
    </row>
    <row r="42" spans="1:18">
      <c r="A42" s="6"/>
      <c r="B42" s="11" t="str">
        <f>Miami!A74</f>
        <v>PSZ-AC_1:1_FAN</v>
      </c>
      <c r="C42" s="88" t="s">
        <v>308</v>
      </c>
      <c r="D42" s="88" t="s">
        <v>308</v>
      </c>
      <c r="E42" s="89" t="str">
        <f>IF(E29&lt;39.6,"NoEconomizer","DifferentialDryBulb")</f>
        <v>DifferentialDryBulb</v>
      </c>
      <c r="F42" s="88" t="s">
        <v>308</v>
      </c>
      <c r="G42" s="89" t="str">
        <f t="shared" ref="G42:I42" si="0">IF(G29&lt;19.1,"NoEconomizer","DifferentialDryBulb")</f>
        <v>DifferentialDryBulb</v>
      </c>
      <c r="H42" s="89" t="str">
        <f t="shared" si="0"/>
        <v>DifferentialDryBulb</v>
      </c>
      <c r="I42" s="89" t="str">
        <f t="shared" si="0"/>
        <v>DifferentialDryBulb</v>
      </c>
      <c r="J42" s="88" t="s">
        <v>308</v>
      </c>
      <c r="K42" s="89" t="str">
        <f>IF(K29&lt;19.1,"NoEconomizer","DifferentialDryBulb")</f>
        <v>DifferentialDryBulb</v>
      </c>
      <c r="L42" s="89" t="str">
        <f>IF(L29&lt;19.1,"NoEconomizer","DifferentialDryBulb")</f>
        <v>DifferentialDryBulb</v>
      </c>
      <c r="M42" s="89" t="str">
        <f>IF(M29&lt;39.6,"NoEconomizer","DifferentialDryBulb")</f>
        <v>DifferentialDryBulb</v>
      </c>
      <c r="N42" s="89" t="str">
        <f>IF(N29&lt;19.1,"NoEconomizer","DifferentialDryBulb")</f>
        <v>DifferentialDryBulb</v>
      </c>
      <c r="O42" s="89" t="str">
        <f>IF(O29&lt;39.6,"NoEconomizer","DifferentialDryBulb")</f>
        <v>DifferentialDryBulb</v>
      </c>
      <c r="P42" s="89" t="str">
        <f>IF(P29&lt;19.1,"NoEconomizer","DifferentialDryBulb")</f>
        <v>DifferentialDryBulb</v>
      </c>
      <c r="Q42" s="89" t="str">
        <f>IF(Q29&lt;39.6,"NoEconomizer","DifferentialDryBulb")</f>
        <v>DifferentialDryBulb</v>
      </c>
      <c r="R42" s="89" t="str">
        <f>IF(R29&lt;39.6,"NoEconomizer","DifferentialDryBulb")</f>
        <v>DifferentialDryBulb</v>
      </c>
    </row>
    <row r="43" spans="1:18">
      <c r="A43" s="6"/>
      <c r="B43" s="11" t="str">
        <f>Miami!A75</f>
        <v>PSZ-AC_2:2_FAN</v>
      </c>
      <c r="C43" s="88" t="s">
        <v>308</v>
      </c>
      <c r="D43" s="88" t="s">
        <v>308</v>
      </c>
      <c r="E43" s="89" t="str">
        <f>IF(E30&lt;39.6,"NoEconomizer","DifferentialDryBulb")</f>
        <v>NoEconomizer</v>
      </c>
      <c r="F43" s="88" t="s">
        <v>308</v>
      </c>
      <c r="G43" s="89" t="str">
        <f t="shared" ref="G43:I43" si="1">IF(G30&lt;19.1,"NoEconomizer","DifferentialDryBulb")</f>
        <v>NoEconomizer</v>
      </c>
      <c r="H43" s="89" t="str">
        <f t="shared" si="1"/>
        <v>DifferentialDryBulb</v>
      </c>
      <c r="I43" s="89" t="str">
        <f t="shared" si="1"/>
        <v>NoEconomizer</v>
      </c>
      <c r="J43" s="88" t="s">
        <v>308</v>
      </c>
      <c r="K43" s="89" t="str">
        <f>IF(K30&lt;19.1,"NoEconomizer","DifferentialDryBulb")</f>
        <v>NoEconomizer</v>
      </c>
      <c r="L43" s="89" t="str">
        <f>IF(L30&lt;19.1,"NoEconomizer","DifferentialDryBulb")</f>
        <v>NoEconomizer</v>
      </c>
      <c r="M43" s="89" t="str">
        <f>IF(M30&lt;39.6,"NoEconomizer","DifferentialDryBulb")</f>
        <v>NoEconomizer</v>
      </c>
      <c r="N43" s="89" t="str">
        <f>IF(N30&lt;19.1,"NoEconomizer","DifferentialDryBulb")</f>
        <v>NoEconomizer</v>
      </c>
      <c r="O43" s="89" t="str">
        <f>IF(O30&lt;39.6,"NoEconomizer","DifferentialDryBulb")</f>
        <v>NoEconomizer</v>
      </c>
      <c r="P43" s="89" t="str">
        <f>IF(P30&lt;19.1,"NoEconomizer","DifferentialDryBulb")</f>
        <v>NoEconomizer</v>
      </c>
      <c r="Q43" s="89" t="str">
        <f>IF(Q30&lt;39.6,"NoEconomizer","DifferentialDryBulb")</f>
        <v>NoEconomizer</v>
      </c>
      <c r="R43" s="89" t="str">
        <f>IF(R30&lt;39.6,"NoEconomizer","DifferentialDryBulb")</f>
        <v>NoEconomizer</v>
      </c>
    </row>
    <row r="44" spans="1:18">
      <c r="A44" s="6"/>
      <c r="B44" s="9" t="s">
        <v>199</v>
      </c>
    </row>
    <row r="45" spans="1:18">
      <c r="A45" s="6"/>
      <c r="B45" s="11" t="str">
        <f>Miami!A72</f>
        <v>DINING EXHAUST FAN</v>
      </c>
      <c r="C45" s="12">
        <f>Miami!$E$72</f>
        <v>1.83</v>
      </c>
      <c r="D45" s="12">
        <f>Houston!$E$72</f>
        <v>1.83</v>
      </c>
      <c r="E45" s="12">
        <f>Phoenix!$E$72</f>
        <v>1.83</v>
      </c>
      <c r="F45" s="12">
        <f>Atlanta!$E$72</f>
        <v>1.83</v>
      </c>
      <c r="G45" s="12">
        <f>LosAngeles!$E$72</f>
        <v>1.83</v>
      </c>
      <c r="H45" s="12">
        <f>LasVegas!$E$72</f>
        <v>1.83</v>
      </c>
      <c r="I45" s="12">
        <f>SanFrancisco!$E$72</f>
        <v>1.83</v>
      </c>
      <c r="J45" s="12">
        <f>Baltimore!$E$72</f>
        <v>1.83</v>
      </c>
      <c r="K45" s="12">
        <f>Albuquerque!$E$72</f>
        <v>1.83</v>
      </c>
      <c r="L45" s="12">
        <f>Seattle!$E$72</f>
        <v>1.83</v>
      </c>
      <c r="M45" s="12">
        <f>Chicago!$E$72</f>
        <v>1.83</v>
      </c>
      <c r="N45" s="12">
        <f>Boulder!$E$72</f>
        <v>1.83</v>
      </c>
      <c r="O45" s="12">
        <f>Minneapolis!$E$72</f>
        <v>1.83</v>
      </c>
      <c r="P45" s="12">
        <f>Helena!$E$72</f>
        <v>1.83</v>
      </c>
      <c r="Q45" s="12">
        <f>Duluth!$E$72</f>
        <v>1.83</v>
      </c>
      <c r="R45" s="12">
        <f>Fairbanks!$E$72</f>
        <v>1.83</v>
      </c>
    </row>
    <row r="46" spans="1:18">
      <c r="A46" s="6"/>
      <c r="B46" s="11" t="str">
        <f>Miami!A73</f>
        <v>KITCHEN EXHAUST FAN</v>
      </c>
      <c r="C46" s="12">
        <f>Miami!$E$73</f>
        <v>0.06</v>
      </c>
      <c r="D46" s="12">
        <f>Houston!$E$73</f>
        <v>0.06</v>
      </c>
      <c r="E46" s="12">
        <f>Phoenix!$E$73</f>
        <v>0.06</v>
      </c>
      <c r="F46" s="12">
        <f>Atlanta!$E$73</f>
        <v>0.06</v>
      </c>
      <c r="G46" s="12">
        <f>LosAngeles!$E$73</f>
        <v>0.06</v>
      </c>
      <c r="H46" s="12">
        <f>LasVegas!$E$73</f>
        <v>0.06</v>
      </c>
      <c r="I46" s="12">
        <f>SanFrancisco!$E$73</f>
        <v>0.06</v>
      </c>
      <c r="J46" s="12">
        <f>Baltimore!$E$73</f>
        <v>0.06</v>
      </c>
      <c r="K46" s="12">
        <f>Albuquerque!$E$73</f>
        <v>0.06</v>
      </c>
      <c r="L46" s="12">
        <f>Seattle!$E$73</f>
        <v>0.06</v>
      </c>
      <c r="M46" s="12">
        <f>Chicago!$E$73</f>
        <v>0.06</v>
      </c>
      <c r="N46" s="12">
        <f>Boulder!$E$73</f>
        <v>0.06</v>
      </c>
      <c r="O46" s="12">
        <f>Minneapolis!$E$73</f>
        <v>0.06</v>
      </c>
      <c r="P46" s="12">
        <f>Helena!$E$73</f>
        <v>0.06</v>
      </c>
      <c r="Q46" s="12">
        <f>Duluth!$E$73</f>
        <v>0.06</v>
      </c>
      <c r="R46" s="12">
        <f>Fairbanks!$E$73</f>
        <v>0.06</v>
      </c>
    </row>
    <row r="47" spans="1:18">
      <c r="A47" s="6"/>
      <c r="B47" s="11" t="str">
        <f>Miami!A74</f>
        <v>PSZ-AC_1:1_FAN</v>
      </c>
      <c r="C47" s="12">
        <f>Miami!$E$74</f>
        <v>3.9</v>
      </c>
      <c r="D47" s="12">
        <f>Houston!$E$74</f>
        <v>3.57</v>
      </c>
      <c r="E47" s="12">
        <f>Phoenix!$E$74</f>
        <v>3.65</v>
      </c>
      <c r="F47" s="12">
        <f>Atlanta!$E$74</f>
        <v>3.57</v>
      </c>
      <c r="G47" s="12">
        <f>LosAngeles!$E$74</f>
        <v>3.56</v>
      </c>
      <c r="H47" s="12">
        <f>LasVegas!$E$74</f>
        <v>3.58</v>
      </c>
      <c r="I47" s="12">
        <f>SanFrancisco!$E$74</f>
        <v>3.02</v>
      </c>
      <c r="J47" s="12">
        <f>Baltimore!$E$74</f>
        <v>3.29</v>
      </c>
      <c r="K47" s="12">
        <f>Albuquerque!$E$74</f>
        <v>3.65</v>
      </c>
      <c r="L47" s="12">
        <f>Seattle!$E$74</f>
        <v>3.11</v>
      </c>
      <c r="M47" s="12">
        <f>Chicago!$E$74</f>
        <v>3.28</v>
      </c>
      <c r="N47" s="12">
        <f>Boulder!$E$74</f>
        <v>3.44</v>
      </c>
      <c r="O47" s="12">
        <f>Minneapolis!$E$74</f>
        <v>3.17</v>
      </c>
      <c r="P47" s="12">
        <f>Helena!$E$74</f>
        <v>3.26</v>
      </c>
      <c r="Q47" s="12">
        <f>Duluth!$E$74</f>
        <v>2.94</v>
      </c>
      <c r="R47" s="12">
        <f>Fairbanks!$E$74</f>
        <v>3.74</v>
      </c>
    </row>
    <row r="48" spans="1:18">
      <c r="A48" s="6"/>
      <c r="B48" s="11" t="str">
        <f>Miami!A75</f>
        <v>PSZ-AC_2:2_FAN</v>
      </c>
      <c r="C48" s="12">
        <f>Miami!$E$75</f>
        <v>1.05</v>
      </c>
      <c r="D48" s="12">
        <f>Houston!$E$75</f>
        <v>0.86</v>
      </c>
      <c r="E48" s="12">
        <f>Phoenix!$E$75</f>
        <v>0.91</v>
      </c>
      <c r="F48" s="12">
        <f>Atlanta!$E$75</f>
        <v>0.88</v>
      </c>
      <c r="G48" s="12">
        <f>LosAngeles!$E$75</f>
        <v>0.76</v>
      </c>
      <c r="H48" s="12">
        <f>LasVegas!$E$75</f>
        <v>0.86</v>
      </c>
      <c r="I48" s="12">
        <f>SanFrancisco!$E$75</f>
        <v>0.6</v>
      </c>
      <c r="J48" s="12">
        <f>Baltimore!$E$75</f>
        <v>0.78</v>
      </c>
      <c r="K48" s="12">
        <f>Albuquerque!$E$75</f>
        <v>0.89</v>
      </c>
      <c r="L48" s="12">
        <f>Seattle!$E$75</f>
        <v>0.66</v>
      </c>
      <c r="M48" s="12">
        <f>Chicago!$E$75</f>
        <v>0.88</v>
      </c>
      <c r="N48" s="12">
        <f>Boulder!$E$75</f>
        <v>0.87</v>
      </c>
      <c r="O48" s="12">
        <f>Minneapolis!$E$75</f>
        <v>1</v>
      </c>
      <c r="P48" s="12">
        <f>Helena!$E$75</f>
        <v>1.07</v>
      </c>
      <c r="Q48" s="12">
        <f>Duluth!$E$75</f>
        <v>1.06</v>
      </c>
      <c r="R48" s="12">
        <f>Fairbanks!$E$75</f>
        <v>1.4</v>
      </c>
    </row>
    <row r="49" spans="1:18">
      <c r="A49" s="9" t="s">
        <v>67</v>
      </c>
      <c r="B49" s="9"/>
    </row>
    <row r="50" spans="1:18">
      <c r="A50" s="6"/>
      <c r="B50" s="9" t="s">
        <v>68</v>
      </c>
    </row>
    <row r="51" spans="1:18">
      <c r="A51" s="6"/>
      <c r="B51" s="11" t="s">
        <v>163</v>
      </c>
      <c r="C51" s="82">
        <f>Miami!$B$120/(Miami!$B$28*10^6/3600)</f>
        <v>7.7680012518255792E-2</v>
      </c>
      <c r="D51" s="82">
        <f>Houston!$B$120/(Houston!$B$28*10^6/3600)</f>
        <v>0.10795819617218595</v>
      </c>
      <c r="E51" s="82">
        <f>Phoenix!$B$120/(Phoenix!$B$28*10^6/3600)</f>
        <v>9.4920519871021347E-2</v>
      </c>
      <c r="F51" s="82">
        <f>Atlanta!$B$120/(Atlanta!$B$28*10^6/3600)</f>
        <v>0.10306590844469719</v>
      </c>
      <c r="G51" s="82">
        <f>LosAngeles!$B$120/(LosAngeles!$B$28*10^6/3600)</f>
        <v>0.12528464094783992</v>
      </c>
      <c r="H51" s="82">
        <f>LasVegas!$B$120/(LasVegas!$B$28*10^6/3600)</f>
        <v>9.4316628711290831E-2</v>
      </c>
      <c r="I51" s="82">
        <f>SanFrancisco!$B$120/(SanFrancisco!$B$28*10^6/3600)</f>
        <v>0.14563832255925743</v>
      </c>
      <c r="J51" s="82">
        <f>Baltimore!$B$120/(Baltimore!$B$28*10^6/3600)</f>
        <v>6.7794728950027708E-2</v>
      </c>
      <c r="K51" s="82">
        <f>Albuquerque!$B$120/(Albuquerque!$B$28*10^6/3600)</f>
        <v>3.7464290136833632E-2</v>
      </c>
      <c r="L51" s="82">
        <f>Seattle!$B$120/(Seattle!$B$28*10^6/3600)</f>
        <v>7.22240100565682E-2</v>
      </c>
      <c r="M51" s="82">
        <f>Chicago!$B$120/(Chicago!$B$28*10^6/3600)</f>
        <v>5.211088958863052E-2</v>
      </c>
      <c r="N51" s="82">
        <f>Boulder!$B$120/(Boulder!$B$28*10^6/3600)</f>
        <v>3.7522798825811547E-2</v>
      </c>
      <c r="O51" s="82">
        <f>Minneapolis!$B$120/(Minneapolis!$B$28*10^6/3600)</f>
        <v>5.3608929163443474E-2</v>
      </c>
      <c r="P51" s="82">
        <f>Helena!$B$120/(Helena!$B$28*10^6/3600)</f>
        <v>6.8827266787915176E-2</v>
      </c>
      <c r="Q51" s="82">
        <f>Duluth!$B$120/(Duluth!$B$28*10^6/3600)</f>
        <v>5.2475039288761169E-2</v>
      </c>
      <c r="R51" s="82">
        <f>Fairbanks!$B$120/(Fairbanks!$B$28*10^6/3600)</f>
        <v>8.682628344863326E-2</v>
      </c>
    </row>
    <row r="52" spans="1:18">
      <c r="A52" s="6"/>
      <c r="B52" s="11" t="s">
        <v>200</v>
      </c>
      <c r="C52" s="12">
        <f>Miami!$B$121</f>
        <v>72.84</v>
      </c>
      <c r="D52" s="12">
        <f>Houston!$B$121</f>
        <v>89.32</v>
      </c>
      <c r="E52" s="12">
        <f>Phoenix!$B$121</f>
        <v>78.23</v>
      </c>
      <c r="F52" s="12">
        <f>Atlanta!$B$121</f>
        <v>76.819999999999993</v>
      </c>
      <c r="G52" s="12">
        <f>LosAngeles!$B$121</f>
        <v>84.82</v>
      </c>
      <c r="H52" s="12">
        <f>LasVegas!$B$121</f>
        <v>72.25</v>
      </c>
      <c r="I52" s="12">
        <f>SanFrancisco!$B$121</f>
        <v>85.95</v>
      </c>
      <c r="J52" s="12">
        <f>Baltimore!$B$121</f>
        <v>45.21</v>
      </c>
      <c r="K52" s="12">
        <f>Albuquerque!$B$121</f>
        <v>26.31</v>
      </c>
      <c r="L52" s="12">
        <f>Seattle!$B$121</f>
        <v>43.09</v>
      </c>
      <c r="M52" s="12">
        <f>Chicago!$B$121</f>
        <v>33.64</v>
      </c>
      <c r="N52" s="12">
        <f>Boulder!$B$121</f>
        <v>23.76</v>
      </c>
      <c r="O52" s="12">
        <f>Minneapolis!$B$121</f>
        <v>34.270000000000003</v>
      </c>
      <c r="P52" s="12">
        <f>Helena!$B$121</f>
        <v>42.36</v>
      </c>
      <c r="Q52" s="12">
        <f>Duluth!$B$121</f>
        <v>31.75</v>
      </c>
      <c r="R52" s="12">
        <f>Fairbanks!$B$121</f>
        <v>57.36</v>
      </c>
    </row>
    <row r="53" spans="1:18">
      <c r="A53" s="6"/>
      <c r="B53" s="9" t="s">
        <v>69</v>
      </c>
    </row>
    <row r="54" spans="1:18">
      <c r="A54" s="6"/>
      <c r="B54" s="11" t="s">
        <v>164</v>
      </c>
      <c r="C54" s="82">
        <f>Miami!$C$120/(Miami!$C$28*10^3)</f>
        <v>1.1467113723072998E-2</v>
      </c>
      <c r="D54" s="82">
        <f>Houston!$C$120/(Houston!$C$28*10^3)</f>
        <v>8.1827873225006151E-3</v>
      </c>
      <c r="E54" s="82">
        <f>Phoenix!$C$120/(Phoenix!$C$28*10^3)</f>
        <v>8.5647142505403118E-3</v>
      </c>
      <c r="F54" s="82">
        <f>Atlanta!$C$120/(Atlanta!$C$28*10^3)</f>
        <v>1.0537460981813827E-2</v>
      </c>
      <c r="G54" s="82">
        <f>LosAngeles!$C$120/(LosAngeles!$C$28*10^3)</f>
        <v>8.4200679505781213E-3</v>
      </c>
      <c r="H54" s="82">
        <f>LasVegas!$C$120/(LasVegas!$C$28*10^3)</f>
        <v>8.0910557244174269E-3</v>
      </c>
      <c r="I54" s="82">
        <f>SanFrancisco!$C$120/(SanFrancisco!$C$28*10^3)</f>
        <v>8.4385949280328994E-3</v>
      </c>
      <c r="J54" s="82">
        <f>Baltimore!$C$120/(Baltimore!$C$28*10^3)</f>
        <v>9.9534859555477778E-3</v>
      </c>
      <c r="K54" s="82">
        <f>Albuquerque!$C$120/(Albuquerque!$C$28*10^3)</f>
        <v>7.1300801742056816E-3</v>
      </c>
      <c r="L54" s="82">
        <f>Seattle!$C$120/(Seattle!$C$28*10^3)</f>
        <v>8.3238799789593851E-3</v>
      </c>
      <c r="M54" s="82">
        <f>Chicago!$C$120/(Chicago!$C$28*10^3)</f>
        <v>8.6959156120508824E-3</v>
      </c>
      <c r="N54" s="82">
        <f>Boulder!$C$120/(Boulder!$C$28*10^3)</f>
        <v>7.1132984894980537E-3</v>
      </c>
      <c r="O54" s="82">
        <f>Minneapolis!$C$120/(Minneapolis!$C$28*10^3)</f>
        <v>7.9261799325985385E-3</v>
      </c>
      <c r="P54" s="82">
        <f>Helena!$C$120/(Helena!$C$28*10^3)</f>
        <v>8.5240016915906353E-3</v>
      </c>
      <c r="Q54" s="82">
        <f>Duluth!$C$120/(Duluth!$C$28*10^3)</f>
        <v>7.9195578980768219E-3</v>
      </c>
      <c r="R54" s="82">
        <f>Fairbanks!$C$120/(Fairbanks!$C$28*10^3)</f>
        <v>4.1633599918659819E-3</v>
      </c>
    </row>
    <row r="55" spans="1:18">
      <c r="A55" s="6"/>
      <c r="B55" s="11" t="s">
        <v>200</v>
      </c>
      <c r="C55" s="12">
        <f>Miami!$C$121</f>
        <v>21.11</v>
      </c>
      <c r="D55" s="12">
        <f>Houston!$C$121</f>
        <v>18.91</v>
      </c>
      <c r="E55" s="12">
        <f>Phoenix!$C$121</f>
        <v>18.37</v>
      </c>
      <c r="F55" s="12">
        <f>Atlanta!$C$121</f>
        <v>29.26</v>
      </c>
      <c r="G55" s="12">
        <f>LosAngeles!$C$121</f>
        <v>18.28</v>
      </c>
      <c r="H55" s="12">
        <f>LasVegas!$C$121</f>
        <v>19.53</v>
      </c>
      <c r="I55" s="12">
        <f>SanFrancisco!$C$121</f>
        <v>24.09</v>
      </c>
      <c r="J55" s="12">
        <f>Baltimore!$C$121</f>
        <v>35.61</v>
      </c>
      <c r="K55" s="12">
        <f>Albuquerque!$C$121</f>
        <v>21.14</v>
      </c>
      <c r="L55" s="12">
        <f>Seattle!$C$121</f>
        <v>29.1</v>
      </c>
      <c r="M55" s="12">
        <f>Chicago!$C$121</f>
        <v>36.42</v>
      </c>
      <c r="N55" s="12">
        <f>Boulder!$C$121</f>
        <v>25.67</v>
      </c>
      <c r="O55" s="12">
        <f>Minneapolis!$C$121</f>
        <v>38.1</v>
      </c>
      <c r="P55" s="12">
        <f>Helena!$C$121</f>
        <v>37.07</v>
      </c>
      <c r="Q55" s="12">
        <f>Duluth!$C$121</f>
        <v>43.95</v>
      </c>
      <c r="R55" s="12">
        <f>Fairbanks!$C$121</f>
        <v>30.44</v>
      </c>
    </row>
    <row r="56" spans="1:18">
      <c r="A56" s="6"/>
      <c r="B56" s="9" t="s">
        <v>70</v>
      </c>
    </row>
    <row r="57" spans="1:18">
      <c r="A57" s="6"/>
      <c r="B57" s="11" t="s">
        <v>201</v>
      </c>
      <c r="C57" s="12">
        <f>Miami!$E$121</f>
        <v>93.95</v>
      </c>
      <c r="D57" s="12">
        <f>Houston!$E$121</f>
        <v>108.23</v>
      </c>
      <c r="E57" s="12">
        <f>Phoenix!$E$121</f>
        <v>96.6</v>
      </c>
      <c r="F57" s="12">
        <f>Atlanta!$E$121</f>
        <v>106.08</v>
      </c>
      <c r="G57" s="12">
        <f>LosAngeles!$E$121</f>
        <v>103.1</v>
      </c>
      <c r="H57" s="12">
        <f>LasVegas!$E$121</f>
        <v>91.78</v>
      </c>
      <c r="I57" s="12">
        <f>SanFrancisco!$E$121</f>
        <v>110.03</v>
      </c>
      <c r="J57" s="12">
        <f>Baltimore!$E$121</f>
        <v>80.81</v>
      </c>
      <c r="K57" s="12">
        <f>Albuquerque!$E$121</f>
        <v>47.44</v>
      </c>
      <c r="L57" s="12">
        <f>Seattle!$E$121</f>
        <v>72.19</v>
      </c>
      <c r="M57" s="12">
        <f>Chicago!$E$121</f>
        <v>70.05</v>
      </c>
      <c r="N57" s="12">
        <f>Boulder!$E$121</f>
        <v>49.42</v>
      </c>
      <c r="O57" s="12">
        <f>Minneapolis!$E$121</f>
        <v>72.37</v>
      </c>
      <c r="P57" s="12">
        <f>Helena!$E$121</f>
        <v>79.430000000000007</v>
      </c>
      <c r="Q57" s="12">
        <f>Duluth!$E$121</f>
        <v>75.7</v>
      </c>
      <c r="R57" s="12">
        <f>Fairbanks!$E$121</f>
        <v>87.8</v>
      </c>
    </row>
    <row r="58" spans="1:18">
      <c r="A58" s="9" t="s">
        <v>71</v>
      </c>
      <c r="B58" s="10"/>
    </row>
    <row r="59" spans="1:18">
      <c r="A59" s="6"/>
      <c r="B59" s="9" t="s">
        <v>72</v>
      </c>
    </row>
    <row r="60" spans="1:18">
      <c r="A60" s="6"/>
      <c r="B60" s="11" t="s">
        <v>64</v>
      </c>
      <c r="C60" s="68">
        <f>Miami!$B$13*10^6/3600</f>
        <v>0</v>
      </c>
      <c r="D60" s="68">
        <f>Houston!$B$13*10^6/3600</f>
        <v>0</v>
      </c>
      <c r="E60" s="68">
        <f>Phoenix!$B$13*10^6/3600</f>
        <v>0</v>
      </c>
      <c r="F60" s="68">
        <f>Atlanta!$B$13*10^6/3600</f>
        <v>0</v>
      </c>
      <c r="G60" s="68">
        <f>LosAngeles!$B$13*10^6/3600</f>
        <v>0</v>
      </c>
      <c r="H60" s="68">
        <f>LasVegas!$B$13*10^6/3600</f>
        <v>0</v>
      </c>
      <c r="I60" s="68">
        <f>SanFrancisco!$B$13*10^6/3600</f>
        <v>0</v>
      </c>
      <c r="J60" s="68">
        <f>Baltimore!$B$13*10^6/3600</f>
        <v>0</v>
      </c>
      <c r="K60" s="68">
        <f>Albuquerque!$B$13*10^6/3600</f>
        <v>0</v>
      </c>
      <c r="L60" s="68">
        <f>Seattle!$B$13*10^6/3600</f>
        <v>0</v>
      </c>
      <c r="M60" s="68">
        <f>Chicago!$B$13*10^6/3600</f>
        <v>0</v>
      </c>
      <c r="N60" s="68">
        <f>Boulder!$B$13*10^6/3600</f>
        <v>0</v>
      </c>
      <c r="O60" s="68">
        <f>Minneapolis!$B$13*10^6/3600</f>
        <v>0</v>
      </c>
      <c r="P60" s="68">
        <f>Helena!$B$13*10^6/3600</f>
        <v>0</v>
      </c>
      <c r="Q60" s="68">
        <f>Duluth!$B$13*10^6/3600</f>
        <v>0</v>
      </c>
      <c r="R60" s="68">
        <f>Fairbanks!$B$13*10^6/3600</f>
        <v>0</v>
      </c>
    </row>
    <row r="61" spans="1:18">
      <c r="A61" s="6"/>
      <c r="B61" s="11" t="s">
        <v>65</v>
      </c>
      <c r="C61" s="68">
        <f>Miami!$B$14*10^6/3600</f>
        <v>145977.77777777778</v>
      </c>
      <c r="D61" s="68">
        <f>Houston!$B$14*10^6/3600</f>
        <v>96183.333333333328</v>
      </c>
      <c r="E61" s="68">
        <f>Phoenix!$B$14*10^6/3600</f>
        <v>93394.444444444438</v>
      </c>
      <c r="F61" s="68">
        <f>Atlanta!$B$14*10^6/3600</f>
        <v>54572.222222222219</v>
      </c>
      <c r="G61" s="68">
        <f>LosAngeles!$B$14*10^6/3600</f>
        <v>21163.888888888891</v>
      </c>
      <c r="H61" s="68">
        <f>LasVegas!$B$14*10^6/3600</f>
        <v>65241.666666666664</v>
      </c>
      <c r="I61" s="68">
        <f>SanFrancisco!$B$14*10^6/3600</f>
        <v>4225</v>
      </c>
      <c r="J61" s="68">
        <f>Baltimore!$B$14*10^6/3600</f>
        <v>39150</v>
      </c>
      <c r="K61" s="68">
        <f>Albuquerque!$B$14*10^6/3600</f>
        <v>31516.666666666668</v>
      </c>
      <c r="L61" s="68">
        <f>Seattle!$B$14*10^6/3600</f>
        <v>6563.8888888888887</v>
      </c>
      <c r="M61" s="68">
        <f>Chicago!$B$14*10^6/3600</f>
        <v>27555.555555555555</v>
      </c>
      <c r="N61" s="68">
        <f>Boulder!$B$14*10^6/3600</f>
        <v>20147.222222222223</v>
      </c>
      <c r="O61" s="68">
        <f>Minneapolis!$B$14*10^6/3600</f>
        <v>24116.666666666668</v>
      </c>
      <c r="P61" s="68">
        <f>Helena!$B$14*10^6/3600</f>
        <v>11272.222222222223</v>
      </c>
      <c r="Q61" s="68">
        <f>Duluth!$B$14*10^6/3600</f>
        <v>8288.8888888888887</v>
      </c>
      <c r="R61" s="68">
        <f>Fairbanks!$B$14*10^6/3600</f>
        <v>2908.3333333333335</v>
      </c>
    </row>
    <row r="62" spans="1:18">
      <c r="A62" s="6"/>
      <c r="B62" s="11" t="s">
        <v>73</v>
      </c>
      <c r="C62" s="68">
        <f>Miami!$B$15*10^6/3600</f>
        <v>80500</v>
      </c>
      <c r="D62" s="68">
        <f>Houston!$B$15*10^6/3600</f>
        <v>80500</v>
      </c>
      <c r="E62" s="68">
        <f>Phoenix!$B$15*10^6/3600</f>
        <v>80500</v>
      </c>
      <c r="F62" s="68">
        <f>Atlanta!$B$15*10^6/3600</f>
        <v>80500</v>
      </c>
      <c r="G62" s="68">
        <f>LosAngeles!$B$15*10^6/3600</f>
        <v>80500</v>
      </c>
      <c r="H62" s="68">
        <f>LasVegas!$B$15*10^6/3600</f>
        <v>80500</v>
      </c>
      <c r="I62" s="68">
        <f>SanFrancisco!$B$15*10^6/3600</f>
        <v>80500</v>
      </c>
      <c r="J62" s="68">
        <f>Baltimore!$B$15*10^6/3600</f>
        <v>80500</v>
      </c>
      <c r="K62" s="68">
        <f>Albuquerque!$B$15*10^6/3600</f>
        <v>80500</v>
      </c>
      <c r="L62" s="68">
        <f>Seattle!$B$15*10^6/3600</f>
        <v>80500</v>
      </c>
      <c r="M62" s="68">
        <f>Chicago!$B$15*10^6/3600</f>
        <v>80500</v>
      </c>
      <c r="N62" s="68">
        <f>Boulder!$B$15*10^6/3600</f>
        <v>80500</v>
      </c>
      <c r="O62" s="68">
        <f>Minneapolis!$B$15*10^6/3600</f>
        <v>80500</v>
      </c>
      <c r="P62" s="68">
        <f>Helena!$B$15*10^6/3600</f>
        <v>80500</v>
      </c>
      <c r="Q62" s="68">
        <f>Duluth!$B$15*10^6/3600</f>
        <v>80500</v>
      </c>
      <c r="R62" s="68">
        <f>Fairbanks!$B$15*10^6/3600</f>
        <v>80500</v>
      </c>
    </row>
    <row r="63" spans="1:18">
      <c r="A63" s="6"/>
      <c r="B63" s="11" t="s">
        <v>74</v>
      </c>
      <c r="C63" s="68">
        <f>Miami!$B$16*10^6/3600</f>
        <v>4686.1111111111113</v>
      </c>
      <c r="D63" s="68">
        <f>Houston!$B$16*10^6/3600</f>
        <v>4677.7777777777774</v>
      </c>
      <c r="E63" s="68">
        <f>Phoenix!$B$16*10^6/3600</f>
        <v>4677.7777777777774</v>
      </c>
      <c r="F63" s="68">
        <f>Atlanta!$B$16*10^6/3600</f>
        <v>4686.1111111111113</v>
      </c>
      <c r="G63" s="68">
        <f>LosAngeles!$B$16*10^6/3600</f>
        <v>4683.333333333333</v>
      </c>
      <c r="H63" s="68">
        <f>LasVegas!$B$16*10^6/3600</f>
        <v>4680.5555555555557</v>
      </c>
      <c r="I63" s="68">
        <f>SanFrancisco!$B$16*10^6/3600</f>
        <v>4675</v>
      </c>
      <c r="J63" s="68">
        <f>Baltimore!$B$16*10^6/3600</f>
        <v>4680.5555555555557</v>
      </c>
      <c r="K63" s="68">
        <f>Albuquerque!$B$16*10^6/3600</f>
        <v>4677.7777777777774</v>
      </c>
      <c r="L63" s="68">
        <f>Seattle!$B$16*10^6/3600</f>
        <v>4672.2222222222226</v>
      </c>
      <c r="M63" s="68">
        <f>Chicago!$B$16*10^6/3600</f>
        <v>4672.2222222222226</v>
      </c>
      <c r="N63" s="68">
        <f>Boulder!$B$16*10^6/3600</f>
        <v>4675</v>
      </c>
      <c r="O63" s="68">
        <f>Minneapolis!$B$16*10^6/3600</f>
        <v>4677.7777777777774</v>
      </c>
      <c r="P63" s="68">
        <f>Helena!$B$16*10^6/3600</f>
        <v>4672.2222222222226</v>
      </c>
      <c r="Q63" s="68">
        <f>Duluth!$B$16*10^6/3600</f>
        <v>4669.4444444444443</v>
      </c>
      <c r="R63" s="68">
        <f>Fairbanks!$B$16*10^6/3600</f>
        <v>4641.666666666667</v>
      </c>
    </row>
    <row r="64" spans="1:18">
      <c r="A64" s="6"/>
      <c r="B64" s="11" t="s">
        <v>75</v>
      </c>
      <c r="C64" s="68">
        <f>Miami!$B$17*10^6/3600</f>
        <v>166402.77777777778</v>
      </c>
      <c r="D64" s="68">
        <f>Houston!$B$17*10^6/3600</f>
        <v>166402.77777777778</v>
      </c>
      <c r="E64" s="68">
        <f>Phoenix!$B$17*10^6/3600</f>
        <v>166402.77777777778</v>
      </c>
      <c r="F64" s="68">
        <f>Atlanta!$B$17*10^6/3600</f>
        <v>166402.77777777778</v>
      </c>
      <c r="G64" s="68">
        <f>LosAngeles!$B$17*10^6/3600</f>
        <v>166402.77777777778</v>
      </c>
      <c r="H64" s="68">
        <f>LasVegas!$B$17*10^6/3600</f>
        <v>166402.77777777778</v>
      </c>
      <c r="I64" s="68">
        <f>SanFrancisco!$B$17*10^6/3600</f>
        <v>166402.77777777778</v>
      </c>
      <c r="J64" s="68">
        <f>Baltimore!$B$17*10^6/3600</f>
        <v>166402.77777777778</v>
      </c>
      <c r="K64" s="68">
        <f>Albuquerque!$B$17*10^6/3600</f>
        <v>166402.77777777778</v>
      </c>
      <c r="L64" s="68">
        <f>Seattle!$B$17*10^6/3600</f>
        <v>166402.77777777778</v>
      </c>
      <c r="M64" s="68">
        <f>Chicago!$B$17*10^6/3600</f>
        <v>166402.77777777778</v>
      </c>
      <c r="N64" s="68">
        <f>Boulder!$B$17*10^6/3600</f>
        <v>166402.77777777778</v>
      </c>
      <c r="O64" s="68">
        <f>Minneapolis!$B$17*10^6/3600</f>
        <v>166402.77777777778</v>
      </c>
      <c r="P64" s="68">
        <f>Helena!$B$17*10^6/3600</f>
        <v>166402.77777777778</v>
      </c>
      <c r="Q64" s="68">
        <f>Duluth!$B$17*10^6/3600</f>
        <v>166402.77777777778</v>
      </c>
      <c r="R64" s="68">
        <f>Fairbanks!$B$17*10^6/3600</f>
        <v>166402.77777777778</v>
      </c>
    </row>
    <row r="65" spans="1:18">
      <c r="A65" s="6"/>
      <c r="B65" s="11" t="s">
        <v>76</v>
      </c>
      <c r="C65" s="68">
        <f>Miami!$B$18*10^6/3600</f>
        <v>0</v>
      </c>
      <c r="D65" s="68">
        <f>Houston!$B$18*10^6/3600</f>
        <v>0</v>
      </c>
      <c r="E65" s="68">
        <f>Phoenix!$B$18*10^6/3600</f>
        <v>0</v>
      </c>
      <c r="F65" s="68">
        <f>Atlanta!$B$18*10^6/3600</f>
        <v>0</v>
      </c>
      <c r="G65" s="68">
        <f>LosAngeles!$B$18*10^6/3600</f>
        <v>0</v>
      </c>
      <c r="H65" s="68">
        <f>LasVegas!$B$18*10^6/3600</f>
        <v>0</v>
      </c>
      <c r="I65" s="68">
        <f>SanFrancisco!$B$18*10^6/3600</f>
        <v>0</v>
      </c>
      <c r="J65" s="68">
        <f>Baltimore!$B$18*10^6/3600</f>
        <v>0</v>
      </c>
      <c r="K65" s="68">
        <f>Albuquerque!$B$18*10^6/3600</f>
        <v>0</v>
      </c>
      <c r="L65" s="68">
        <f>Seattle!$B$18*10^6/3600</f>
        <v>0</v>
      </c>
      <c r="M65" s="68">
        <f>Chicago!$B$18*10^6/3600</f>
        <v>0</v>
      </c>
      <c r="N65" s="68">
        <f>Boulder!$B$18*10^6/3600</f>
        <v>0</v>
      </c>
      <c r="O65" s="68">
        <f>Minneapolis!$B$18*10^6/3600</f>
        <v>0</v>
      </c>
      <c r="P65" s="68">
        <f>Helena!$B$18*10^6/3600</f>
        <v>0</v>
      </c>
      <c r="Q65" s="68">
        <f>Duluth!$B$18*10^6/3600</f>
        <v>0</v>
      </c>
      <c r="R65" s="68">
        <f>Fairbanks!$B$18*10^6/3600</f>
        <v>0</v>
      </c>
    </row>
    <row r="66" spans="1:18">
      <c r="A66" s="6"/>
      <c r="B66" s="11" t="s">
        <v>77</v>
      </c>
      <c r="C66" s="68">
        <f>Miami!$B$19*10^6/3600</f>
        <v>63036.111111111109</v>
      </c>
      <c r="D66" s="68">
        <f>Houston!$B$19*10^6/3600</f>
        <v>57194.444444444445</v>
      </c>
      <c r="E66" s="68">
        <f>Phoenix!$B$19*10^6/3600</f>
        <v>58383.333333333336</v>
      </c>
      <c r="F66" s="68">
        <f>Atlanta!$B$19*10^6/3600</f>
        <v>57627.777777777781</v>
      </c>
      <c r="G66" s="68">
        <f>LosAngeles!$B$19*10^6/3600</f>
        <v>56019.444444444445</v>
      </c>
      <c r="H66" s="68">
        <f>LasVegas!$B$19*10^6/3600</f>
        <v>57341.666666666664</v>
      </c>
      <c r="I66" s="68">
        <f>SanFrancisco!$B$19*10^6/3600</f>
        <v>29252.777777777777</v>
      </c>
      <c r="J66" s="68">
        <f>Baltimore!$B$19*10^6/3600</f>
        <v>33405.555555555555</v>
      </c>
      <c r="K66" s="68">
        <f>Albuquerque!$B$19*10^6/3600</f>
        <v>59144.444444444445</v>
      </c>
      <c r="L66" s="68">
        <f>Seattle!$B$19*10^6/3600</f>
        <v>30516.666666666668</v>
      </c>
      <c r="M66" s="68">
        <f>Chicago!$B$19*10^6/3600</f>
        <v>34425</v>
      </c>
      <c r="N66" s="68">
        <f>Boulder!$B$19*10^6/3600</f>
        <v>35625</v>
      </c>
      <c r="O66" s="68">
        <f>Minneapolis!$B$19*10^6/3600</f>
        <v>34861.111111111109</v>
      </c>
      <c r="P66" s="68">
        <f>Helena!$B$19*10^6/3600</f>
        <v>35833.333333333336</v>
      </c>
      <c r="Q66" s="68">
        <f>Duluth!$B$19*10^6/3600</f>
        <v>33761.111111111109</v>
      </c>
      <c r="R66" s="68">
        <f>Fairbanks!$B$19*10^6/3600</f>
        <v>67913.888888888891</v>
      </c>
    </row>
    <row r="67" spans="1:18">
      <c r="A67" s="6"/>
      <c r="B67" s="11" t="s">
        <v>78</v>
      </c>
      <c r="C67" s="68">
        <f>Miami!$B$20*10^6/3600</f>
        <v>0</v>
      </c>
      <c r="D67" s="68">
        <f>Houston!$B$20*10^6/3600</f>
        <v>0</v>
      </c>
      <c r="E67" s="68">
        <f>Phoenix!$B$20*10^6/3600</f>
        <v>0</v>
      </c>
      <c r="F67" s="68">
        <f>Atlanta!$B$20*10^6/3600</f>
        <v>0</v>
      </c>
      <c r="G67" s="68">
        <f>LosAngeles!$B$20*10^6/3600</f>
        <v>0</v>
      </c>
      <c r="H67" s="68">
        <f>LasVegas!$B$20*10^6/3600</f>
        <v>0</v>
      </c>
      <c r="I67" s="68">
        <f>SanFrancisco!$B$20*10^6/3600</f>
        <v>0</v>
      </c>
      <c r="J67" s="68">
        <f>Baltimore!$B$20*10^6/3600</f>
        <v>0</v>
      </c>
      <c r="K67" s="68">
        <f>Albuquerque!$B$20*10^6/3600</f>
        <v>0</v>
      </c>
      <c r="L67" s="68">
        <f>Seattle!$B$20*10^6/3600</f>
        <v>0</v>
      </c>
      <c r="M67" s="68">
        <f>Chicago!$B$20*10^6/3600</f>
        <v>0</v>
      </c>
      <c r="N67" s="68">
        <f>Boulder!$B$20*10^6/3600</f>
        <v>0</v>
      </c>
      <c r="O67" s="68">
        <f>Minneapolis!$B$20*10^6/3600</f>
        <v>0</v>
      </c>
      <c r="P67" s="68">
        <f>Helena!$B$20*10^6/3600</f>
        <v>0</v>
      </c>
      <c r="Q67" s="68">
        <f>Duluth!$B$20*10^6/3600</f>
        <v>0</v>
      </c>
      <c r="R67" s="68">
        <f>Fairbanks!$B$20*10^6/3600</f>
        <v>0</v>
      </c>
    </row>
    <row r="68" spans="1:18">
      <c r="A68" s="6"/>
      <c r="B68" s="11" t="s">
        <v>79</v>
      </c>
      <c r="C68" s="68">
        <f>Miami!$B$21*10^6/3600</f>
        <v>0</v>
      </c>
      <c r="D68" s="68">
        <f>Houston!$B$21*10^6/3600</f>
        <v>0</v>
      </c>
      <c r="E68" s="68">
        <f>Phoenix!$B$21*10^6/3600</f>
        <v>0</v>
      </c>
      <c r="F68" s="68">
        <f>Atlanta!$B$21*10^6/3600</f>
        <v>0</v>
      </c>
      <c r="G68" s="68">
        <f>LosAngeles!$B$21*10^6/3600</f>
        <v>0</v>
      </c>
      <c r="H68" s="68">
        <f>LasVegas!$B$21*10^6/3600</f>
        <v>0</v>
      </c>
      <c r="I68" s="68">
        <f>SanFrancisco!$B$21*10^6/3600</f>
        <v>0</v>
      </c>
      <c r="J68" s="68">
        <f>Baltimore!$B$21*10^6/3600</f>
        <v>0</v>
      </c>
      <c r="K68" s="68">
        <f>Albuquerque!$B$21*10^6/3600</f>
        <v>0</v>
      </c>
      <c r="L68" s="68">
        <f>Seattle!$B$21*10^6/3600</f>
        <v>0</v>
      </c>
      <c r="M68" s="68">
        <f>Chicago!$B$21*10^6/3600</f>
        <v>0</v>
      </c>
      <c r="N68" s="68">
        <f>Boulder!$B$21*10^6/3600</f>
        <v>0</v>
      </c>
      <c r="O68" s="68">
        <f>Minneapolis!$B$21*10^6/3600</f>
        <v>0</v>
      </c>
      <c r="P68" s="68">
        <f>Helena!$B$21*10^6/3600</f>
        <v>0</v>
      </c>
      <c r="Q68" s="68">
        <f>Duluth!$B$21*10^6/3600</f>
        <v>0</v>
      </c>
      <c r="R68" s="68">
        <f>Fairbanks!$B$21*10^6/3600</f>
        <v>0</v>
      </c>
    </row>
    <row r="69" spans="1:18">
      <c r="A69" s="6"/>
      <c r="B69" s="11" t="s">
        <v>80</v>
      </c>
      <c r="C69" s="68">
        <f>Miami!$B$22*10^6/3600</f>
        <v>0</v>
      </c>
      <c r="D69" s="68">
        <f>Houston!$B$22*10^6/3600</f>
        <v>0</v>
      </c>
      <c r="E69" s="68">
        <f>Phoenix!$B$22*10^6/3600</f>
        <v>0</v>
      </c>
      <c r="F69" s="68">
        <f>Atlanta!$B$22*10^6/3600</f>
        <v>0</v>
      </c>
      <c r="G69" s="68">
        <f>LosAngeles!$B$22*10^6/3600</f>
        <v>0</v>
      </c>
      <c r="H69" s="68">
        <f>LasVegas!$B$22*10^6/3600</f>
        <v>0</v>
      </c>
      <c r="I69" s="68">
        <f>SanFrancisco!$B$22*10^6/3600</f>
        <v>0</v>
      </c>
      <c r="J69" s="68">
        <f>Baltimore!$B$22*10^6/3600</f>
        <v>0</v>
      </c>
      <c r="K69" s="68">
        <f>Albuquerque!$B$22*10^6/3600</f>
        <v>0</v>
      </c>
      <c r="L69" s="68">
        <f>Seattle!$B$22*10^6/3600</f>
        <v>0</v>
      </c>
      <c r="M69" s="68">
        <f>Chicago!$B$22*10^6/3600</f>
        <v>0</v>
      </c>
      <c r="N69" s="68">
        <f>Boulder!$B$22*10^6/3600</f>
        <v>0</v>
      </c>
      <c r="O69" s="68">
        <f>Minneapolis!$B$22*10^6/3600</f>
        <v>0</v>
      </c>
      <c r="P69" s="68">
        <f>Helena!$B$22*10^6/3600</f>
        <v>0</v>
      </c>
      <c r="Q69" s="68">
        <f>Duluth!$B$22*10^6/3600</f>
        <v>0</v>
      </c>
      <c r="R69" s="68">
        <f>Fairbanks!$B$22*10^6/3600</f>
        <v>0</v>
      </c>
    </row>
    <row r="70" spans="1:18">
      <c r="A70" s="6"/>
      <c r="B70" s="11" t="s">
        <v>59</v>
      </c>
      <c r="C70" s="68">
        <f>Miami!$B$23*10^6/3600</f>
        <v>0</v>
      </c>
      <c r="D70" s="68">
        <f>Houston!$B$23*10^6/3600</f>
        <v>0</v>
      </c>
      <c r="E70" s="68">
        <f>Phoenix!$B$23*10^6/3600</f>
        <v>0</v>
      </c>
      <c r="F70" s="68">
        <f>Atlanta!$B$23*10^6/3600</f>
        <v>0</v>
      </c>
      <c r="G70" s="68">
        <f>LosAngeles!$B$23*10^6/3600</f>
        <v>0</v>
      </c>
      <c r="H70" s="68">
        <f>LasVegas!$B$23*10^6/3600</f>
        <v>0</v>
      </c>
      <c r="I70" s="68">
        <f>SanFrancisco!$B$23*10^6/3600</f>
        <v>0</v>
      </c>
      <c r="J70" s="68">
        <f>Baltimore!$B$23*10^6/3600</f>
        <v>0</v>
      </c>
      <c r="K70" s="68">
        <f>Albuquerque!$B$23*10^6/3600</f>
        <v>0</v>
      </c>
      <c r="L70" s="68">
        <f>Seattle!$B$23*10^6/3600</f>
        <v>0</v>
      </c>
      <c r="M70" s="68">
        <f>Chicago!$B$23*10^6/3600</f>
        <v>0</v>
      </c>
      <c r="N70" s="68">
        <f>Boulder!$B$23*10^6/3600</f>
        <v>0</v>
      </c>
      <c r="O70" s="68">
        <f>Minneapolis!$B$23*10^6/3600</f>
        <v>0</v>
      </c>
      <c r="P70" s="68">
        <f>Helena!$B$23*10^6/3600</f>
        <v>0</v>
      </c>
      <c r="Q70" s="68">
        <f>Duluth!$B$23*10^6/3600</f>
        <v>0</v>
      </c>
      <c r="R70" s="68">
        <f>Fairbanks!$B$23*10^6/3600</f>
        <v>0</v>
      </c>
    </row>
    <row r="71" spans="1:18">
      <c r="A71" s="6"/>
      <c r="B71" s="11" t="s">
        <v>81</v>
      </c>
      <c r="C71" s="68">
        <f>Miami!$B$24*10^6/3600</f>
        <v>0</v>
      </c>
      <c r="D71" s="68">
        <f>Houston!$B$24*10^6/3600</f>
        <v>0</v>
      </c>
      <c r="E71" s="68">
        <f>Phoenix!$B$24*10^6/3600</f>
        <v>0</v>
      </c>
      <c r="F71" s="68">
        <f>Atlanta!$B$24*10^6/3600</f>
        <v>0</v>
      </c>
      <c r="G71" s="68">
        <f>LosAngeles!$B$24*10^6/3600</f>
        <v>0</v>
      </c>
      <c r="H71" s="68">
        <f>LasVegas!$B$24*10^6/3600</f>
        <v>0</v>
      </c>
      <c r="I71" s="68">
        <f>SanFrancisco!$B$24*10^6/3600</f>
        <v>0</v>
      </c>
      <c r="J71" s="68">
        <f>Baltimore!$B$24*10^6/3600</f>
        <v>0</v>
      </c>
      <c r="K71" s="68">
        <f>Albuquerque!$B$24*10^6/3600</f>
        <v>0</v>
      </c>
      <c r="L71" s="68">
        <f>Seattle!$B$24*10^6/3600</f>
        <v>0</v>
      </c>
      <c r="M71" s="68">
        <f>Chicago!$B$24*10^6/3600</f>
        <v>0</v>
      </c>
      <c r="N71" s="68">
        <f>Boulder!$B$24*10^6/3600</f>
        <v>0</v>
      </c>
      <c r="O71" s="68">
        <f>Minneapolis!$B$24*10^6/3600</f>
        <v>0</v>
      </c>
      <c r="P71" s="68">
        <f>Helena!$B$24*10^6/3600</f>
        <v>0</v>
      </c>
      <c r="Q71" s="68">
        <f>Duluth!$B$24*10^6/3600</f>
        <v>0</v>
      </c>
      <c r="R71" s="68">
        <f>Fairbanks!$B$24*10^6/3600</f>
        <v>0</v>
      </c>
    </row>
    <row r="72" spans="1:18">
      <c r="A72" s="6"/>
      <c r="B72" s="11" t="s">
        <v>82</v>
      </c>
      <c r="C72" s="68">
        <f>Miami!$B$25*10^6/3600</f>
        <v>18694.444444444445</v>
      </c>
      <c r="D72" s="68">
        <f>Houston!$B$25*10^6/3600</f>
        <v>17966.666666666668</v>
      </c>
      <c r="E72" s="68">
        <f>Phoenix!$B$25*10^6/3600</f>
        <v>17897.222222222223</v>
      </c>
      <c r="F72" s="68">
        <f>Atlanta!$B$25*10^6/3600</f>
        <v>17216.666666666668</v>
      </c>
      <c r="G72" s="68">
        <f>LosAngeles!$B$25*10^6/3600</f>
        <v>17275</v>
      </c>
      <c r="H72" s="68">
        <f>LasVegas!$B$25*10^6/3600</f>
        <v>17372.222222222223</v>
      </c>
      <c r="I72" s="68">
        <f>SanFrancisco!$B$25*10^6/3600</f>
        <v>16591.666666666668</v>
      </c>
      <c r="J72" s="68">
        <f>Baltimore!$B$25*10^6/3600</f>
        <v>16716.666666666668</v>
      </c>
      <c r="K72" s="68">
        <f>Albuquerque!$B$25*10^6/3600</f>
        <v>16663.888888888891</v>
      </c>
      <c r="L72" s="68">
        <f>Seattle!$B$25*10^6/3600</f>
        <v>16283.333333333334</v>
      </c>
      <c r="M72" s="68">
        <f>Chicago!$B$25*10^6/3600</f>
        <v>16369.444444444445</v>
      </c>
      <c r="N72" s="68">
        <f>Boulder!$B$25*10^6/3600</f>
        <v>16275</v>
      </c>
      <c r="O72" s="68">
        <f>Minneapolis!$B$25*10^6/3600</f>
        <v>16208.333333333334</v>
      </c>
      <c r="P72" s="68">
        <f>Helena!$B$25*10^6/3600</f>
        <v>15944.444444444445</v>
      </c>
      <c r="Q72" s="68">
        <f>Duluth!$B$25*10^6/3600</f>
        <v>15694.444444444445</v>
      </c>
      <c r="R72" s="68">
        <f>Fairbanks!$B$25*10^6/3600</f>
        <v>15316.666666666666</v>
      </c>
    </row>
    <row r="73" spans="1:18">
      <c r="A73" s="6"/>
      <c r="B73" s="11" t="s">
        <v>83</v>
      </c>
      <c r="C73" s="68">
        <f>Miami!$B$26*10^6/3600</f>
        <v>0</v>
      </c>
      <c r="D73" s="68">
        <f>Houston!$B$26*10^6/3600</f>
        <v>0</v>
      </c>
      <c r="E73" s="68">
        <f>Phoenix!$B$26*10^6/3600</f>
        <v>0</v>
      </c>
      <c r="F73" s="68">
        <f>Atlanta!$B$26*10^6/3600</f>
        <v>0</v>
      </c>
      <c r="G73" s="68">
        <f>LosAngeles!$B$26*10^6/3600</f>
        <v>0</v>
      </c>
      <c r="H73" s="68">
        <f>LasVegas!$B$26*10^6/3600</f>
        <v>0</v>
      </c>
      <c r="I73" s="68">
        <f>SanFrancisco!$B$26*10^6/3600</f>
        <v>0</v>
      </c>
      <c r="J73" s="68">
        <f>Baltimore!$B$26*10^6/3600</f>
        <v>0</v>
      </c>
      <c r="K73" s="68">
        <f>Albuquerque!$B$26*10^6/3600</f>
        <v>0</v>
      </c>
      <c r="L73" s="68">
        <f>Seattle!$B$26*10^6/3600</f>
        <v>0</v>
      </c>
      <c r="M73" s="68">
        <f>Chicago!$B$26*10^6/3600</f>
        <v>0</v>
      </c>
      <c r="N73" s="68">
        <f>Boulder!$B$26*10^6/3600</f>
        <v>0</v>
      </c>
      <c r="O73" s="68">
        <f>Minneapolis!$B$26*10^6/3600</f>
        <v>0</v>
      </c>
      <c r="P73" s="68">
        <f>Helena!$B$26*10^6/3600</f>
        <v>0</v>
      </c>
      <c r="Q73" s="68">
        <f>Duluth!$B$26*10^6/3600</f>
        <v>0</v>
      </c>
      <c r="R73" s="68">
        <f>Fairbanks!$B$26*10^6/3600</f>
        <v>0</v>
      </c>
    </row>
    <row r="74" spans="1:18">
      <c r="A74" s="6"/>
      <c r="B74" s="11" t="s">
        <v>84</v>
      </c>
      <c r="C74" s="68">
        <f>Miami!$B$28*10^6/3600</f>
        <v>479300</v>
      </c>
      <c r="D74" s="68">
        <f>Houston!$B$28*10^6/3600</f>
        <v>422927.77777777775</v>
      </c>
      <c r="E74" s="68">
        <f>Phoenix!$B$28*10^6/3600</f>
        <v>421258.33333333331</v>
      </c>
      <c r="F74" s="68">
        <f>Atlanta!$B$28*10^6/3600</f>
        <v>381008.33333333331</v>
      </c>
      <c r="G74" s="68">
        <f>LosAngeles!$B$28*10^6/3600</f>
        <v>346050</v>
      </c>
      <c r="H74" s="68">
        <f>LasVegas!$B$28*10^6/3600</f>
        <v>391541.66666666669</v>
      </c>
      <c r="I74" s="68">
        <f>SanFrancisco!$B$28*10^6/3600</f>
        <v>301650</v>
      </c>
      <c r="J74" s="68">
        <f>Baltimore!$B$28*10^6/3600</f>
        <v>340855.55555555556</v>
      </c>
      <c r="K74" s="68">
        <f>Albuquerque!$B$28*10^6/3600</f>
        <v>358911.11111111112</v>
      </c>
      <c r="L74" s="68">
        <f>Seattle!$B$28*10^6/3600</f>
        <v>304941.66666666669</v>
      </c>
      <c r="M74" s="68">
        <f>Chicago!$B$28*10^6/3600</f>
        <v>329927.77777777775</v>
      </c>
      <c r="N74" s="68">
        <f>Boulder!$B$28*10^6/3600</f>
        <v>323627.77777777775</v>
      </c>
      <c r="O74" s="68">
        <f>Minneapolis!$B$28*10^6/3600</f>
        <v>326769.44444444444</v>
      </c>
      <c r="P74" s="68">
        <f>Helena!$B$28*10^6/3600</f>
        <v>314627.77777777775</v>
      </c>
      <c r="Q74" s="68">
        <f>Duluth!$B$28*10^6/3600</f>
        <v>309319.44444444444</v>
      </c>
      <c r="R74" s="68">
        <f>Fairbanks!$B$28*10^6/3600</f>
        <v>337686.11111111112</v>
      </c>
    </row>
    <row r="75" spans="1:18">
      <c r="A75" s="6"/>
      <c r="B75" s="9" t="s">
        <v>165</v>
      </c>
    </row>
    <row r="76" spans="1:18">
      <c r="A76" s="6"/>
      <c r="B76" s="11" t="s">
        <v>64</v>
      </c>
      <c r="C76" s="68">
        <f>Miami!$C$13*10^3</f>
        <v>15570</v>
      </c>
      <c r="D76" s="68">
        <f>Houston!$C$13*10^3</f>
        <v>223720</v>
      </c>
      <c r="E76" s="68">
        <f>Phoenix!$C$13*10^3</f>
        <v>157640</v>
      </c>
      <c r="F76" s="68">
        <f>Atlanta!$C$13*10^3</f>
        <v>431220</v>
      </c>
      <c r="G76" s="68">
        <f>LosAngeles!$C$13*10^3</f>
        <v>127590</v>
      </c>
      <c r="H76" s="68">
        <f>LasVegas!$C$13*10^3</f>
        <v>272740</v>
      </c>
      <c r="I76" s="68">
        <f>SanFrancisco!$C$13*10^3</f>
        <v>450690</v>
      </c>
      <c r="J76" s="68">
        <f>Baltimore!$C$13*10^3</f>
        <v>816360</v>
      </c>
      <c r="K76" s="68">
        <f>Albuquerque!$C$13*10^3</f>
        <v>507900</v>
      </c>
      <c r="L76" s="68">
        <f>Seattle!$C$13*10^3</f>
        <v>762320</v>
      </c>
      <c r="M76" s="68">
        <f>Chicago!$C$13*10^3</f>
        <v>1107270</v>
      </c>
      <c r="N76" s="68">
        <f>Boulder!$C$13*10^3</f>
        <v>812210</v>
      </c>
      <c r="O76" s="68">
        <f>Minneapolis!$C$13*10^3</f>
        <v>1405290</v>
      </c>
      <c r="P76" s="68">
        <f>Helena!$C$13*10^3</f>
        <v>1167800</v>
      </c>
      <c r="Q76" s="68">
        <f>Duluth!$C$13*10^3</f>
        <v>1754620</v>
      </c>
      <c r="R76" s="68">
        <f>Fairbanks!$C$13*10^3</f>
        <v>2619010</v>
      </c>
    </row>
    <row r="77" spans="1:18">
      <c r="A77" s="6"/>
      <c r="B77" s="11" t="s">
        <v>65</v>
      </c>
      <c r="C77" s="68">
        <f>Miami!$C$14*10^3</f>
        <v>0</v>
      </c>
      <c r="D77" s="68">
        <f>Houston!$C$14*10^3</f>
        <v>0</v>
      </c>
      <c r="E77" s="68">
        <f>Phoenix!$C$14*10^3</f>
        <v>0</v>
      </c>
      <c r="F77" s="68">
        <f>Atlanta!$C$14*10^3</f>
        <v>0</v>
      </c>
      <c r="G77" s="68">
        <f>LosAngeles!$C$14*10^3</f>
        <v>0</v>
      </c>
      <c r="H77" s="68">
        <f>LasVegas!$C$14*10^3</f>
        <v>0</v>
      </c>
      <c r="I77" s="68">
        <f>SanFrancisco!$C$14*10^3</f>
        <v>0</v>
      </c>
      <c r="J77" s="68">
        <f>Baltimore!$C$14*10^3</f>
        <v>0</v>
      </c>
      <c r="K77" s="68">
        <f>Albuquerque!$C$14*10^3</f>
        <v>0</v>
      </c>
      <c r="L77" s="68">
        <f>Seattle!$C$14*10^3</f>
        <v>0</v>
      </c>
      <c r="M77" s="68">
        <f>Chicago!$C$14*10^3</f>
        <v>0</v>
      </c>
      <c r="N77" s="68">
        <f>Boulder!$C$14*10^3</f>
        <v>0</v>
      </c>
      <c r="O77" s="68">
        <f>Minneapolis!$C$14*10^3</f>
        <v>0</v>
      </c>
      <c r="P77" s="68">
        <f>Helena!$C$14*10^3</f>
        <v>0</v>
      </c>
      <c r="Q77" s="68">
        <f>Duluth!$C$14*10^3</f>
        <v>0</v>
      </c>
      <c r="R77" s="68">
        <f>Fairbanks!$C$14*10^3</f>
        <v>0</v>
      </c>
    </row>
    <row r="78" spans="1:18">
      <c r="A78" s="6"/>
      <c r="B78" s="11" t="s">
        <v>73</v>
      </c>
      <c r="C78" s="68">
        <f>Miami!$C$15*10^3</f>
        <v>0</v>
      </c>
      <c r="D78" s="68">
        <f>Houston!$C$15*10^3</f>
        <v>0</v>
      </c>
      <c r="E78" s="68">
        <f>Phoenix!$C$15*10^3</f>
        <v>0</v>
      </c>
      <c r="F78" s="68">
        <f>Atlanta!$C$15*10^3</f>
        <v>0</v>
      </c>
      <c r="G78" s="68">
        <f>LosAngeles!$C$15*10^3</f>
        <v>0</v>
      </c>
      <c r="H78" s="68">
        <f>LasVegas!$C$15*10^3</f>
        <v>0</v>
      </c>
      <c r="I78" s="68">
        <f>SanFrancisco!$C$15*10^3</f>
        <v>0</v>
      </c>
      <c r="J78" s="68">
        <f>Baltimore!$C$15*10^3</f>
        <v>0</v>
      </c>
      <c r="K78" s="68">
        <f>Albuquerque!$C$15*10^3</f>
        <v>0</v>
      </c>
      <c r="L78" s="68">
        <f>Seattle!$C$15*10^3</f>
        <v>0</v>
      </c>
      <c r="M78" s="68">
        <f>Chicago!$C$15*10^3</f>
        <v>0</v>
      </c>
      <c r="N78" s="68">
        <f>Boulder!$C$15*10^3</f>
        <v>0</v>
      </c>
      <c r="O78" s="68">
        <f>Minneapolis!$C$15*10^3</f>
        <v>0</v>
      </c>
      <c r="P78" s="68">
        <f>Helena!$C$15*10^3</f>
        <v>0</v>
      </c>
      <c r="Q78" s="68">
        <f>Duluth!$C$15*10^3</f>
        <v>0</v>
      </c>
      <c r="R78" s="68">
        <f>Fairbanks!$C$15*10^3</f>
        <v>0</v>
      </c>
    </row>
    <row r="79" spans="1:18">
      <c r="A79" s="6"/>
      <c r="B79" s="11" t="s">
        <v>74</v>
      </c>
      <c r="C79" s="68">
        <f>Miami!$C$16*10^3</f>
        <v>0</v>
      </c>
      <c r="D79" s="68">
        <f>Houston!$C$16*10^3</f>
        <v>0</v>
      </c>
      <c r="E79" s="68">
        <f>Phoenix!$C$16*10^3</f>
        <v>0</v>
      </c>
      <c r="F79" s="68">
        <f>Atlanta!$C$16*10^3</f>
        <v>0</v>
      </c>
      <c r="G79" s="68">
        <f>LosAngeles!$C$16*10^3</f>
        <v>0</v>
      </c>
      <c r="H79" s="68">
        <f>LasVegas!$C$16*10^3</f>
        <v>0</v>
      </c>
      <c r="I79" s="68">
        <f>SanFrancisco!$C$16*10^3</f>
        <v>0</v>
      </c>
      <c r="J79" s="68">
        <f>Baltimore!$C$16*10^3</f>
        <v>0</v>
      </c>
      <c r="K79" s="68">
        <f>Albuquerque!$C$16*10^3</f>
        <v>0</v>
      </c>
      <c r="L79" s="68">
        <f>Seattle!$C$16*10^3</f>
        <v>0</v>
      </c>
      <c r="M79" s="68">
        <f>Chicago!$C$16*10^3</f>
        <v>0</v>
      </c>
      <c r="N79" s="68">
        <f>Boulder!$C$16*10^3</f>
        <v>0</v>
      </c>
      <c r="O79" s="68">
        <f>Minneapolis!$C$16*10^3</f>
        <v>0</v>
      </c>
      <c r="P79" s="68">
        <f>Helena!$C$16*10^3</f>
        <v>0</v>
      </c>
      <c r="Q79" s="68">
        <f>Duluth!$C$16*10^3</f>
        <v>0</v>
      </c>
      <c r="R79" s="68">
        <f>Fairbanks!$C$16*10^3</f>
        <v>0</v>
      </c>
    </row>
    <row r="80" spans="1:18">
      <c r="A80" s="6"/>
      <c r="B80" s="11" t="s">
        <v>75</v>
      </c>
      <c r="C80" s="68">
        <f>Miami!$C$17*10^3</f>
        <v>800920</v>
      </c>
      <c r="D80" s="68">
        <f>Houston!$C$17*10^3</f>
        <v>800920</v>
      </c>
      <c r="E80" s="68">
        <f>Phoenix!$C$17*10^3</f>
        <v>800920</v>
      </c>
      <c r="F80" s="68">
        <f>Atlanta!$C$17*10^3</f>
        <v>800920</v>
      </c>
      <c r="G80" s="68">
        <f>LosAngeles!$C$17*10^3</f>
        <v>800920</v>
      </c>
      <c r="H80" s="68">
        <f>LasVegas!$C$17*10^3</f>
        <v>800920</v>
      </c>
      <c r="I80" s="68">
        <f>SanFrancisco!$C$17*10^3</f>
        <v>800920</v>
      </c>
      <c r="J80" s="68">
        <f>Baltimore!$C$17*10^3</f>
        <v>800920</v>
      </c>
      <c r="K80" s="68">
        <f>Albuquerque!$C$17*10^3</f>
        <v>800920</v>
      </c>
      <c r="L80" s="68">
        <f>Seattle!$C$17*10^3</f>
        <v>800920</v>
      </c>
      <c r="M80" s="68">
        <f>Chicago!$C$17*10^3</f>
        <v>800920</v>
      </c>
      <c r="N80" s="68">
        <f>Boulder!$C$17*10^3</f>
        <v>800920</v>
      </c>
      <c r="O80" s="68">
        <f>Minneapolis!$C$17*10^3</f>
        <v>800920</v>
      </c>
      <c r="P80" s="68">
        <f>Helena!$C$17*10^3</f>
        <v>800920</v>
      </c>
      <c r="Q80" s="68">
        <f>Duluth!$C$17*10^3</f>
        <v>800920</v>
      </c>
      <c r="R80" s="68">
        <f>Fairbanks!$C$17*10^3</f>
        <v>800920</v>
      </c>
    </row>
    <row r="81" spans="1:18">
      <c r="A81" s="6"/>
      <c r="B81" s="11" t="s">
        <v>76</v>
      </c>
      <c r="C81" s="68">
        <f>Miami!$C$18*10^3</f>
        <v>0</v>
      </c>
      <c r="D81" s="68">
        <f>Houston!$C$18*10^3</f>
        <v>0</v>
      </c>
      <c r="E81" s="68">
        <f>Phoenix!$C$18*10^3</f>
        <v>0</v>
      </c>
      <c r="F81" s="68">
        <f>Atlanta!$C$18*10^3</f>
        <v>0</v>
      </c>
      <c r="G81" s="68">
        <f>LosAngeles!$C$18*10^3</f>
        <v>0</v>
      </c>
      <c r="H81" s="68">
        <f>LasVegas!$C$18*10^3</f>
        <v>0</v>
      </c>
      <c r="I81" s="68">
        <f>SanFrancisco!$C$18*10^3</f>
        <v>0</v>
      </c>
      <c r="J81" s="68">
        <f>Baltimore!$C$18*10^3</f>
        <v>0</v>
      </c>
      <c r="K81" s="68">
        <f>Albuquerque!$C$18*10^3</f>
        <v>0</v>
      </c>
      <c r="L81" s="68">
        <f>Seattle!$C$18*10^3</f>
        <v>0</v>
      </c>
      <c r="M81" s="68">
        <f>Chicago!$C$18*10^3</f>
        <v>0</v>
      </c>
      <c r="N81" s="68">
        <f>Boulder!$C$18*10^3</f>
        <v>0</v>
      </c>
      <c r="O81" s="68">
        <f>Minneapolis!$C$18*10^3</f>
        <v>0</v>
      </c>
      <c r="P81" s="68">
        <f>Helena!$C$18*10^3</f>
        <v>0</v>
      </c>
      <c r="Q81" s="68">
        <f>Duluth!$C$18*10^3</f>
        <v>0</v>
      </c>
      <c r="R81" s="68">
        <f>Fairbanks!$C$18*10^3</f>
        <v>0</v>
      </c>
    </row>
    <row r="82" spans="1:18">
      <c r="A82" s="6"/>
      <c r="B82" s="11" t="s">
        <v>77</v>
      </c>
      <c r="C82" s="68">
        <f>Miami!$C$19*10^3</f>
        <v>0</v>
      </c>
      <c r="D82" s="68">
        <f>Houston!$C$19*10^3</f>
        <v>0</v>
      </c>
      <c r="E82" s="68">
        <f>Phoenix!$C$19*10^3</f>
        <v>0</v>
      </c>
      <c r="F82" s="68">
        <f>Atlanta!$C$19*10^3</f>
        <v>0</v>
      </c>
      <c r="G82" s="68">
        <f>LosAngeles!$C$19*10^3</f>
        <v>0</v>
      </c>
      <c r="H82" s="68">
        <f>LasVegas!$C$19*10^3</f>
        <v>0</v>
      </c>
      <c r="I82" s="68">
        <f>SanFrancisco!$C$19*10^3</f>
        <v>0</v>
      </c>
      <c r="J82" s="68">
        <f>Baltimore!$C$19*10^3</f>
        <v>0</v>
      </c>
      <c r="K82" s="68">
        <f>Albuquerque!$C$19*10^3</f>
        <v>0</v>
      </c>
      <c r="L82" s="68">
        <f>Seattle!$C$19*10^3</f>
        <v>0</v>
      </c>
      <c r="M82" s="68">
        <f>Chicago!$C$19*10^3</f>
        <v>0</v>
      </c>
      <c r="N82" s="68">
        <f>Boulder!$C$19*10^3</f>
        <v>0</v>
      </c>
      <c r="O82" s="68">
        <f>Minneapolis!$C$19*10^3</f>
        <v>0</v>
      </c>
      <c r="P82" s="68">
        <f>Helena!$C$19*10^3</f>
        <v>0</v>
      </c>
      <c r="Q82" s="68">
        <f>Duluth!$C$19*10^3</f>
        <v>0</v>
      </c>
      <c r="R82" s="68">
        <f>Fairbanks!$C$19*10^3</f>
        <v>0</v>
      </c>
    </row>
    <row r="83" spans="1:18">
      <c r="A83" s="6"/>
      <c r="B83" s="11" t="s">
        <v>78</v>
      </c>
      <c r="C83" s="68">
        <f>Miami!$C$20*10^3</f>
        <v>0</v>
      </c>
      <c r="D83" s="68">
        <f>Houston!$C$20*10^3</f>
        <v>0</v>
      </c>
      <c r="E83" s="68">
        <f>Phoenix!$C$20*10^3</f>
        <v>0</v>
      </c>
      <c r="F83" s="68">
        <f>Atlanta!$C$20*10^3</f>
        <v>0</v>
      </c>
      <c r="G83" s="68">
        <f>LosAngeles!$C$20*10^3</f>
        <v>0</v>
      </c>
      <c r="H83" s="68">
        <f>LasVegas!$C$20*10^3</f>
        <v>0</v>
      </c>
      <c r="I83" s="68">
        <f>SanFrancisco!$C$20*10^3</f>
        <v>0</v>
      </c>
      <c r="J83" s="68">
        <f>Baltimore!$C$20*10^3</f>
        <v>0</v>
      </c>
      <c r="K83" s="68">
        <f>Albuquerque!$C$20*10^3</f>
        <v>0</v>
      </c>
      <c r="L83" s="68">
        <f>Seattle!$C$20*10^3</f>
        <v>0</v>
      </c>
      <c r="M83" s="68">
        <f>Chicago!$C$20*10^3</f>
        <v>0</v>
      </c>
      <c r="N83" s="68">
        <f>Boulder!$C$20*10^3</f>
        <v>0</v>
      </c>
      <c r="O83" s="68">
        <f>Minneapolis!$C$20*10^3</f>
        <v>0</v>
      </c>
      <c r="P83" s="68">
        <f>Helena!$C$20*10^3</f>
        <v>0</v>
      </c>
      <c r="Q83" s="68">
        <f>Duluth!$C$20*10^3</f>
        <v>0</v>
      </c>
      <c r="R83" s="68">
        <f>Fairbanks!$C$20*10^3</f>
        <v>0</v>
      </c>
    </row>
    <row r="84" spans="1:18">
      <c r="A84" s="6"/>
      <c r="B84" s="11" t="s">
        <v>79</v>
      </c>
      <c r="C84" s="68">
        <f>Miami!$C$21*10^3</f>
        <v>0</v>
      </c>
      <c r="D84" s="68">
        <f>Houston!$C$21*10^3</f>
        <v>0</v>
      </c>
      <c r="E84" s="68">
        <f>Phoenix!$C$21*10^3</f>
        <v>0</v>
      </c>
      <c r="F84" s="68">
        <f>Atlanta!$C$21*10^3</f>
        <v>0</v>
      </c>
      <c r="G84" s="68">
        <f>LosAngeles!$C$21*10^3</f>
        <v>0</v>
      </c>
      <c r="H84" s="68">
        <f>LasVegas!$C$21*10^3</f>
        <v>0</v>
      </c>
      <c r="I84" s="68">
        <f>SanFrancisco!$C$21*10^3</f>
        <v>0</v>
      </c>
      <c r="J84" s="68">
        <f>Baltimore!$C$21*10^3</f>
        <v>0</v>
      </c>
      <c r="K84" s="68">
        <f>Albuquerque!$C$21*10^3</f>
        <v>0</v>
      </c>
      <c r="L84" s="68">
        <f>Seattle!$C$21*10^3</f>
        <v>0</v>
      </c>
      <c r="M84" s="68">
        <f>Chicago!$C$21*10^3</f>
        <v>0</v>
      </c>
      <c r="N84" s="68">
        <f>Boulder!$C$21*10^3</f>
        <v>0</v>
      </c>
      <c r="O84" s="68">
        <f>Minneapolis!$C$21*10^3</f>
        <v>0</v>
      </c>
      <c r="P84" s="68">
        <f>Helena!$C$21*10^3</f>
        <v>0</v>
      </c>
      <c r="Q84" s="68">
        <f>Duluth!$C$21*10^3</f>
        <v>0</v>
      </c>
      <c r="R84" s="68">
        <f>Fairbanks!$C$21*10^3</f>
        <v>0</v>
      </c>
    </row>
    <row r="85" spans="1:18">
      <c r="A85" s="6"/>
      <c r="B85" s="11" t="s">
        <v>80</v>
      </c>
      <c r="C85" s="68">
        <f>Miami!$C$22*10^3</f>
        <v>0</v>
      </c>
      <c r="D85" s="68">
        <f>Houston!$C$22*10^3</f>
        <v>0</v>
      </c>
      <c r="E85" s="68">
        <f>Phoenix!$C$22*10^3</f>
        <v>0</v>
      </c>
      <c r="F85" s="68">
        <f>Atlanta!$C$22*10^3</f>
        <v>0</v>
      </c>
      <c r="G85" s="68">
        <f>LosAngeles!$C$22*10^3</f>
        <v>0</v>
      </c>
      <c r="H85" s="68">
        <f>LasVegas!$C$22*10^3</f>
        <v>0</v>
      </c>
      <c r="I85" s="68">
        <f>SanFrancisco!$C$22*10^3</f>
        <v>0</v>
      </c>
      <c r="J85" s="68">
        <f>Baltimore!$C$22*10^3</f>
        <v>0</v>
      </c>
      <c r="K85" s="68">
        <f>Albuquerque!$C$22*10^3</f>
        <v>0</v>
      </c>
      <c r="L85" s="68">
        <f>Seattle!$C$22*10^3</f>
        <v>0</v>
      </c>
      <c r="M85" s="68">
        <f>Chicago!$C$22*10^3</f>
        <v>0</v>
      </c>
      <c r="N85" s="68">
        <f>Boulder!$C$22*10^3</f>
        <v>0</v>
      </c>
      <c r="O85" s="68">
        <f>Minneapolis!$C$22*10^3</f>
        <v>0</v>
      </c>
      <c r="P85" s="68">
        <f>Helena!$C$22*10^3</f>
        <v>0</v>
      </c>
      <c r="Q85" s="68">
        <f>Duluth!$C$22*10^3</f>
        <v>0</v>
      </c>
      <c r="R85" s="68">
        <f>Fairbanks!$C$22*10^3</f>
        <v>0</v>
      </c>
    </row>
    <row r="86" spans="1:18">
      <c r="A86" s="6"/>
      <c r="B86" s="11" t="s">
        <v>59</v>
      </c>
      <c r="C86" s="68">
        <f>Miami!$C$23*10^3</f>
        <v>0</v>
      </c>
      <c r="D86" s="68">
        <f>Houston!$C$23*10^3</f>
        <v>0</v>
      </c>
      <c r="E86" s="68">
        <f>Phoenix!$C$23*10^3</f>
        <v>0</v>
      </c>
      <c r="F86" s="68">
        <f>Atlanta!$C$23*10^3</f>
        <v>0</v>
      </c>
      <c r="G86" s="68">
        <f>LosAngeles!$C$23*10^3</f>
        <v>0</v>
      </c>
      <c r="H86" s="68">
        <f>LasVegas!$C$23*10^3</f>
        <v>0</v>
      </c>
      <c r="I86" s="68">
        <f>SanFrancisco!$C$23*10^3</f>
        <v>0</v>
      </c>
      <c r="J86" s="68">
        <f>Baltimore!$C$23*10^3</f>
        <v>0</v>
      </c>
      <c r="K86" s="68">
        <f>Albuquerque!$C$23*10^3</f>
        <v>0</v>
      </c>
      <c r="L86" s="68">
        <f>Seattle!$C$23*10^3</f>
        <v>0</v>
      </c>
      <c r="M86" s="68">
        <f>Chicago!$C$23*10^3</f>
        <v>0</v>
      </c>
      <c r="N86" s="68">
        <f>Boulder!$C$23*10^3</f>
        <v>0</v>
      </c>
      <c r="O86" s="68">
        <f>Minneapolis!$C$23*10^3</f>
        <v>0</v>
      </c>
      <c r="P86" s="68">
        <f>Helena!$C$23*10^3</f>
        <v>0</v>
      </c>
      <c r="Q86" s="68">
        <f>Duluth!$C$23*10^3</f>
        <v>0</v>
      </c>
      <c r="R86" s="68">
        <f>Fairbanks!$C$23*10^3</f>
        <v>0</v>
      </c>
    </row>
    <row r="87" spans="1:18">
      <c r="A87" s="6"/>
      <c r="B87" s="11" t="s">
        <v>81</v>
      </c>
      <c r="C87" s="68">
        <f>Miami!$C$24*10^3</f>
        <v>124480</v>
      </c>
      <c r="D87" s="68">
        <f>Houston!$C$24*10^3</f>
        <v>156350</v>
      </c>
      <c r="E87" s="68">
        <f>Phoenix!$C$24*10^3</f>
        <v>138030</v>
      </c>
      <c r="F87" s="68">
        <f>Atlanta!$C$24*10^3</f>
        <v>187070</v>
      </c>
      <c r="G87" s="68">
        <f>LosAngeles!$C$24*10^3</f>
        <v>181110</v>
      </c>
      <c r="H87" s="68">
        <f>LasVegas!$C$24*10^3</f>
        <v>160100</v>
      </c>
      <c r="I87" s="68">
        <f>SanFrancisco!$C$24*10^3</f>
        <v>207390</v>
      </c>
      <c r="J87" s="68">
        <f>Baltimore!$C$24*10^3</f>
        <v>211210</v>
      </c>
      <c r="K87" s="68">
        <f>Albuquerque!$C$24*10^3</f>
        <v>206630</v>
      </c>
      <c r="L87" s="68">
        <f>Seattle!$C$24*10^3</f>
        <v>223780</v>
      </c>
      <c r="M87" s="68">
        <f>Chicago!$C$24*10^3</f>
        <v>232400</v>
      </c>
      <c r="N87" s="68">
        <f>Boulder!$C$24*10^3</f>
        <v>231300</v>
      </c>
      <c r="O87" s="68">
        <f>Minneapolis!$C$24*10^3</f>
        <v>250710</v>
      </c>
      <c r="P87" s="68">
        <f>Helena!$C$24*10^3</f>
        <v>254040</v>
      </c>
      <c r="Q87" s="68">
        <f>Duluth!$C$24*10^3</f>
        <v>280920</v>
      </c>
      <c r="R87" s="68">
        <f>Fairbanks!$C$24*10^3</f>
        <v>317470</v>
      </c>
    </row>
    <row r="88" spans="1:18">
      <c r="A88" s="6"/>
      <c r="B88" s="11" t="s">
        <v>82</v>
      </c>
      <c r="C88" s="68">
        <f>Miami!$C$25*10^3</f>
        <v>0</v>
      </c>
      <c r="D88" s="68">
        <f>Houston!$C$25*10^3</f>
        <v>0</v>
      </c>
      <c r="E88" s="68">
        <f>Phoenix!$C$25*10^3</f>
        <v>0</v>
      </c>
      <c r="F88" s="68">
        <f>Atlanta!$C$25*10^3</f>
        <v>0</v>
      </c>
      <c r="G88" s="68">
        <f>LosAngeles!$C$25*10^3</f>
        <v>0</v>
      </c>
      <c r="H88" s="68">
        <f>LasVegas!$C$25*10^3</f>
        <v>0</v>
      </c>
      <c r="I88" s="68">
        <f>SanFrancisco!$C$25*10^3</f>
        <v>0</v>
      </c>
      <c r="J88" s="68">
        <f>Baltimore!$C$25*10^3</f>
        <v>0</v>
      </c>
      <c r="K88" s="68">
        <f>Albuquerque!$C$25*10^3</f>
        <v>0</v>
      </c>
      <c r="L88" s="68">
        <f>Seattle!$C$25*10^3</f>
        <v>0</v>
      </c>
      <c r="M88" s="68">
        <f>Chicago!$C$25*10^3</f>
        <v>0</v>
      </c>
      <c r="N88" s="68">
        <f>Boulder!$C$25*10^3</f>
        <v>0</v>
      </c>
      <c r="O88" s="68">
        <f>Minneapolis!$C$25*10^3</f>
        <v>0</v>
      </c>
      <c r="P88" s="68">
        <f>Helena!$C$25*10^3</f>
        <v>0</v>
      </c>
      <c r="Q88" s="68">
        <f>Duluth!$C$25*10^3</f>
        <v>0</v>
      </c>
      <c r="R88" s="68">
        <f>Fairbanks!$C$25*10^3</f>
        <v>0</v>
      </c>
    </row>
    <row r="89" spans="1:18">
      <c r="A89" s="6"/>
      <c r="B89" s="11" t="s">
        <v>83</v>
      </c>
      <c r="C89" s="68">
        <f>Miami!$C$26*10^3</f>
        <v>0</v>
      </c>
      <c r="D89" s="68">
        <f>Houston!$C$26*10^3</f>
        <v>0</v>
      </c>
      <c r="E89" s="68">
        <f>Phoenix!$C$26*10^3</f>
        <v>0</v>
      </c>
      <c r="F89" s="68">
        <f>Atlanta!$C$26*10^3</f>
        <v>0</v>
      </c>
      <c r="G89" s="68">
        <f>LosAngeles!$C$26*10^3</f>
        <v>0</v>
      </c>
      <c r="H89" s="68">
        <f>LasVegas!$C$26*10^3</f>
        <v>0</v>
      </c>
      <c r="I89" s="68">
        <f>SanFrancisco!$C$26*10^3</f>
        <v>0</v>
      </c>
      <c r="J89" s="68">
        <f>Baltimore!$C$26*10^3</f>
        <v>0</v>
      </c>
      <c r="K89" s="68">
        <f>Albuquerque!$C$26*10^3</f>
        <v>0</v>
      </c>
      <c r="L89" s="68">
        <f>Seattle!$C$26*10^3</f>
        <v>0</v>
      </c>
      <c r="M89" s="68">
        <f>Chicago!$C$26*10^3</f>
        <v>0</v>
      </c>
      <c r="N89" s="68">
        <f>Boulder!$C$26*10^3</f>
        <v>0</v>
      </c>
      <c r="O89" s="68">
        <f>Minneapolis!$C$26*10^3</f>
        <v>0</v>
      </c>
      <c r="P89" s="68">
        <f>Helena!$C$26*10^3</f>
        <v>0</v>
      </c>
      <c r="Q89" s="68">
        <f>Duluth!$C$26*10^3</f>
        <v>0</v>
      </c>
      <c r="R89" s="68">
        <f>Fairbanks!$C$26*10^3</f>
        <v>0</v>
      </c>
    </row>
    <row r="90" spans="1:18">
      <c r="A90" s="6"/>
      <c r="B90" s="11" t="s">
        <v>84</v>
      </c>
      <c r="C90" s="68">
        <f>Miami!$C$28*10^3</f>
        <v>940970</v>
      </c>
      <c r="D90" s="68">
        <f>Houston!$C$28*10^3</f>
        <v>1180990</v>
      </c>
      <c r="E90" s="68">
        <f>Phoenix!$C$28*10^3</f>
        <v>1096590</v>
      </c>
      <c r="F90" s="68">
        <f>Atlanta!$C$28*10^3</f>
        <v>1419210</v>
      </c>
      <c r="G90" s="68">
        <f>LosAngeles!$C$28*10^3</f>
        <v>1109630</v>
      </c>
      <c r="H90" s="68">
        <f>LasVegas!$C$28*10^3</f>
        <v>1233750</v>
      </c>
      <c r="I90" s="68">
        <f>SanFrancisco!$C$28*10^3</f>
        <v>1459000</v>
      </c>
      <c r="J90" s="68">
        <f>Baltimore!$C$28*10^3</f>
        <v>1828480</v>
      </c>
      <c r="K90" s="68">
        <f>Albuquerque!$C$28*10^3</f>
        <v>1515450</v>
      </c>
      <c r="L90" s="68">
        <f>Seattle!$C$28*10^3</f>
        <v>1787020</v>
      </c>
      <c r="M90" s="68">
        <f>Chicago!$C$28*10^3</f>
        <v>2140590</v>
      </c>
      <c r="N90" s="68">
        <f>Boulder!$C$28*10^3</f>
        <v>1844420</v>
      </c>
      <c r="O90" s="68">
        <f>Minneapolis!$C$28*10^3</f>
        <v>2456920</v>
      </c>
      <c r="P90" s="68">
        <f>Helena!$C$28*10^3</f>
        <v>2222760</v>
      </c>
      <c r="Q90" s="68">
        <f>Duluth!$C$28*10^3</f>
        <v>2836450</v>
      </c>
      <c r="R90" s="68">
        <f>Fairbanks!$C$28*10^3</f>
        <v>3737390</v>
      </c>
    </row>
    <row r="91" spans="1:18">
      <c r="A91" s="6"/>
      <c r="B91" s="9" t="s">
        <v>166</v>
      </c>
    </row>
    <row r="92" spans="1:18">
      <c r="A92" s="6"/>
      <c r="B92" s="11" t="s">
        <v>64</v>
      </c>
      <c r="C92" s="68">
        <f>Miami!$E$13*10^3</f>
        <v>0</v>
      </c>
      <c r="D92" s="68">
        <f>Houston!$E$13*10^3</f>
        <v>0</v>
      </c>
      <c r="E92" s="68">
        <f>Phoenix!$E$13*10^3</f>
        <v>0</v>
      </c>
      <c r="F92" s="68">
        <f>Atlanta!$E$13*10^3</f>
        <v>0</v>
      </c>
      <c r="G92" s="68">
        <f>LosAngeles!$E$13*10^3</f>
        <v>0</v>
      </c>
      <c r="H92" s="68">
        <f>LasVegas!$E$13*10^3</f>
        <v>0</v>
      </c>
      <c r="I92" s="68">
        <f>SanFrancisco!$E$13*10^3</f>
        <v>0</v>
      </c>
      <c r="J92" s="68">
        <f>Baltimore!$E$13*10^3</f>
        <v>0</v>
      </c>
      <c r="K92" s="68">
        <f>Albuquerque!$E$13*10^3</f>
        <v>0</v>
      </c>
      <c r="L92" s="68">
        <f>Seattle!$E$13*10^3</f>
        <v>0</v>
      </c>
      <c r="M92" s="68">
        <f>Chicago!$E$13*10^3</f>
        <v>0</v>
      </c>
      <c r="N92" s="68">
        <f>Boulder!$E$13*10^3</f>
        <v>0</v>
      </c>
      <c r="O92" s="68">
        <f>Minneapolis!$E$13*10^3</f>
        <v>0</v>
      </c>
      <c r="P92" s="68">
        <f>Helena!$E$13*10^3</f>
        <v>0</v>
      </c>
      <c r="Q92" s="68">
        <f>Duluth!$E$13*10^3</f>
        <v>0</v>
      </c>
      <c r="R92" s="68">
        <f>Fairbanks!$E$13*10^3</f>
        <v>0</v>
      </c>
    </row>
    <row r="93" spans="1:18">
      <c r="A93" s="6"/>
      <c r="B93" s="11" t="s">
        <v>65</v>
      </c>
      <c r="C93" s="68">
        <f>Miami!$E$14*10^3</f>
        <v>0</v>
      </c>
      <c r="D93" s="68">
        <f>Houston!$E$14*10^3</f>
        <v>0</v>
      </c>
      <c r="E93" s="68">
        <f>Phoenix!$E$14*10^3</f>
        <v>0</v>
      </c>
      <c r="F93" s="68">
        <f>Atlanta!$E$14*10^3</f>
        <v>0</v>
      </c>
      <c r="G93" s="68">
        <f>LosAngeles!$E$14*10^3</f>
        <v>0</v>
      </c>
      <c r="H93" s="68">
        <f>LasVegas!$E$14*10^3</f>
        <v>0</v>
      </c>
      <c r="I93" s="68">
        <f>SanFrancisco!$E$14*10^3</f>
        <v>0</v>
      </c>
      <c r="J93" s="68">
        <f>Baltimore!$E$14*10^3</f>
        <v>0</v>
      </c>
      <c r="K93" s="68">
        <f>Albuquerque!$E$14*10^3</f>
        <v>0</v>
      </c>
      <c r="L93" s="68">
        <f>Seattle!$E$14*10^3</f>
        <v>0</v>
      </c>
      <c r="M93" s="68">
        <f>Chicago!$E$14*10^3</f>
        <v>0</v>
      </c>
      <c r="N93" s="68">
        <f>Boulder!$E$14*10^3</f>
        <v>0</v>
      </c>
      <c r="O93" s="68">
        <f>Minneapolis!$E$14*10^3</f>
        <v>0</v>
      </c>
      <c r="P93" s="68">
        <f>Helena!$E$14*10^3</f>
        <v>0</v>
      </c>
      <c r="Q93" s="68">
        <f>Duluth!$E$14*10^3</f>
        <v>0</v>
      </c>
      <c r="R93" s="68">
        <f>Fairbanks!$E$14*10^3</f>
        <v>0</v>
      </c>
    </row>
    <row r="94" spans="1:18">
      <c r="A94" s="6"/>
      <c r="B94" s="11" t="s">
        <v>73</v>
      </c>
      <c r="C94" s="68">
        <f>Miami!$E$15*10^3</f>
        <v>0</v>
      </c>
      <c r="D94" s="68">
        <f>Houston!$E$15*10^3</f>
        <v>0</v>
      </c>
      <c r="E94" s="68">
        <f>Phoenix!$E$15*10^3</f>
        <v>0</v>
      </c>
      <c r="F94" s="68">
        <f>Atlanta!$E$15*10^3</f>
        <v>0</v>
      </c>
      <c r="G94" s="68">
        <f>LosAngeles!$E$15*10^3</f>
        <v>0</v>
      </c>
      <c r="H94" s="68">
        <f>LasVegas!$E$15*10^3</f>
        <v>0</v>
      </c>
      <c r="I94" s="68">
        <f>SanFrancisco!$E$15*10^3</f>
        <v>0</v>
      </c>
      <c r="J94" s="68">
        <f>Baltimore!$E$15*10^3</f>
        <v>0</v>
      </c>
      <c r="K94" s="68">
        <f>Albuquerque!$E$15*10^3</f>
        <v>0</v>
      </c>
      <c r="L94" s="68">
        <f>Seattle!$E$15*10^3</f>
        <v>0</v>
      </c>
      <c r="M94" s="68">
        <f>Chicago!$E$15*10^3</f>
        <v>0</v>
      </c>
      <c r="N94" s="68">
        <f>Boulder!$E$15*10^3</f>
        <v>0</v>
      </c>
      <c r="O94" s="68">
        <f>Minneapolis!$E$15*10^3</f>
        <v>0</v>
      </c>
      <c r="P94" s="68">
        <f>Helena!$E$15*10^3</f>
        <v>0</v>
      </c>
      <c r="Q94" s="68">
        <f>Duluth!$E$15*10^3</f>
        <v>0</v>
      </c>
      <c r="R94" s="68">
        <f>Fairbanks!$E$15*10^3</f>
        <v>0</v>
      </c>
    </row>
    <row r="95" spans="1:18">
      <c r="A95" s="6"/>
      <c r="B95" s="11" t="s">
        <v>74</v>
      </c>
      <c r="C95" s="68">
        <f>Miami!$E$16*10^3</f>
        <v>0</v>
      </c>
      <c r="D95" s="68">
        <f>Houston!$E$16*10^3</f>
        <v>0</v>
      </c>
      <c r="E95" s="68">
        <f>Phoenix!$E$16*10^3</f>
        <v>0</v>
      </c>
      <c r="F95" s="68">
        <f>Atlanta!$E$16*10^3</f>
        <v>0</v>
      </c>
      <c r="G95" s="68">
        <f>LosAngeles!$E$16*10^3</f>
        <v>0</v>
      </c>
      <c r="H95" s="68">
        <f>LasVegas!$E$16*10^3</f>
        <v>0</v>
      </c>
      <c r="I95" s="68">
        <f>SanFrancisco!$E$16*10^3</f>
        <v>0</v>
      </c>
      <c r="J95" s="68">
        <f>Baltimore!$E$16*10^3</f>
        <v>0</v>
      </c>
      <c r="K95" s="68">
        <f>Albuquerque!$E$16*10^3</f>
        <v>0</v>
      </c>
      <c r="L95" s="68">
        <f>Seattle!$E$16*10^3</f>
        <v>0</v>
      </c>
      <c r="M95" s="68">
        <f>Chicago!$E$16*10^3</f>
        <v>0</v>
      </c>
      <c r="N95" s="68">
        <f>Boulder!$E$16*10^3</f>
        <v>0</v>
      </c>
      <c r="O95" s="68">
        <f>Minneapolis!$E$16*10^3</f>
        <v>0</v>
      </c>
      <c r="P95" s="68">
        <f>Helena!$E$16*10^3</f>
        <v>0</v>
      </c>
      <c r="Q95" s="68">
        <f>Duluth!$E$16*10^3</f>
        <v>0</v>
      </c>
      <c r="R95" s="68">
        <f>Fairbanks!$E$16*10^3</f>
        <v>0</v>
      </c>
    </row>
    <row r="96" spans="1:18">
      <c r="A96" s="6"/>
      <c r="B96" s="11" t="s">
        <v>75</v>
      </c>
      <c r="C96" s="68">
        <f>Miami!$E$17*10^3</f>
        <v>0</v>
      </c>
      <c r="D96" s="68">
        <f>Houston!$E$17*10^3</f>
        <v>0</v>
      </c>
      <c r="E96" s="68">
        <f>Phoenix!$E$17*10^3</f>
        <v>0</v>
      </c>
      <c r="F96" s="68">
        <f>Atlanta!$E$17*10^3</f>
        <v>0</v>
      </c>
      <c r="G96" s="68">
        <f>LosAngeles!$E$17*10^3</f>
        <v>0</v>
      </c>
      <c r="H96" s="68">
        <f>LasVegas!$E$17*10^3</f>
        <v>0</v>
      </c>
      <c r="I96" s="68">
        <f>SanFrancisco!$E$17*10^3</f>
        <v>0</v>
      </c>
      <c r="J96" s="68">
        <f>Baltimore!$E$17*10^3</f>
        <v>0</v>
      </c>
      <c r="K96" s="68">
        <f>Albuquerque!$E$17*10^3</f>
        <v>0</v>
      </c>
      <c r="L96" s="68">
        <f>Seattle!$E$17*10^3</f>
        <v>0</v>
      </c>
      <c r="M96" s="68">
        <f>Chicago!$E$17*10^3</f>
        <v>0</v>
      </c>
      <c r="N96" s="68">
        <f>Boulder!$E$17*10^3</f>
        <v>0</v>
      </c>
      <c r="O96" s="68">
        <f>Minneapolis!$E$17*10^3</f>
        <v>0</v>
      </c>
      <c r="P96" s="68">
        <f>Helena!$E$17*10^3</f>
        <v>0</v>
      </c>
      <c r="Q96" s="68">
        <f>Duluth!$E$17*10^3</f>
        <v>0</v>
      </c>
      <c r="R96" s="68">
        <f>Fairbanks!$E$17*10^3</f>
        <v>0</v>
      </c>
    </row>
    <row r="97" spans="1:18">
      <c r="A97" s="6"/>
      <c r="B97" s="11" t="s">
        <v>76</v>
      </c>
      <c r="C97" s="68">
        <f>Miami!$E$18*10^3</f>
        <v>0</v>
      </c>
      <c r="D97" s="68">
        <f>Houston!$E$18*10^3</f>
        <v>0</v>
      </c>
      <c r="E97" s="68">
        <f>Phoenix!$E$18*10^3</f>
        <v>0</v>
      </c>
      <c r="F97" s="68">
        <f>Atlanta!$E$18*10^3</f>
        <v>0</v>
      </c>
      <c r="G97" s="68">
        <f>LosAngeles!$E$18*10^3</f>
        <v>0</v>
      </c>
      <c r="H97" s="68">
        <f>LasVegas!$E$18*10^3</f>
        <v>0</v>
      </c>
      <c r="I97" s="68">
        <f>SanFrancisco!$E$18*10^3</f>
        <v>0</v>
      </c>
      <c r="J97" s="68">
        <f>Baltimore!$E$18*10^3</f>
        <v>0</v>
      </c>
      <c r="K97" s="68">
        <f>Albuquerque!$E$18*10^3</f>
        <v>0</v>
      </c>
      <c r="L97" s="68">
        <f>Seattle!$E$18*10^3</f>
        <v>0</v>
      </c>
      <c r="M97" s="68">
        <f>Chicago!$E$18*10^3</f>
        <v>0</v>
      </c>
      <c r="N97" s="68">
        <f>Boulder!$E$18*10^3</f>
        <v>0</v>
      </c>
      <c r="O97" s="68">
        <f>Minneapolis!$E$18*10^3</f>
        <v>0</v>
      </c>
      <c r="P97" s="68">
        <f>Helena!$E$18*10^3</f>
        <v>0</v>
      </c>
      <c r="Q97" s="68">
        <f>Duluth!$E$18*10^3</f>
        <v>0</v>
      </c>
      <c r="R97" s="68">
        <f>Fairbanks!$E$18*10^3</f>
        <v>0</v>
      </c>
    </row>
    <row r="98" spans="1:18">
      <c r="A98" s="6"/>
      <c r="B98" s="11" t="s">
        <v>77</v>
      </c>
      <c r="C98" s="68">
        <f>Miami!$E$19*10^3</f>
        <v>0</v>
      </c>
      <c r="D98" s="68">
        <f>Houston!$E$19*10^3</f>
        <v>0</v>
      </c>
      <c r="E98" s="68">
        <f>Phoenix!$E$19*10^3</f>
        <v>0</v>
      </c>
      <c r="F98" s="68">
        <f>Atlanta!$E$19*10^3</f>
        <v>0</v>
      </c>
      <c r="G98" s="68">
        <f>LosAngeles!$E$19*10^3</f>
        <v>0</v>
      </c>
      <c r="H98" s="68">
        <f>LasVegas!$E$19*10^3</f>
        <v>0</v>
      </c>
      <c r="I98" s="68">
        <f>SanFrancisco!$E$19*10^3</f>
        <v>0</v>
      </c>
      <c r="J98" s="68">
        <f>Baltimore!$E$19*10^3</f>
        <v>0</v>
      </c>
      <c r="K98" s="68">
        <f>Albuquerque!$E$19*10^3</f>
        <v>0</v>
      </c>
      <c r="L98" s="68">
        <f>Seattle!$E$19*10^3</f>
        <v>0</v>
      </c>
      <c r="M98" s="68">
        <f>Chicago!$E$19*10^3</f>
        <v>0</v>
      </c>
      <c r="N98" s="68">
        <f>Boulder!$E$19*10^3</f>
        <v>0</v>
      </c>
      <c r="O98" s="68">
        <f>Minneapolis!$E$19*10^3</f>
        <v>0</v>
      </c>
      <c r="P98" s="68">
        <f>Helena!$E$19*10^3</f>
        <v>0</v>
      </c>
      <c r="Q98" s="68">
        <f>Duluth!$E$19*10^3</f>
        <v>0</v>
      </c>
      <c r="R98" s="68">
        <f>Fairbanks!$E$19*10^3</f>
        <v>0</v>
      </c>
    </row>
    <row r="99" spans="1:18">
      <c r="A99" s="6"/>
      <c r="B99" s="11" t="s">
        <v>78</v>
      </c>
      <c r="C99" s="68">
        <f>Miami!$E$20*10^3</f>
        <v>0</v>
      </c>
      <c r="D99" s="68">
        <f>Houston!$E$20*10^3</f>
        <v>0</v>
      </c>
      <c r="E99" s="68">
        <f>Phoenix!$E$20*10^3</f>
        <v>0</v>
      </c>
      <c r="F99" s="68">
        <f>Atlanta!$E$20*10^3</f>
        <v>0</v>
      </c>
      <c r="G99" s="68">
        <f>LosAngeles!$E$20*10^3</f>
        <v>0</v>
      </c>
      <c r="H99" s="68">
        <f>LasVegas!$E$20*10^3</f>
        <v>0</v>
      </c>
      <c r="I99" s="68">
        <f>SanFrancisco!$E$20*10^3</f>
        <v>0</v>
      </c>
      <c r="J99" s="68">
        <f>Baltimore!$E$20*10^3</f>
        <v>0</v>
      </c>
      <c r="K99" s="68">
        <f>Albuquerque!$E$20*10^3</f>
        <v>0</v>
      </c>
      <c r="L99" s="68">
        <f>Seattle!$E$20*10^3</f>
        <v>0</v>
      </c>
      <c r="M99" s="68">
        <f>Chicago!$E$20*10^3</f>
        <v>0</v>
      </c>
      <c r="N99" s="68">
        <f>Boulder!$E$20*10^3</f>
        <v>0</v>
      </c>
      <c r="O99" s="68">
        <f>Minneapolis!$E$20*10^3</f>
        <v>0</v>
      </c>
      <c r="P99" s="68">
        <f>Helena!$E$20*10^3</f>
        <v>0</v>
      </c>
      <c r="Q99" s="68">
        <f>Duluth!$E$20*10^3</f>
        <v>0</v>
      </c>
      <c r="R99" s="68">
        <f>Fairbanks!$E$20*10^3</f>
        <v>0</v>
      </c>
    </row>
    <row r="100" spans="1:18">
      <c r="A100" s="6"/>
      <c r="B100" s="11" t="s">
        <v>79</v>
      </c>
      <c r="C100" s="68">
        <f>Miami!$E$21*10^3</f>
        <v>0</v>
      </c>
      <c r="D100" s="68">
        <f>Houston!$E$21*10^3</f>
        <v>0</v>
      </c>
      <c r="E100" s="68">
        <f>Phoenix!$E$21*10^3</f>
        <v>0</v>
      </c>
      <c r="F100" s="68">
        <f>Atlanta!$E$21*10^3</f>
        <v>0</v>
      </c>
      <c r="G100" s="68">
        <f>LosAngeles!$E$21*10^3</f>
        <v>0</v>
      </c>
      <c r="H100" s="68">
        <f>LasVegas!$E$21*10^3</f>
        <v>0</v>
      </c>
      <c r="I100" s="68">
        <f>SanFrancisco!$E$21*10^3</f>
        <v>0</v>
      </c>
      <c r="J100" s="68">
        <f>Baltimore!$E$21*10^3</f>
        <v>0</v>
      </c>
      <c r="K100" s="68">
        <f>Albuquerque!$E$21*10^3</f>
        <v>0</v>
      </c>
      <c r="L100" s="68">
        <f>Seattle!$E$21*10^3</f>
        <v>0</v>
      </c>
      <c r="M100" s="68">
        <f>Chicago!$E$21*10^3</f>
        <v>0</v>
      </c>
      <c r="N100" s="68">
        <f>Boulder!$E$21*10^3</f>
        <v>0</v>
      </c>
      <c r="O100" s="68">
        <f>Minneapolis!$E$21*10^3</f>
        <v>0</v>
      </c>
      <c r="P100" s="68">
        <f>Helena!$E$21*10^3</f>
        <v>0</v>
      </c>
      <c r="Q100" s="68">
        <f>Duluth!$E$21*10^3</f>
        <v>0</v>
      </c>
      <c r="R100" s="68">
        <f>Fairbanks!$E$21*10^3</f>
        <v>0</v>
      </c>
    </row>
    <row r="101" spans="1:18">
      <c r="A101" s="6"/>
      <c r="B101" s="11" t="s">
        <v>80</v>
      </c>
      <c r="C101" s="68">
        <f>Miami!$E$22*10^3</f>
        <v>0</v>
      </c>
      <c r="D101" s="68">
        <f>Houston!$E$22*10^3</f>
        <v>0</v>
      </c>
      <c r="E101" s="68">
        <f>Phoenix!$E$22*10^3</f>
        <v>0</v>
      </c>
      <c r="F101" s="68">
        <f>Atlanta!$E$22*10^3</f>
        <v>0</v>
      </c>
      <c r="G101" s="68">
        <f>LosAngeles!$E$22*10^3</f>
        <v>0</v>
      </c>
      <c r="H101" s="68">
        <f>LasVegas!$E$22*10^3</f>
        <v>0</v>
      </c>
      <c r="I101" s="68">
        <f>SanFrancisco!$E$22*10^3</f>
        <v>0</v>
      </c>
      <c r="J101" s="68">
        <f>Baltimore!$E$22*10^3</f>
        <v>0</v>
      </c>
      <c r="K101" s="68">
        <f>Albuquerque!$E$22*10^3</f>
        <v>0</v>
      </c>
      <c r="L101" s="68">
        <f>Seattle!$E$22*10^3</f>
        <v>0</v>
      </c>
      <c r="M101" s="68">
        <f>Chicago!$E$22*10^3</f>
        <v>0</v>
      </c>
      <c r="N101" s="68">
        <f>Boulder!$E$22*10^3</f>
        <v>0</v>
      </c>
      <c r="O101" s="68">
        <f>Minneapolis!$E$22*10^3</f>
        <v>0</v>
      </c>
      <c r="P101" s="68">
        <f>Helena!$E$22*10^3</f>
        <v>0</v>
      </c>
      <c r="Q101" s="68">
        <f>Duluth!$E$22*10^3</f>
        <v>0</v>
      </c>
      <c r="R101" s="68">
        <f>Fairbanks!$E$22*10^3</f>
        <v>0</v>
      </c>
    </row>
    <row r="102" spans="1:18">
      <c r="A102" s="6"/>
      <c r="B102" s="11" t="s">
        <v>59</v>
      </c>
      <c r="C102" s="68">
        <f>Miami!$E$23*10^3</f>
        <v>0</v>
      </c>
      <c r="D102" s="68">
        <f>Houston!$E$23*10^3</f>
        <v>0</v>
      </c>
      <c r="E102" s="68">
        <f>Phoenix!$E$23*10^3</f>
        <v>0</v>
      </c>
      <c r="F102" s="68">
        <f>Atlanta!$E$23*10^3</f>
        <v>0</v>
      </c>
      <c r="G102" s="68">
        <f>LosAngeles!$E$23*10^3</f>
        <v>0</v>
      </c>
      <c r="H102" s="68">
        <f>LasVegas!$E$23*10^3</f>
        <v>0</v>
      </c>
      <c r="I102" s="68">
        <f>SanFrancisco!$E$23*10^3</f>
        <v>0</v>
      </c>
      <c r="J102" s="68">
        <f>Baltimore!$E$23*10^3</f>
        <v>0</v>
      </c>
      <c r="K102" s="68">
        <f>Albuquerque!$E$23*10^3</f>
        <v>0</v>
      </c>
      <c r="L102" s="68">
        <f>Seattle!$E$23*10^3</f>
        <v>0</v>
      </c>
      <c r="M102" s="68">
        <f>Chicago!$E$23*10^3</f>
        <v>0</v>
      </c>
      <c r="N102" s="68">
        <f>Boulder!$E$23*10^3</f>
        <v>0</v>
      </c>
      <c r="O102" s="68">
        <f>Minneapolis!$E$23*10^3</f>
        <v>0</v>
      </c>
      <c r="P102" s="68">
        <f>Helena!$E$23*10^3</f>
        <v>0</v>
      </c>
      <c r="Q102" s="68">
        <f>Duluth!$E$23*10^3</f>
        <v>0</v>
      </c>
      <c r="R102" s="68">
        <f>Fairbanks!$E$23*10^3</f>
        <v>0</v>
      </c>
    </row>
    <row r="103" spans="1:18">
      <c r="A103" s="6"/>
      <c r="B103" s="11" t="s">
        <v>81</v>
      </c>
      <c r="C103" s="68">
        <f>Miami!$E$24*10^3</f>
        <v>0</v>
      </c>
      <c r="D103" s="68">
        <f>Houston!$E$24*10^3</f>
        <v>0</v>
      </c>
      <c r="E103" s="68">
        <f>Phoenix!$E$24*10^3</f>
        <v>0</v>
      </c>
      <c r="F103" s="68">
        <f>Atlanta!$E$24*10^3</f>
        <v>0</v>
      </c>
      <c r="G103" s="68">
        <f>LosAngeles!$E$24*10^3</f>
        <v>0</v>
      </c>
      <c r="H103" s="68">
        <f>LasVegas!$E$24*10^3</f>
        <v>0</v>
      </c>
      <c r="I103" s="68">
        <f>SanFrancisco!$E$24*10^3</f>
        <v>0</v>
      </c>
      <c r="J103" s="68">
        <f>Baltimore!$E$24*10^3</f>
        <v>0</v>
      </c>
      <c r="K103" s="68">
        <f>Albuquerque!$E$24*10^3</f>
        <v>0</v>
      </c>
      <c r="L103" s="68">
        <f>Seattle!$E$24*10^3</f>
        <v>0</v>
      </c>
      <c r="M103" s="68">
        <f>Chicago!$E$24*10^3</f>
        <v>0</v>
      </c>
      <c r="N103" s="68">
        <f>Boulder!$E$24*10^3</f>
        <v>0</v>
      </c>
      <c r="O103" s="68">
        <f>Minneapolis!$E$24*10^3</f>
        <v>0</v>
      </c>
      <c r="P103" s="68">
        <f>Helena!$E$24*10^3</f>
        <v>0</v>
      </c>
      <c r="Q103" s="68">
        <f>Duluth!$E$24*10^3</f>
        <v>0</v>
      </c>
      <c r="R103" s="68">
        <f>Fairbanks!$E$24*10^3</f>
        <v>0</v>
      </c>
    </row>
    <row r="104" spans="1:18">
      <c r="A104" s="6"/>
      <c r="B104" s="11" t="s">
        <v>82</v>
      </c>
      <c r="C104" s="68">
        <f>Miami!$E$25*10^3</f>
        <v>0</v>
      </c>
      <c r="D104" s="68">
        <f>Houston!$E$25*10^3</f>
        <v>0</v>
      </c>
      <c r="E104" s="68">
        <f>Phoenix!$E$25*10^3</f>
        <v>0</v>
      </c>
      <c r="F104" s="68">
        <f>Atlanta!$E$25*10^3</f>
        <v>0</v>
      </c>
      <c r="G104" s="68">
        <f>LosAngeles!$E$25*10^3</f>
        <v>0</v>
      </c>
      <c r="H104" s="68">
        <f>LasVegas!$E$25*10^3</f>
        <v>0</v>
      </c>
      <c r="I104" s="68">
        <f>SanFrancisco!$E$25*10^3</f>
        <v>0</v>
      </c>
      <c r="J104" s="68">
        <f>Baltimore!$E$25*10^3</f>
        <v>0</v>
      </c>
      <c r="K104" s="68">
        <f>Albuquerque!$E$25*10^3</f>
        <v>0</v>
      </c>
      <c r="L104" s="68">
        <f>Seattle!$E$25*10^3</f>
        <v>0</v>
      </c>
      <c r="M104" s="68">
        <f>Chicago!$E$25*10^3</f>
        <v>0</v>
      </c>
      <c r="N104" s="68">
        <f>Boulder!$E$25*10^3</f>
        <v>0</v>
      </c>
      <c r="O104" s="68">
        <f>Minneapolis!$E$25*10^3</f>
        <v>0</v>
      </c>
      <c r="P104" s="68">
        <f>Helena!$E$25*10^3</f>
        <v>0</v>
      </c>
      <c r="Q104" s="68">
        <f>Duluth!$E$25*10^3</f>
        <v>0</v>
      </c>
      <c r="R104" s="68">
        <f>Fairbanks!$E$25*10^3</f>
        <v>0</v>
      </c>
    </row>
    <row r="105" spans="1:18">
      <c r="A105" s="6"/>
      <c r="B105" s="11" t="s">
        <v>83</v>
      </c>
      <c r="C105" s="68">
        <f>Miami!$E$26*10^3</f>
        <v>0</v>
      </c>
      <c r="D105" s="68">
        <f>Houston!$E$26*10^3</f>
        <v>0</v>
      </c>
      <c r="E105" s="68">
        <f>Phoenix!$E$26*10^3</f>
        <v>0</v>
      </c>
      <c r="F105" s="68">
        <f>Atlanta!$E$26*10^3</f>
        <v>0</v>
      </c>
      <c r="G105" s="68">
        <f>LosAngeles!$E$26*10^3</f>
        <v>0</v>
      </c>
      <c r="H105" s="68">
        <f>LasVegas!$E$26*10^3</f>
        <v>0</v>
      </c>
      <c r="I105" s="68">
        <f>SanFrancisco!$E$26*10^3</f>
        <v>0</v>
      </c>
      <c r="J105" s="68">
        <f>Baltimore!$E$26*10^3</f>
        <v>0</v>
      </c>
      <c r="K105" s="68">
        <f>Albuquerque!$E$26*10^3</f>
        <v>0</v>
      </c>
      <c r="L105" s="68">
        <f>Seattle!$E$26*10^3</f>
        <v>0</v>
      </c>
      <c r="M105" s="68">
        <f>Chicago!$E$26*10^3</f>
        <v>0</v>
      </c>
      <c r="N105" s="68">
        <f>Boulder!$E$26*10^3</f>
        <v>0</v>
      </c>
      <c r="O105" s="68">
        <f>Minneapolis!$E$26*10^3</f>
        <v>0</v>
      </c>
      <c r="P105" s="68">
        <f>Helena!$E$26*10^3</f>
        <v>0</v>
      </c>
      <c r="Q105" s="68">
        <f>Duluth!$E$26*10^3</f>
        <v>0</v>
      </c>
      <c r="R105" s="68">
        <f>Fairbanks!$E$26*10^3</f>
        <v>0</v>
      </c>
    </row>
    <row r="106" spans="1:18">
      <c r="A106" s="6"/>
      <c r="B106" s="11" t="s">
        <v>84</v>
      </c>
      <c r="C106" s="68">
        <f>Miami!$E$28*10^3</f>
        <v>0</v>
      </c>
      <c r="D106" s="68">
        <f>Houston!$E$28*10^3</f>
        <v>0</v>
      </c>
      <c r="E106" s="68">
        <f>Phoenix!$E$28*10^3</f>
        <v>0</v>
      </c>
      <c r="F106" s="68">
        <f>Atlanta!$E$28*10^3</f>
        <v>0</v>
      </c>
      <c r="G106" s="68">
        <f>LosAngeles!$E$28*10^3</f>
        <v>0</v>
      </c>
      <c r="H106" s="68">
        <f>LasVegas!$E$28*10^3</f>
        <v>0</v>
      </c>
      <c r="I106" s="68">
        <f>SanFrancisco!$E$28*10^3</f>
        <v>0</v>
      </c>
      <c r="J106" s="68">
        <f>Baltimore!$E$28*10^3</f>
        <v>0</v>
      </c>
      <c r="K106" s="68">
        <f>Albuquerque!$E$28*10^3</f>
        <v>0</v>
      </c>
      <c r="L106" s="68">
        <f>Seattle!$E$28*10^3</f>
        <v>0</v>
      </c>
      <c r="M106" s="68">
        <f>Chicago!$E$28*10^3</f>
        <v>0</v>
      </c>
      <c r="N106" s="68">
        <f>Boulder!$E$28*10^3</f>
        <v>0</v>
      </c>
      <c r="O106" s="68">
        <f>Minneapolis!$E$28*10^3</f>
        <v>0</v>
      </c>
      <c r="P106" s="68">
        <f>Helena!$E$28*10^3</f>
        <v>0</v>
      </c>
      <c r="Q106" s="68">
        <f>Duluth!$E$28*10^3</f>
        <v>0</v>
      </c>
      <c r="R106" s="68">
        <f>Fairbanks!$E$28*10^3</f>
        <v>0</v>
      </c>
    </row>
    <row r="107" spans="1:18">
      <c r="A107" s="6"/>
      <c r="B107" s="9" t="s">
        <v>167</v>
      </c>
    </row>
    <row r="108" spans="1:18">
      <c r="A108" s="6"/>
      <c r="B108" s="11" t="s">
        <v>64</v>
      </c>
      <c r="C108" s="68">
        <f>Miami!$F$13*10^3</f>
        <v>0</v>
      </c>
      <c r="D108" s="68">
        <f>Houston!$F$13*10^3</f>
        <v>0</v>
      </c>
      <c r="E108" s="68">
        <f>Phoenix!$F$13*10^3</f>
        <v>0</v>
      </c>
      <c r="F108" s="68">
        <f>Atlanta!$F$13*10^3</f>
        <v>0</v>
      </c>
      <c r="G108" s="68">
        <f>LosAngeles!$F$13*10^3</f>
        <v>0</v>
      </c>
      <c r="H108" s="68">
        <f>LasVegas!$F$13*10^3</f>
        <v>0</v>
      </c>
      <c r="I108" s="68">
        <f>SanFrancisco!$F$13*10^3</f>
        <v>0</v>
      </c>
      <c r="J108" s="68">
        <f>Baltimore!$F$13*10^3</f>
        <v>0</v>
      </c>
      <c r="K108" s="68">
        <f>Albuquerque!$F$13*10^3</f>
        <v>0</v>
      </c>
      <c r="L108" s="68">
        <f>Seattle!$F$13*10^3</f>
        <v>0</v>
      </c>
      <c r="M108" s="68">
        <f>Chicago!$F$13*10^3</f>
        <v>0</v>
      </c>
      <c r="N108" s="68">
        <f>Boulder!$F$13*10^3</f>
        <v>0</v>
      </c>
      <c r="O108" s="68">
        <f>Minneapolis!$F$13*10^3</f>
        <v>0</v>
      </c>
      <c r="P108" s="68">
        <f>Helena!$F$13*10^3</f>
        <v>0</v>
      </c>
      <c r="Q108" s="68">
        <f>Duluth!$F$13*10^3</f>
        <v>0</v>
      </c>
      <c r="R108" s="68">
        <f>Fairbanks!$F$13*10^3</f>
        <v>0</v>
      </c>
    </row>
    <row r="109" spans="1:18">
      <c r="A109" s="6"/>
      <c r="B109" s="11" t="s">
        <v>65</v>
      </c>
      <c r="C109" s="68">
        <f>Miami!$F$14*10^3</f>
        <v>0</v>
      </c>
      <c r="D109" s="68">
        <f>Houston!$F$14*10^3</f>
        <v>0</v>
      </c>
      <c r="E109" s="68">
        <f>Phoenix!$F$14*10^3</f>
        <v>0</v>
      </c>
      <c r="F109" s="68">
        <f>Atlanta!$F$14*10^3</f>
        <v>0</v>
      </c>
      <c r="G109" s="68">
        <f>LosAngeles!$F$14*10^3</f>
        <v>0</v>
      </c>
      <c r="H109" s="68">
        <f>LasVegas!$F$14*10^3</f>
        <v>0</v>
      </c>
      <c r="I109" s="68">
        <f>SanFrancisco!$F$14*10^3</f>
        <v>0</v>
      </c>
      <c r="J109" s="68">
        <f>Baltimore!$F$14*10^3</f>
        <v>0</v>
      </c>
      <c r="K109" s="68">
        <f>Albuquerque!$F$14*10^3</f>
        <v>0</v>
      </c>
      <c r="L109" s="68">
        <f>Seattle!$F$14*10^3</f>
        <v>0</v>
      </c>
      <c r="M109" s="68">
        <f>Chicago!$F$14*10^3</f>
        <v>0</v>
      </c>
      <c r="N109" s="68">
        <f>Boulder!$F$14*10^3</f>
        <v>0</v>
      </c>
      <c r="O109" s="68">
        <f>Minneapolis!$F$14*10^3</f>
        <v>0</v>
      </c>
      <c r="P109" s="68">
        <f>Helena!$F$14*10^3</f>
        <v>0</v>
      </c>
      <c r="Q109" s="68">
        <f>Duluth!$F$14*10^3</f>
        <v>0</v>
      </c>
      <c r="R109" s="68">
        <f>Fairbanks!$F$14*10^3</f>
        <v>0</v>
      </c>
    </row>
    <row r="110" spans="1:18">
      <c r="A110" s="6"/>
      <c r="B110" s="11" t="s">
        <v>73</v>
      </c>
      <c r="C110" s="68">
        <f>Miami!$F$15*10^3</f>
        <v>0</v>
      </c>
      <c r="D110" s="68">
        <f>Houston!$F$15*10^3</f>
        <v>0</v>
      </c>
      <c r="E110" s="68">
        <f>Phoenix!$F$15*10^3</f>
        <v>0</v>
      </c>
      <c r="F110" s="68">
        <f>Atlanta!$F$15*10^3</f>
        <v>0</v>
      </c>
      <c r="G110" s="68">
        <f>LosAngeles!$F$15*10^3</f>
        <v>0</v>
      </c>
      <c r="H110" s="68">
        <f>LasVegas!$F$15*10^3</f>
        <v>0</v>
      </c>
      <c r="I110" s="68">
        <f>SanFrancisco!$F$15*10^3</f>
        <v>0</v>
      </c>
      <c r="J110" s="68">
        <f>Baltimore!$F$15*10^3</f>
        <v>0</v>
      </c>
      <c r="K110" s="68">
        <f>Albuquerque!$F$15*10^3</f>
        <v>0</v>
      </c>
      <c r="L110" s="68">
        <f>Seattle!$F$15*10^3</f>
        <v>0</v>
      </c>
      <c r="M110" s="68">
        <f>Chicago!$F$15*10^3</f>
        <v>0</v>
      </c>
      <c r="N110" s="68">
        <f>Boulder!$F$15*10^3</f>
        <v>0</v>
      </c>
      <c r="O110" s="68">
        <f>Minneapolis!$F$15*10^3</f>
        <v>0</v>
      </c>
      <c r="P110" s="68">
        <f>Helena!$F$15*10^3</f>
        <v>0</v>
      </c>
      <c r="Q110" s="68">
        <f>Duluth!$F$15*10^3</f>
        <v>0</v>
      </c>
      <c r="R110" s="68">
        <f>Fairbanks!$F$15*10^3</f>
        <v>0</v>
      </c>
    </row>
    <row r="111" spans="1:18">
      <c r="A111" s="6"/>
      <c r="B111" s="11" t="s">
        <v>74</v>
      </c>
      <c r="C111" s="68">
        <f>Miami!$F$16*10^3</f>
        <v>0</v>
      </c>
      <c r="D111" s="68">
        <f>Houston!$F$16*10^3</f>
        <v>0</v>
      </c>
      <c r="E111" s="68">
        <f>Phoenix!$F$16*10^3</f>
        <v>0</v>
      </c>
      <c r="F111" s="68">
        <f>Atlanta!$F$16*10^3</f>
        <v>0</v>
      </c>
      <c r="G111" s="68">
        <f>LosAngeles!$F$16*10^3</f>
        <v>0</v>
      </c>
      <c r="H111" s="68">
        <f>LasVegas!$F$16*10^3</f>
        <v>0</v>
      </c>
      <c r="I111" s="68">
        <f>SanFrancisco!$F$16*10^3</f>
        <v>0</v>
      </c>
      <c r="J111" s="68">
        <f>Baltimore!$F$16*10^3</f>
        <v>0</v>
      </c>
      <c r="K111" s="68">
        <f>Albuquerque!$F$16*10^3</f>
        <v>0</v>
      </c>
      <c r="L111" s="68">
        <f>Seattle!$F$16*10^3</f>
        <v>0</v>
      </c>
      <c r="M111" s="68">
        <f>Chicago!$F$16*10^3</f>
        <v>0</v>
      </c>
      <c r="N111" s="68">
        <f>Boulder!$F$16*10^3</f>
        <v>0</v>
      </c>
      <c r="O111" s="68">
        <f>Minneapolis!$F$16*10^3</f>
        <v>0</v>
      </c>
      <c r="P111" s="68">
        <f>Helena!$F$16*10^3</f>
        <v>0</v>
      </c>
      <c r="Q111" s="68">
        <f>Duluth!$F$16*10^3</f>
        <v>0</v>
      </c>
      <c r="R111" s="68">
        <f>Fairbanks!$F$16*10^3</f>
        <v>0</v>
      </c>
    </row>
    <row r="112" spans="1:18">
      <c r="A112" s="6"/>
      <c r="B112" s="11" t="s">
        <v>75</v>
      </c>
      <c r="C112" s="68">
        <f>Miami!$F$17*10^3</f>
        <v>0</v>
      </c>
      <c r="D112" s="68">
        <f>Houston!$F$17*10^3</f>
        <v>0</v>
      </c>
      <c r="E112" s="68">
        <f>Phoenix!$F$17*10^3</f>
        <v>0</v>
      </c>
      <c r="F112" s="68">
        <f>Atlanta!$F$17*10^3</f>
        <v>0</v>
      </c>
      <c r="G112" s="68">
        <f>LosAngeles!$F$17*10^3</f>
        <v>0</v>
      </c>
      <c r="H112" s="68">
        <f>LasVegas!$F$17*10^3</f>
        <v>0</v>
      </c>
      <c r="I112" s="68">
        <f>SanFrancisco!$F$17*10^3</f>
        <v>0</v>
      </c>
      <c r="J112" s="68">
        <f>Baltimore!$F$17*10^3</f>
        <v>0</v>
      </c>
      <c r="K112" s="68">
        <f>Albuquerque!$F$17*10^3</f>
        <v>0</v>
      </c>
      <c r="L112" s="68">
        <f>Seattle!$F$17*10^3</f>
        <v>0</v>
      </c>
      <c r="M112" s="68">
        <f>Chicago!$F$17*10^3</f>
        <v>0</v>
      </c>
      <c r="N112" s="68">
        <f>Boulder!$F$17*10^3</f>
        <v>0</v>
      </c>
      <c r="O112" s="68">
        <f>Minneapolis!$F$17*10^3</f>
        <v>0</v>
      </c>
      <c r="P112" s="68">
        <f>Helena!$F$17*10^3</f>
        <v>0</v>
      </c>
      <c r="Q112" s="68">
        <f>Duluth!$F$17*10^3</f>
        <v>0</v>
      </c>
      <c r="R112" s="68">
        <f>Fairbanks!$F$17*10^3</f>
        <v>0</v>
      </c>
    </row>
    <row r="113" spans="1:18">
      <c r="A113" s="6"/>
      <c r="B113" s="11" t="s">
        <v>76</v>
      </c>
      <c r="C113" s="68">
        <f>Miami!$F$18*10^3</f>
        <v>0</v>
      </c>
      <c r="D113" s="68">
        <f>Houston!$F$18*10^3</f>
        <v>0</v>
      </c>
      <c r="E113" s="68">
        <f>Phoenix!$F$18*10^3</f>
        <v>0</v>
      </c>
      <c r="F113" s="68">
        <f>Atlanta!$F$18*10^3</f>
        <v>0</v>
      </c>
      <c r="G113" s="68">
        <f>LosAngeles!$F$18*10^3</f>
        <v>0</v>
      </c>
      <c r="H113" s="68">
        <f>LasVegas!$F$18*10^3</f>
        <v>0</v>
      </c>
      <c r="I113" s="68">
        <f>SanFrancisco!$F$18*10^3</f>
        <v>0</v>
      </c>
      <c r="J113" s="68">
        <f>Baltimore!$F$18*10^3</f>
        <v>0</v>
      </c>
      <c r="K113" s="68">
        <f>Albuquerque!$F$18*10^3</f>
        <v>0</v>
      </c>
      <c r="L113" s="68">
        <f>Seattle!$F$18*10^3</f>
        <v>0</v>
      </c>
      <c r="M113" s="68">
        <f>Chicago!$F$18*10^3</f>
        <v>0</v>
      </c>
      <c r="N113" s="68">
        <f>Boulder!$F$18*10^3</f>
        <v>0</v>
      </c>
      <c r="O113" s="68">
        <f>Minneapolis!$F$18*10^3</f>
        <v>0</v>
      </c>
      <c r="P113" s="68">
        <f>Helena!$F$18*10^3</f>
        <v>0</v>
      </c>
      <c r="Q113" s="68">
        <f>Duluth!$F$18*10^3</f>
        <v>0</v>
      </c>
      <c r="R113" s="68">
        <f>Fairbanks!$F$18*10^3</f>
        <v>0</v>
      </c>
    </row>
    <row r="114" spans="1:18">
      <c r="A114" s="6"/>
      <c r="B114" s="11" t="s">
        <v>77</v>
      </c>
      <c r="C114" s="68">
        <f>Miami!$F$19*10^3</f>
        <v>0</v>
      </c>
      <c r="D114" s="68">
        <f>Houston!$F$19*10^3</f>
        <v>0</v>
      </c>
      <c r="E114" s="68">
        <f>Phoenix!$F$19*10^3</f>
        <v>0</v>
      </c>
      <c r="F114" s="68">
        <f>Atlanta!$F$19*10^3</f>
        <v>0</v>
      </c>
      <c r="G114" s="68">
        <f>LosAngeles!$F$19*10^3</f>
        <v>0</v>
      </c>
      <c r="H114" s="68">
        <f>LasVegas!$F$19*10^3</f>
        <v>0</v>
      </c>
      <c r="I114" s="68">
        <f>SanFrancisco!$F$19*10^3</f>
        <v>0</v>
      </c>
      <c r="J114" s="68">
        <f>Baltimore!$F$19*10^3</f>
        <v>0</v>
      </c>
      <c r="K114" s="68">
        <f>Albuquerque!$F$19*10^3</f>
        <v>0</v>
      </c>
      <c r="L114" s="68">
        <f>Seattle!$F$19*10^3</f>
        <v>0</v>
      </c>
      <c r="M114" s="68">
        <f>Chicago!$F$19*10^3</f>
        <v>0</v>
      </c>
      <c r="N114" s="68">
        <f>Boulder!$F$19*10^3</f>
        <v>0</v>
      </c>
      <c r="O114" s="68">
        <f>Minneapolis!$F$19*10^3</f>
        <v>0</v>
      </c>
      <c r="P114" s="68">
        <f>Helena!$F$19*10^3</f>
        <v>0</v>
      </c>
      <c r="Q114" s="68">
        <f>Duluth!$F$19*10^3</f>
        <v>0</v>
      </c>
      <c r="R114" s="68">
        <f>Fairbanks!$F$19*10^3</f>
        <v>0</v>
      </c>
    </row>
    <row r="115" spans="1:18">
      <c r="A115" s="6"/>
      <c r="B115" s="11" t="s">
        <v>78</v>
      </c>
      <c r="C115" s="68">
        <f>Miami!$F$20*10^3</f>
        <v>0</v>
      </c>
      <c r="D115" s="68">
        <f>Houston!$F$20*10^3</f>
        <v>0</v>
      </c>
      <c r="E115" s="68">
        <f>Phoenix!$F$20*10^3</f>
        <v>0</v>
      </c>
      <c r="F115" s="68">
        <f>Atlanta!$F$20*10^3</f>
        <v>0</v>
      </c>
      <c r="G115" s="68">
        <f>LosAngeles!$F$20*10^3</f>
        <v>0</v>
      </c>
      <c r="H115" s="68">
        <f>LasVegas!$F$20*10^3</f>
        <v>0</v>
      </c>
      <c r="I115" s="68">
        <f>SanFrancisco!$F$20*10^3</f>
        <v>0</v>
      </c>
      <c r="J115" s="68">
        <f>Baltimore!$F$20*10^3</f>
        <v>0</v>
      </c>
      <c r="K115" s="68">
        <f>Albuquerque!$F$20*10^3</f>
        <v>0</v>
      </c>
      <c r="L115" s="68">
        <f>Seattle!$F$20*10^3</f>
        <v>0</v>
      </c>
      <c r="M115" s="68">
        <f>Chicago!$F$20*10^3</f>
        <v>0</v>
      </c>
      <c r="N115" s="68">
        <f>Boulder!$F$20*10^3</f>
        <v>0</v>
      </c>
      <c r="O115" s="68">
        <f>Minneapolis!$F$20*10^3</f>
        <v>0</v>
      </c>
      <c r="P115" s="68">
        <f>Helena!$F$20*10^3</f>
        <v>0</v>
      </c>
      <c r="Q115" s="68">
        <f>Duluth!$F$20*10^3</f>
        <v>0</v>
      </c>
      <c r="R115" s="68">
        <f>Fairbanks!$F$20*10^3</f>
        <v>0</v>
      </c>
    </row>
    <row r="116" spans="1:18">
      <c r="A116" s="6"/>
      <c r="B116" s="11" t="s">
        <v>79</v>
      </c>
      <c r="C116" s="68">
        <f>Miami!$F$21*10^3</f>
        <v>0</v>
      </c>
      <c r="D116" s="68">
        <f>Houston!$F$21*10^3</f>
        <v>0</v>
      </c>
      <c r="E116" s="68">
        <f>Phoenix!$F$21*10^3</f>
        <v>0</v>
      </c>
      <c r="F116" s="68">
        <f>Atlanta!$F$21*10^3</f>
        <v>0</v>
      </c>
      <c r="G116" s="68">
        <f>LosAngeles!$F$21*10^3</f>
        <v>0</v>
      </c>
      <c r="H116" s="68">
        <f>LasVegas!$F$21*10^3</f>
        <v>0</v>
      </c>
      <c r="I116" s="68">
        <f>SanFrancisco!$F$21*10^3</f>
        <v>0</v>
      </c>
      <c r="J116" s="68">
        <f>Baltimore!$F$21*10^3</f>
        <v>0</v>
      </c>
      <c r="K116" s="68">
        <f>Albuquerque!$F$21*10^3</f>
        <v>0</v>
      </c>
      <c r="L116" s="68">
        <f>Seattle!$F$21*10^3</f>
        <v>0</v>
      </c>
      <c r="M116" s="68">
        <f>Chicago!$F$21*10^3</f>
        <v>0</v>
      </c>
      <c r="N116" s="68">
        <f>Boulder!$F$21*10^3</f>
        <v>0</v>
      </c>
      <c r="O116" s="68">
        <f>Minneapolis!$F$21*10^3</f>
        <v>0</v>
      </c>
      <c r="P116" s="68">
        <f>Helena!$F$21*10^3</f>
        <v>0</v>
      </c>
      <c r="Q116" s="68">
        <f>Duluth!$F$21*10^3</f>
        <v>0</v>
      </c>
      <c r="R116" s="68">
        <f>Fairbanks!$F$21*10^3</f>
        <v>0</v>
      </c>
    </row>
    <row r="117" spans="1:18">
      <c r="A117" s="6"/>
      <c r="B117" s="11" t="s">
        <v>80</v>
      </c>
      <c r="C117" s="68">
        <f>Miami!$F$22*10^3</f>
        <v>0</v>
      </c>
      <c r="D117" s="68">
        <f>Houston!$F$22*10^3</f>
        <v>0</v>
      </c>
      <c r="E117" s="68">
        <f>Phoenix!$F$22*10^3</f>
        <v>0</v>
      </c>
      <c r="F117" s="68">
        <f>Atlanta!$F$22*10^3</f>
        <v>0</v>
      </c>
      <c r="G117" s="68">
        <f>LosAngeles!$F$22*10^3</f>
        <v>0</v>
      </c>
      <c r="H117" s="68">
        <f>LasVegas!$F$22*10^3</f>
        <v>0</v>
      </c>
      <c r="I117" s="68">
        <f>SanFrancisco!$F$22*10^3</f>
        <v>0</v>
      </c>
      <c r="J117" s="68">
        <f>Baltimore!$F$22*10^3</f>
        <v>0</v>
      </c>
      <c r="K117" s="68">
        <f>Albuquerque!$F$22*10^3</f>
        <v>0</v>
      </c>
      <c r="L117" s="68">
        <f>Seattle!$F$22*10^3</f>
        <v>0</v>
      </c>
      <c r="M117" s="68">
        <f>Chicago!$F$22*10^3</f>
        <v>0</v>
      </c>
      <c r="N117" s="68">
        <f>Boulder!$F$22*10^3</f>
        <v>0</v>
      </c>
      <c r="O117" s="68">
        <f>Minneapolis!$F$22*10^3</f>
        <v>0</v>
      </c>
      <c r="P117" s="68">
        <f>Helena!$F$22*10^3</f>
        <v>0</v>
      </c>
      <c r="Q117" s="68">
        <f>Duluth!$F$22*10^3</f>
        <v>0</v>
      </c>
      <c r="R117" s="68">
        <f>Fairbanks!$F$22*10^3</f>
        <v>0</v>
      </c>
    </row>
    <row r="118" spans="1:18">
      <c r="A118" s="6"/>
      <c r="B118" s="11" t="s">
        <v>59</v>
      </c>
      <c r="C118" s="68">
        <f>Miami!$F$23*10^3</f>
        <v>0</v>
      </c>
      <c r="D118" s="68">
        <f>Houston!$F$23*10^3</f>
        <v>0</v>
      </c>
      <c r="E118" s="68">
        <f>Phoenix!$F$23*10^3</f>
        <v>0</v>
      </c>
      <c r="F118" s="68">
        <f>Atlanta!$F$23*10^3</f>
        <v>0</v>
      </c>
      <c r="G118" s="68">
        <f>LosAngeles!$F$23*10^3</f>
        <v>0</v>
      </c>
      <c r="H118" s="68">
        <f>LasVegas!$F$23*10^3</f>
        <v>0</v>
      </c>
      <c r="I118" s="68">
        <f>SanFrancisco!$F$23*10^3</f>
        <v>0</v>
      </c>
      <c r="J118" s="68">
        <f>Baltimore!$F$23*10^3</f>
        <v>0</v>
      </c>
      <c r="K118" s="68">
        <f>Albuquerque!$F$23*10^3</f>
        <v>0</v>
      </c>
      <c r="L118" s="68">
        <f>Seattle!$F$23*10^3</f>
        <v>0</v>
      </c>
      <c r="M118" s="68">
        <f>Chicago!$F$23*10^3</f>
        <v>0</v>
      </c>
      <c r="N118" s="68">
        <f>Boulder!$F$23*10^3</f>
        <v>0</v>
      </c>
      <c r="O118" s="68">
        <f>Minneapolis!$F$23*10^3</f>
        <v>0</v>
      </c>
      <c r="P118" s="68">
        <f>Helena!$F$23*10^3</f>
        <v>0</v>
      </c>
      <c r="Q118" s="68">
        <f>Duluth!$F$23*10^3</f>
        <v>0</v>
      </c>
      <c r="R118" s="68">
        <f>Fairbanks!$F$23*10^3</f>
        <v>0</v>
      </c>
    </row>
    <row r="119" spans="1:18">
      <c r="A119" s="6"/>
      <c r="B119" s="11" t="s">
        <v>81</v>
      </c>
      <c r="C119" s="68">
        <f>Miami!$F$24*10^3</f>
        <v>0</v>
      </c>
      <c r="D119" s="68">
        <f>Houston!$F$24*10^3</f>
        <v>0</v>
      </c>
      <c r="E119" s="68">
        <f>Phoenix!$F$24*10^3</f>
        <v>0</v>
      </c>
      <c r="F119" s="68">
        <f>Atlanta!$F$24*10^3</f>
        <v>0</v>
      </c>
      <c r="G119" s="68">
        <f>LosAngeles!$F$24*10^3</f>
        <v>0</v>
      </c>
      <c r="H119" s="68">
        <f>LasVegas!$F$24*10^3</f>
        <v>0</v>
      </c>
      <c r="I119" s="68">
        <f>SanFrancisco!$F$24*10^3</f>
        <v>0</v>
      </c>
      <c r="J119" s="68">
        <f>Baltimore!$F$24*10^3</f>
        <v>0</v>
      </c>
      <c r="K119" s="68">
        <f>Albuquerque!$F$24*10^3</f>
        <v>0</v>
      </c>
      <c r="L119" s="68">
        <f>Seattle!$F$24*10^3</f>
        <v>0</v>
      </c>
      <c r="M119" s="68">
        <f>Chicago!$F$24*10^3</f>
        <v>0</v>
      </c>
      <c r="N119" s="68">
        <f>Boulder!$F$24*10^3</f>
        <v>0</v>
      </c>
      <c r="O119" s="68">
        <f>Minneapolis!$F$24*10^3</f>
        <v>0</v>
      </c>
      <c r="P119" s="68">
        <f>Helena!$F$24*10^3</f>
        <v>0</v>
      </c>
      <c r="Q119" s="68">
        <f>Duluth!$F$24*10^3</f>
        <v>0</v>
      </c>
      <c r="R119" s="68">
        <f>Fairbanks!$F$24*10^3</f>
        <v>0</v>
      </c>
    </row>
    <row r="120" spans="1:18">
      <c r="A120" s="6"/>
      <c r="B120" s="11" t="s">
        <v>82</v>
      </c>
      <c r="C120" s="68">
        <f>Miami!$F$25*10^3</f>
        <v>0</v>
      </c>
      <c r="D120" s="68">
        <f>Houston!$F$25*10^3</f>
        <v>0</v>
      </c>
      <c r="E120" s="68">
        <f>Phoenix!$F$25*10^3</f>
        <v>0</v>
      </c>
      <c r="F120" s="68">
        <f>Atlanta!$F$25*10^3</f>
        <v>0</v>
      </c>
      <c r="G120" s="68">
        <f>LosAngeles!$F$25*10^3</f>
        <v>0</v>
      </c>
      <c r="H120" s="68">
        <f>LasVegas!$F$25*10^3</f>
        <v>0</v>
      </c>
      <c r="I120" s="68">
        <f>SanFrancisco!$F$25*10^3</f>
        <v>0</v>
      </c>
      <c r="J120" s="68">
        <f>Baltimore!$F$25*10^3</f>
        <v>0</v>
      </c>
      <c r="K120" s="68">
        <f>Albuquerque!$F$25*10^3</f>
        <v>0</v>
      </c>
      <c r="L120" s="68">
        <f>Seattle!$F$25*10^3</f>
        <v>0</v>
      </c>
      <c r="M120" s="68">
        <f>Chicago!$F$25*10^3</f>
        <v>0</v>
      </c>
      <c r="N120" s="68">
        <f>Boulder!$F$25*10^3</f>
        <v>0</v>
      </c>
      <c r="O120" s="68">
        <f>Minneapolis!$F$25*10^3</f>
        <v>0</v>
      </c>
      <c r="P120" s="68">
        <f>Helena!$F$25*10^3</f>
        <v>0</v>
      </c>
      <c r="Q120" s="68">
        <f>Duluth!$F$25*10^3</f>
        <v>0</v>
      </c>
      <c r="R120" s="68">
        <f>Fairbanks!$F$25*10^3</f>
        <v>0</v>
      </c>
    </row>
    <row r="121" spans="1:18">
      <c r="A121" s="6"/>
      <c r="B121" s="11" t="s">
        <v>83</v>
      </c>
      <c r="C121" s="68">
        <f>Miami!$F$26*10^3</f>
        <v>0</v>
      </c>
      <c r="D121" s="68">
        <f>Houston!$F$26*10^3</f>
        <v>0</v>
      </c>
      <c r="E121" s="68">
        <f>Phoenix!$F$26*10^3</f>
        <v>0</v>
      </c>
      <c r="F121" s="68">
        <f>Atlanta!$F$26*10^3</f>
        <v>0</v>
      </c>
      <c r="G121" s="68">
        <f>LosAngeles!$F$26*10^3</f>
        <v>0</v>
      </c>
      <c r="H121" s="68">
        <f>LasVegas!$F$26*10^3</f>
        <v>0</v>
      </c>
      <c r="I121" s="68">
        <f>SanFrancisco!$F$26*10^3</f>
        <v>0</v>
      </c>
      <c r="J121" s="68">
        <f>Baltimore!$F$26*10^3</f>
        <v>0</v>
      </c>
      <c r="K121" s="68">
        <f>Albuquerque!$F$26*10^3</f>
        <v>0</v>
      </c>
      <c r="L121" s="68">
        <f>Seattle!$F$26*10^3</f>
        <v>0</v>
      </c>
      <c r="M121" s="68">
        <f>Chicago!$F$26*10^3</f>
        <v>0</v>
      </c>
      <c r="N121" s="68">
        <f>Boulder!$F$26*10^3</f>
        <v>0</v>
      </c>
      <c r="O121" s="68">
        <f>Minneapolis!$F$26*10^3</f>
        <v>0</v>
      </c>
      <c r="P121" s="68">
        <f>Helena!$F$26*10^3</f>
        <v>0</v>
      </c>
      <c r="Q121" s="68">
        <f>Duluth!$F$26*10^3</f>
        <v>0</v>
      </c>
      <c r="R121" s="68">
        <f>Fairbanks!$F$26*10^3</f>
        <v>0</v>
      </c>
    </row>
    <row r="122" spans="1:18">
      <c r="A122" s="6"/>
      <c r="B122" s="11" t="s">
        <v>84</v>
      </c>
      <c r="C122" s="68">
        <f>Miami!$F$28*10^3</f>
        <v>0</v>
      </c>
      <c r="D122" s="68">
        <f>Houston!$F$28*10^3</f>
        <v>0</v>
      </c>
      <c r="E122" s="68">
        <f>Phoenix!$F$28*10^3</f>
        <v>0</v>
      </c>
      <c r="F122" s="68">
        <f>Atlanta!$F$28*10^3</f>
        <v>0</v>
      </c>
      <c r="G122" s="68">
        <f>LosAngeles!$F$28*10^3</f>
        <v>0</v>
      </c>
      <c r="H122" s="68">
        <f>LasVegas!$F$28*10^3</f>
        <v>0</v>
      </c>
      <c r="I122" s="68">
        <f>SanFrancisco!$F$28*10^3</f>
        <v>0</v>
      </c>
      <c r="J122" s="68">
        <f>Baltimore!$F$28*10^3</f>
        <v>0</v>
      </c>
      <c r="K122" s="68">
        <f>Albuquerque!$F$28*10^3</f>
        <v>0</v>
      </c>
      <c r="L122" s="68">
        <f>Seattle!$F$28*10^3</f>
        <v>0</v>
      </c>
      <c r="M122" s="68">
        <f>Chicago!$F$28*10^3</f>
        <v>0</v>
      </c>
      <c r="N122" s="68">
        <f>Boulder!$F$28*10^3</f>
        <v>0</v>
      </c>
      <c r="O122" s="68">
        <f>Minneapolis!$F$28*10^3</f>
        <v>0</v>
      </c>
      <c r="P122" s="68">
        <f>Helena!$F$28*10^3</f>
        <v>0</v>
      </c>
      <c r="Q122" s="68">
        <f>Duluth!$F$28*10^3</f>
        <v>0</v>
      </c>
      <c r="R122" s="68">
        <f>Fairbanks!$F$28*10^3</f>
        <v>0</v>
      </c>
    </row>
    <row r="123" spans="1:18">
      <c r="A123" s="6"/>
      <c r="B123" s="9" t="s">
        <v>168</v>
      </c>
      <c r="C123" s="15">
        <f>Miami!$B$2*10^3</f>
        <v>2666450</v>
      </c>
      <c r="D123" s="15">
        <f>Houston!$B$2*10^3</f>
        <v>2703530</v>
      </c>
      <c r="E123" s="15">
        <f>Phoenix!$B$2*10^3</f>
        <v>2613120</v>
      </c>
      <c r="F123" s="15">
        <f>Atlanta!$B$2*10^3</f>
        <v>2790840</v>
      </c>
      <c r="G123" s="15">
        <f>LosAngeles!$B$2*10^3</f>
        <v>2355400</v>
      </c>
      <c r="H123" s="15">
        <f>LasVegas!$B$2*10^3</f>
        <v>2643300</v>
      </c>
      <c r="I123" s="15">
        <f>SanFrancisco!$B$2*10^3</f>
        <v>2544940</v>
      </c>
      <c r="J123" s="15">
        <f>Baltimore!$B$2*10^3</f>
        <v>3055560</v>
      </c>
      <c r="K123" s="15">
        <f>Albuquerque!$B$2*10^3</f>
        <v>2807530</v>
      </c>
      <c r="L123" s="15">
        <f>Seattle!$B$2*10^3</f>
        <v>2884810</v>
      </c>
      <c r="M123" s="15">
        <f>Chicago!$B$2*10^3</f>
        <v>3328330</v>
      </c>
      <c r="N123" s="15">
        <f>Boulder!$B$2*10^3</f>
        <v>3009480</v>
      </c>
      <c r="O123" s="15">
        <f>Minneapolis!$B$2*10^3</f>
        <v>3633290</v>
      </c>
      <c r="P123" s="15">
        <f>Helena!$B$2*10^3</f>
        <v>3355420</v>
      </c>
      <c r="Q123" s="15">
        <f>Duluth!$B$2*10^3</f>
        <v>3950000</v>
      </c>
      <c r="R123" s="15">
        <f>Fairbanks!$B$2*10^3</f>
        <v>4953070</v>
      </c>
    </row>
    <row r="124" spans="1:18">
      <c r="A124" s="9" t="s">
        <v>85</v>
      </c>
      <c r="B124" s="10"/>
    </row>
    <row r="125" spans="1:18">
      <c r="A125" s="6"/>
      <c r="B125" s="9" t="s">
        <v>202</v>
      </c>
    </row>
    <row r="126" spans="1:18">
      <c r="A126" s="6"/>
      <c r="B126" s="11" t="s">
        <v>169</v>
      </c>
      <c r="C126" s="13">
        <f>(Miami!$B$13*10^3)/Miami!$B$8</f>
        <v>0</v>
      </c>
      <c r="D126" s="13">
        <f>(Houston!$B$13*10^3)/Houston!$B$8</f>
        <v>0</v>
      </c>
      <c r="E126" s="13">
        <f>(Phoenix!$B$13*10^3)/Phoenix!$B$8</f>
        <v>0</v>
      </c>
      <c r="F126" s="13">
        <f>(Atlanta!$B$13*10^3)/Atlanta!$B$8</f>
        <v>0</v>
      </c>
      <c r="G126" s="13">
        <f>(LosAngeles!$B$13*10^3)/LosAngeles!$B$8</f>
        <v>0</v>
      </c>
      <c r="H126" s="13">
        <f>(LasVegas!$B$13*10^3)/LasVegas!$B$8</f>
        <v>0</v>
      </c>
      <c r="I126" s="13">
        <f>(SanFrancisco!$B$13*10^3)/SanFrancisco!$B$8</f>
        <v>0</v>
      </c>
      <c r="J126" s="13">
        <f>(Baltimore!$B$13*10^3)/Baltimore!$B$8</f>
        <v>0</v>
      </c>
      <c r="K126" s="13">
        <f>(Albuquerque!$B$13*10^3)/Albuquerque!$B$8</f>
        <v>0</v>
      </c>
      <c r="L126" s="13">
        <f>(Seattle!$B$13*10^3)/Seattle!$B$8</f>
        <v>0</v>
      </c>
      <c r="M126" s="13">
        <f>(Chicago!$B$13*10^3)/Chicago!$B$8</f>
        <v>0</v>
      </c>
      <c r="N126" s="13">
        <f>(Boulder!$B$13*10^3)/Boulder!$B$8</f>
        <v>0</v>
      </c>
      <c r="O126" s="13">
        <f>(Minneapolis!$B$13*10^3)/Minneapolis!$B$8</f>
        <v>0</v>
      </c>
      <c r="P126" s="13">
        <f>(Helena!$B$13*10^3)/Helena!$B$8</f>
        <v>0</v>
      </c>
      <c r="Q126" s="13">
        <f>(Duluth!$B$13*10^3)/Duluth!$B$8</f>
        <v>0</v>
      </c>
      <c r="R126" s="13">
        <f>(Fairbanks!$B$13*10^3)/Fairbanks!$B$8</f>
        <v>0</v>
      </c>
    </row>
    <row r="127" spans="1:18">
      <c r="A127" s="6"/>
      <c r="B127" s="11" t="s">
        <v>170</v>
      </c>
      <c r="C127" s="13">
        <f>(Miami!$B$14*10^3)/Miami!$B$8</f>
        <v>1028.113078352734</v>
      </c>
      <c r="D127" s="13">
        <f>(Houston!$B$14*10^3)/Houston!$B$8</f>
        <v>677.41367504646394</v>
      </c>
      <c r="E127" s="13">
        <f>(Phoenix!$B$14*10^3)/Phoenix!$B$8</f>
        <v>657.77169128435878</v>
      </c>
      <c r="F127" s="13">
        <f>(Atlanta!$B$14*10^3)/Atlanta!$B$8</f>
        <v>384.34901692262548</v>
      </c>
      <c r="G127" s="13">
        <f>(LosAngeles!$B$14*10^3)/LosAngeles!$B$8</f>
        <v>149.05605008314586</v>
      </c>
      <c r="H127" s="13">
        <f>(LasVegas!$B$14*10^3)/LasVegas!$B$8</f>
        <v>459.49329942287</v>
      </c>
      <c r="I127" s="13">
        <f>(SanFrancisco!$B$14*10^3)/SanFrancisco!$B$8</f>
        <v>29.756431575858361</v>
      </c>
      <c r="J127" s="13">
        <f>(Baltimore!$B$14*10^3)/Baltimore!$B$8</f>
        <v>275.7311943656461</v>
      </c>
      <c r="K127" s="13">
        <f>(Albuquerque!$B$14*10^3)/Albuquerque!$B$8</f>
        <v>221.97006749486454</v>
      </c>
      <c r="L127" s="13">
        <f>(Seattle!$B$14*10^3)/Seattle!$B$8</f>
        <v>46.229091264795073</v>
      </c>
      <c r="M127" s="13">
        <f>(Chicago!$B$14*10^3)/Chicago!$B$8</f>
        <v>194.0721901594444</v>
      </c>
      <c r="N127" s="13">
        <f>(Boulder!$B$14*10^3)/Boulder!$B$8</f>
        <v>141.89572532524699</v>
      </c>
      <c r="O127" s="13">
        <f>(Minneapolis!$B$14*10^3)/Minneapolis!$B$8</f>
        <v>169.85229384720728</v>
      </c>
      <c r="P127" s="13">
        <f>(Helena!$B$14*10^3)/Helena!$B$8</f>
        <v>79.389611659982393</v>
      </c>
      <c r="Q127" s="13">
        <f>(Duluth!$B$14*10^3)/Duluth!$B$8</f>
        <v>58.378166878607068</v>
      </c>
      <c r="R127" s="13">
        <f>(Fairbanks!$B$14*10^3)/Fairbanks!$B$8</f>
        <v>20.48322410251394</v>
      </c>
    </row>
    <row r="128" spans="1:18">
      <c r="A128" s="6"/>
      <c r="B128" s="11" t="s">
        <v>171</v>
      </c>
      <c r="C128" s="13">
        <f>(Miami!$B$15*10^3)/Miami!$B$8</f>
        <v>566.95686197789303</v>
      </c>
      <c r="D128" s="13">
        <f>(Houston!$B$15*10^3)/Houston!$B$8</f>
        <v>566.95686197789303</v>
      </c>
      <c r="E128" s="13">
        <f>(Phoenix!$B$15*10^3)/Phoenix!$B$8</f>
        <v>566.95686197789303</v>
      </c>
      <c r="F128" s="13">
        <f>(Atlanta!$B$15*10^3)/Atlanta!$B$8</f>
        <v>566.95686197789303</v>
      </c>
      <c r="G128" s="13">
        <f>(LosAngeles!$B$15*10^3)/LosAngeles!$B$8</f>
        <v>566.95686197789303</v>
      </c>
      <c r="H128" s="13">
        <f>(LasVegas!$B$15*10^3)/LasVegas!$B$8</f>
        <v>566.95686197789303</v>
      </c>
      <c r="I128" s="13">
        <f>(SanFrancisco!$B$15*10^3)/SanFrancisco!$B$8</f>
        <v>566.95686197789303</v>
      </c>
      <c r="J128" s="13">
        <f>(Baltimore!$B$15*10^3)/Baltimore!$B$8</f>
        <v>566.95686197789303</v>
      </c>
      <c r="K128" s="13">
        <f>(Albuquerque!$B$15*10^3)/Albuquerque!$B$8</f>
        <v>566.95686197789303</v>
      </c>
      <c r="L128" s="13">
        <f>(Seattle!$B$15*10^3)/Seattle!$B$8</f>
        <v>566.95686197789303</v>
      </c>
      <c r="M128" s="13">
        <f>(Chicago!$B$15*10^3)/Chicago!$B$8</f>
        <v>566.95686197789303</v>
      </c>
      <c r="N128" s="13">
        <f>(Boulder!$B$15*10^3)/Boulder!$B$8</f>
        <v>566.95686197789303</v>
      </c>
      <c r="O128" s="13">
        <f>(Minneapolis!$B$15*10^3)/Minneapolis!$B$8</f>
        <v>566.95686197789303</v>
      </c>
      <c r="P128" s="13">
        <f>(Helena!$B$15*10^3)/Helena!$B$8</f>
        <v>566.95686197789303</v>
      </c>
      <c r="Q128" s="13">
        <f>(Duluth!$B$15*10^3)/Duluth!$B$8</f>
        <v>566.95686197789303</v>
      </c>
      <c r="R128" s="13">
        <f>(Fairbanks!$B$15*10^3)/Fairbanks!$B$8</f>
        <v>566.95686197789303</v>
      </c>
    </row>
    <row r="129" spans="1:18">
      <c r="A129" s="6"/>
      <c r="B129" s="11" t="s">
        <v>172</v>
      </c>
      <c r="C129" s="13">
        <f>(Miami!$B$16*10^3)/Miami!$B$8</f>
        <v>33.004010564413576</v>
      </c>
      <c r="D129" s="13">
        <f>(Houston!$B$16*10^3)/Houston!$B$8</f>
        <v>32.945319377873425</v>
      </c>
      <c r="E129" s="13">
        <f>(Phoenix!$B$16*10^3)/Phoenix!$B$8</f>
        <v>32.945319377873425</v>
      </c>
      <c r="F129" s="13">
        <f>(Atlanta!$B$16*10^3)/Atlanta!$B$8</f>
        <v>33.004010564413576</v>
      </c>
      <c r="G129" s="13">
        <f>(LosAngeles!$B$16*10^3)/LosAngeles!$B$8</f>
        <v>32.984446835566864</v>
      </c>
      <c r="H129" s="13">
        <f>(LasVegas!$B$16*10^3)/LasVegas!$B$8</f>
        <v>32.964883106720144</v>
      </c>
      <c r="I129" s="13">
        <f>(SanFrancisco!$B$16*10^3)/SanFrancisco!$B$8</f>
        <v>32.925755649026705</v>
      </c>
      <c r="J129" s="13">
        <f>(Baltimore!$B$16*10^3)/Baltimore!$B$8</f>
        <v>32.964883106720144</v>
      </c>
      <c r="K129" s="13">
        <f>(Albuquerque!$B$16*10^3)/Albuquerque!$B$8</f>
        <v>32.945319377873425</v>
      </c>
      <c r="L129" s="13">
        <f>(Seattle!$B$16*10^3)/Seattle!$B$8</f>
        <v>32.906191920179985</v>
      </c>
      <c r="M129" s="13">
        <f>(Chicago!$B$16*10^3)/Chicago!$B$8</f>
        <v>32.906191920179985</v>
      </c>
      <c r="N129" s="13">
        <f>(Boulder!$B$16*10^3)/Boulder!$B$8</f>
        <v>32.925755649026705</v>
      </c>
      <c r="O129" s="13">
        <f>(Minneapolis!$B$16*10^3)/Minneapolis!$B$8</f>
        <v>32.945319377873425</v>
      </c>
      <c r="P129" s="13">
        <f>(Helena!$B$16*10^3)/Helena!$B$8</f>
        <v>32.906191920179985</v>
      </c>
      <c r="Q129" s="13">
        <f>(Duluth!$B$16*10^3)/Duluth!$B$8</f>
        <v>32.886628191333273</v>
      </c>
      <c r="R129" s="13">
        <f>(Fairbanks!$B$16*10^3)/Fairbanks!$B$8</f>
        <v>32.690990902866091</v>
      </c>
    </row>
    <row r="130" spans="1:18">
      <c r="A130" s="6"/>
      <c r="B130" s="11" t="s">
        <v>173</v>
      </c>
      <c r="C130" s="13">
        <f>(Miami!$B$17*10^3)/Miami!$B$8</f>
        <v>1171.9651765626529</v>
      </c>
      <c r="D130" s="13">
        <f>(Houston!$B$17*10^3)/Houston!$B$8</f>
        <v>1171.9651765626529</v>
      </c>
      <c r="E130" s="13">
        <f>(Phoenix!$B$17*10^3)/Phoenix!$B$8</f>
        <v>1171.9651765626529</v>
      </c>
      <c r="F130" s="13">
        <f>(Atlanta!$B$17*10^3)/Atlanta!$B$8</f>
        <v>1171.9651765626529</v>
      </c>
      <c r="G130" s="13">
        <f>(LosAngeles!$B$17*10^3)/LosAngeles!$B$8</f>
        <v>1171.9651765626529</v>
      </c>
      <c r="H130" s="13">
        <f>(LasVegas!$B$17*10^3)/LasVegas!$B$8</f>
        <v>1171.9651765626529</v>
      </c>
      <c r="I130" s="13">
        <f>(SanFrancisco!$B$17*10^3)/SanFrancisco!$B$8</f>
        <v>1171.9651765626529</v>
      </c>
      <c r="J130" s="13">
        <f>(Baltimore!$B$17*10^3)/Baltimore!$B$8</f>
        <v>1171.9651765626529</v>
      </c>
      <c r="K130" s="13">
        <f>(Albuquerque!$B$17*10^3)/Albuquerque!$B$8</f>
        <v>1171.9651765626529</v>
      </c>
      <c r="L130" s="13">
        <f>(Seattle!$B$17*10^3)/Seattle!$B$8</f>
        <v>1171.9651765626529</v>
      </c>
      <c r="M130" s="13">
        <f>(Chicago!$B$17*10^3)/Chicago!$B$8</f>
        <v>1171.9651765626529</v>
      </c>
      <c r="N130" s="13">
        <f>(Boulder!$B$17*10^3)/Boulder!$B$8</f>
        <v>1171.9651765626529</v>
      </c>
      <c r="O130" s="13">
        <f>(Minneapolis!$B$17*10^3)/Minneapolis!$B$8</f>
        <v>1171.9651765626529</v>
      </c>
      <c r="P130" s="13">
        <f>(Helena!$B$17*10^3)/Helena!$B$8</f>
        <v>1171.9651765626529</v>
      </c>
      <c r="Q130" s="13">
        <f>(Duluth!$B$17*10^3)/Duluth!$B$8</f>
        <v>1171.9651765626529</v>
      </c>
      <c r="R130" s="13">
        <f>(Fairbanks!$B$17*10^3)/Fairbanks!$B$8</f>
        <v>1171.9651765626529</v>
      </c>
    </row>
    <row r="131" spans="1:18">
      <c r="A131" s="6"/>
      <c r="B131" s="11" t="s">
        <v>174</v>
      </c>
      <c r="C131" s="13">
        <f>(Miami!$B$18*10^3)/Miami!$B$8</f>
        <v>0</v>
      </c>
      <c r="D131" s="13">
        <f>(Houston!$B$18*10^3)/Houston!$B$8</f>
        <v>0</v>
      </c>
      <c r="E131" s="13">
        <f>(Phoenix!$B$18*10^3)/Phoenix!$B$8</f>
        <v>0</v>
      </c>
      <c r="F131" s="13">
        <f>(Atlanta!$B$18*10^3)/Atlanta!$B$8</f>
        <v>0</v>
      </c>
      <c r="G131" s="13">
        <f>(LosAngeles!$B$18*10^3)/LosAngeles!$B$8</f>
        <v>0</v>
      </c>
      <c r="H131" s="13">
        <f>(LasVegas!$B$18*10^3)/LasVegas!$B$8</f>
        <v>0</v>
      </c>
      <c r="I131" s="13">
        <f>(SanFrancisco!$B$18*10^3)/SanFrancisco!$B$8</f>
        <v>0</v>
      </c>
      <c r="J131" s="13">
        <f>(Baltimore!$B$18*10^3)/Baltimore!$B$8</f>
        <v>0</v>
      </c>
      <c r="K131" s="13">
        <f>(Albuquerque!$B$18*10^3)/Albuquerque!$B$8</f>
        <v>0</v>
      </c>
      <c r="L131" s="13">
        <f>(Seattle!$B$18*10^3)/Seattle!$B$8</f>
        <v>0</v>
      </c>
      <c r="M131" s="13">
        <f>(Chicago!$B$18*10^3)/Chicago!$B$8</f>
        <v>0</v>
      </c>
      <c r="N131" s="13">
        <f>(Boulder!$B$18*10^3)/Boulder!$B$8</f>
        <v>0</v>
      </c>
      <c r="O131" s="13">
        <f>(Minneapolis!$B$18*10^3)/Minneapolis!$B$8</f>
        <v>0</v>
      </c>
      <c r="P131" s="13">
        <f>(Helena!$B$18*10^3)/Helena!$B$8</f>
        <v>0</v>
      </c>
      <c r="Q131" s="13">
        <f>(Duluth!$B$18*10^3)/Duluth!$B$8</f>
        <v>0</v>
      </c>
      <c r="R131" s="13">
        <f>(Fairbanks!$B$18*10^3)/Fairbanks!$B$8</f>
        <v>0</v>
      </c>
    </row>
    <row r="132" spans="1:18">
      <c r="A132" s="6"/>
      <c r="B132" s="11" t="s">
        <v>175</v>
      </c>
      <c r="C132" s="13">
        <f>(Miami!$B$19*10^3)/Miami!$B$8</f>
        <v>443.95969871857579</v>
      </c>
      <c r="D132" s="13">
        <f>(Houston!$B$19*10^3)/Houston!$B$8</f>
        <v>402.81717695392746</v>
      </c>
      <c r="E132" s="13">
        <f>(Phoenix!$B$19*10^3)/Phoenix!$B$8</f>
        <v>411.19045290032284</v>
      </c>
      <c r="F132" s="13">
        <f>(Atlanta!$B$19*10^3)/Atlanta!$B$8</f>
        <v>405.86911865401549</v>
      </c>
      <c r="G132" s="13">
        <f>(LosAngeles!$B$19*10^3)/LosAngeles!$B$8</f>
        <v>394.54171965176562</v>
      </c>
      <c r="H132" s="13">
        <f>(LasVegas!$B$19*10^3)/LasVegas!$B$8</f>
        <v>403.85405458280349</v>
      </c>
      <c r="I132" s="13">
        <f>(SanFrancisco!$B$19*10^3)/SanFrancisco!$B$8</f>
        <v>206.02562848478922</v>
      </c>
      <c r="J132" s="13">
        <f>(Baltimore!$B$19*10^3)/Baltimore!$B$8</f>
        <v>235.2734031106329</v>
      </c>
      <c r="K132" s="13">
        <f>(Albuquerque!$B$19*10^3)/Albuquerque!$B$8</f>
        <v>416.55091460432362</v>
      </c>
      <c r="L132" s="13">
        <f>(Seattle!$B$19*10^3)/Seattle!$B$8</f>
        <v>214.92712511004598</v>
      </c>
      <c r="M132" s="13">
        <f>(Chicago!$B$19*10^3)/Chicago!$B$8</f>
        <v>242.45329159737847</v>
      </c>
      <c r="N132" s="13">
        <f>(Boulder!$B$19*10^3)/Boulder!$B$8</f>
        <v>250.90482245916073</v>
      </c>
      <c r="O132" s="13">
        <f>(Minneapolis!$B$19*10^3)/Minneapolis!$B$8</f>
        <v>245.52479702631322</v>
      </c>
      <c r="P132" s="13">
        <f>(Helena!$B$19*10^3)/Helena!$B$8</f>
        <v>252.37210212266459</v>
      </c>
      <c r="Q132" s="13">
        <f>(Duluth!$B$19*10^3)/Duluth!$B$8</f>
        <v>237.77756040301281</v>
      </c>
      <c r="R132" s="13">
        <f>(Fairbanks!$B$19*10^3)/Fairbanks!$B$8</f>
        <v>478.31360657341293</v>
      </c>
    </row>
    <row r="133" spans="1:18">
      <c r="A133" s="6"/>
      <c r="B133" s="11" t="s">
        <v>176</v>
      </c>
      <c r="C133" s="13">
        <f>(Miami!$B$20*10^3)/Miami!$B$8</f>
        <v>0</v>
      </c>
      <c r="D133" s="13">
        <f>(Houston!$B$20*10^3)/Houston!$B$8</f>
        <v>0</v>
      </c>
      <c r="E133" s="13">
        <f>(Phoenix!$B$20*10^3)/Phoenix!$B$8</f>
        <v>0</v>
      </c>
      <c r="F133" s="13">
        <f>(Atlanta!$B$20*10^3)/Atlanta!$B$8</f>
        <v>0</v>
      </c>
      <c r="G133" s="13">
        <f>(LosAngeles!$B$20*10^3)/LosAngeles!$B$8</f>
        <v>0</v>
      </c>
      <c r="H133" s="13">
        <f>(LasVegas!$B$20*10^3)/LasVegas!$B$8</f>
        <v>0</v>
      </c>
      <c r="I133" s="13">
        <f>(SanFrancisco!$B$20*10^3)/SanFrancisco!$B$8</f>
        <v>0</v>
      </c>
      <c r="J133" s="13">
        <f>(Baltimore!$B$20*10^3)/Baltimore!$B$8</f>
        <v>0</v>
      </c>
      <c r="K133" s="13">
        <f>(Albuquerque!$B$20*10^3)/Albuquerque!$B$8</f>
        <v>0</v>
      </c>
      <c r="L133" s="13">
        <f>(Seattle!$B$20*10^3)/Seattle!$B$8</f>
        <v>0</v>
      </c>
      <c r="M133" s="13">
        <f>(Chicago!$B$20*10^3)/Chicago!$B$8</f>
        <v>0</v>
      </c>
      <c r="N133" s="13">
        <f>(Boulder!$B$20*10^3)/Boulder!$B$8</f>
        <v>0</v>
      </c>
      <c r="O133" s="13">
        <f>(Minneapolis!$B$20*10^3)/Minneapolis!$B$8</f>
        <v>0</v>
      </c>
      <c r="P133" s="13">
        <f>(Helena!$B$20*10^3)/Helena!$B$8</f>
        <v>0</v>
      </c>
      <c r="Q133" s="13">
        <f>(Duluth!$B$20*10^3)/Duluth!$B$8</f>
        <v>0</v>
      </c>
      <c r="R133" s="13">
        <f>(Fairbanks!$B$20*10^3)/Fairbanks!$B$8</f>
        <v>0</v>
      </c>
    </row>
    <row r="134" spans="1:18">
      <c r="A134" s="6"/>
      <c r="B134" s="11" t="s">
        <v>177</v>
      </c>
      <c r="C134" s="13">
        <f>(Miami!$B$21*10^3)/Miami!$B$8</f>
        <v>0</v>
      </c>
      <c r="D134" s="13">
        <f>(Houston!$B$21*10^3)/Houston!$B$8</f>
        <v>0</v>
      </c>
      <c r="E134" s="13">
        <f>(Phoenix!$B$21*10^3)/Phoenix!$B$8</f>
        <v>0</v>
      </c>
      <c r="F134" s="13">
        <f>(Atlanta!$B$21*10^3)/Atlanta!$B$8</f>
        <v>0</v>
      </c>
      <c r="G134" s="13">
        <f>(LosAngeles!$B$21*10^3)/LosAngeles!$B$8</f>
        <v>0</v>
      </c>
      <c r="H134" s="13">
        <f>(LasVegas!$B$21*10^3)/LasVegas!$B$8</f>
        <v>0</v>
      </c>
      <c r="I134" s="13">
        <f>(SanFrancisco!$B$21*10^3)/SanFrancisco!$B$8</f>
        <v>0</v>
      </c>
      <c r="J134" s="13">
        <f>(Baltimore!$B$21*10^3)/Baltimore!$B$8</f>
        <v>0</v>
      </c>
      <c r="K134" s="13">
        <f>(Albuquerque!$B$21*10^3)/Albuquerque!$B$8</f>
        <v>0</v>
      </c>
      <c r="L134" s="13">
        <f>(Seattle!$B$21*10^3)/Seattle!$B$8</f>
        <v>0</v>
      </c>
      <c r="M134" s="13">
        <f>(Chicago!$B$21*10^3)/Chicago!$B$8</f>
        <v>0</v>
      </c>
      <c r="N134" s="13">
        <f>(Boulder!$B$21*10^3)/Boulder!$B$8</f>
        <v>0</v>
      </c>
      <c r="O134" s="13">
        <f>(Minneapolis!$B$21*10^3)/Minneapolis!$B$8</f>
        <v>0</v>
      </c>
      <c r="P134" s="13">
        <f>(Helena!$B$21*10^3)/Helena!$B$8</f>
        <v>0</v>
      </c>
      <c r="Q134" s="13">
        <f>(Duluth!$B$21*10^3)/Duluth!$B$8</f>
        <v>0</v>
      </c>
      <c r="R134" s="13">
        <f>(Fairbanks!$B$21*10^3)/Fairbanks!$B$8</f>
        <v>0</v>
      </c>
    </row>
    <row r="135" spans="1:18">
      <c r="A135" s="6"/>
      <c r="B135" s="11" t="s">
        <v>178</v>
      </c>
      <c r="C135" s="13">
        <f>(Miami!$B$22*10^3)/Miami!$B$8</f>
        <v>0</v>
      </c>
      <c r="D135" s="13">
        <f>(Houston!$B$22*10^3)/Houston!$B$8</f>
        <v>0</v>
      </c>
      <c r="E135" s="13">
        <f>(Phoenix!$B$22*10^3)/Phoenix!$B$8</f>
        <v>0</v>
      </c>
      <c r="F135" s="13">
        <f>(Atlanta!$B$22*10^3)/Atlanta!$B$8</f>
        <v>0</v>
      </c>
      <c r="G135" s="13">
        <f>(LosAngeles!$B$22*10^3)/LosAngeles!$B$8</f>
        <v>0</v>
      </c>
      <c r="H135" s="13">
        <f>(LasVegas!$B$22*10^3)/LasVegas!$B$8</f>
        <v>0</v>
      </c>
      <c r="I135" s="13">
        <f>(SanFrancisco!$B$22*10^3)/SanFrancisco!$B$8</f>
        <v>0</v>
      </c>
      <c r="J135" s="13">
        <f>(Baltimore!$B$22*10^3)/Baltimore!$B$8</f>
        <v>0</v>
      </c>
      <c r="K135" s="13">
        <f>(Albuquerque!$B$22*10^3)/Albuquerque!$B$8</f>
        <v>0</v>
      </c>
      <c r="L135" s="13">
        <f>(Seattle!$B$22*10^3)/Seattle!$B$8</f>
        <v>0</v>
      </c>
      <c r="M135" s="13">
        <f>(Chicago!$B$22*10^3)/Chicago!$B$8</f>
        <v>0</v>
      </c>
      <c r="N135" s="13">
        <f>(Boulder!$B$22*10^3)/Boulder!$B$8</f>
        <v>0</v>
      </c>
      <c r="O135" s="13">
        <f>(Minneapolis!$B$22*10^3)/Minneapolis!$B$8</f>
        <v>0</v>
      </c>
      <c r="P135" s="13">
        <f>(Helena!$B$22*10^3)/Helena!$B$8</f>
        <v>0</v>
      </c>
      <c r="Q135" s="13">
        <f>(Duluth!$B$22*10^3)/Duluth!$B$8</f>
        <v>0</v>
      </c>
      <c r="R135" s="13">
        <f>(Fairbanks!$B$22*10^3)/Fairbanks!$B$8</f>
        <v>0</v>
      </c>
    </row>
    <row r="136" spans="1:18">
      <c r="A136" s="6"/>
      <c r="B136" s="11" t="s">
        <v>179</v>
      </c>
      <c r="C136" s="13">
        <f>(Miami!$B$23*10^3)/Miami!$B$8</f>
        <v>0</v>
      </c>
      <c r="D136" s="13">
        <f>(Houston!$B$23*10^3)/Houston!$B$8</f>
        <v>0</v>
      </c>
      <c r="E136" s="13">
        <f>(Phoenix!$B$23*10^3)/Phoenix!$B$8</f>
        <v>0</v>
      </c>
      <c r="F136" s="13">
        <f>(Atlanta!$B$23*10^3)/Atlanta!$B$8</f>
        <v>0</v>
      </c>
      <c r="G136" s="13">
        <f>(LosAngeles!$B$23*10^3)/LosAngeles!$B$8</f>
        <v>0</v>
      </c>
      <c r="H136" s="13">
        <f>(LasVegas!$B$23*10^3)/LasVegas!$B$8</f>
        <v>0</v>
      </c>
      <c r="I136" s="13">
        <f>(SanFrancisco!$B$23*10^3)/SanFrancisco!$B$8</f>
        <v>0</v>
      </c>
      <c r="J136" s="13">
        <f>(Baltimore!$B$23*10^3)/Baltimore!$B$8</f>
        <v>0</v>
      </c>
      <c r="K136" s="13">
        <f>(Albuquerque!$B$23*10^3)/Albuquerque!$B$8</f>
        <v>0</v>
      </c>
      <c r="L136" s="13">
        <f>(Seattle!$B$23*10^3)/Seattle!$B$8</f>
        <v>0</v>
      </c>
      <c r="M136" s="13">
        <f>(Chicago!$B$23*10^3)/Chicago!$B$8</f>
        <v>0</v>
      </c>
      <c r="N136" s="13">
        <f>(Boulder!$B$23*10^3)/Boulder!$B$8</f>
        <v>0</v>
      </c>
      <c r="O136" s="13">
        <f>(Minneapolis!$B$23*10^3)/Minneapolis!$B$8</f>
        <v>0</v>
      </c>
      <c r="P136" s="13">
        <f>(Helena!$B$23*10^3)/Helena!$B$8</f>
        <v>0</v>
      </c>
      <c r="Q136" s="13">
        <f>(Duluth!$B$23*10^3)/Duluth!$B$8</f>
        <v>0</v>
      </c>
      <c r="R136" s="13">
        <f>(Fairbanks!$B$23*10^3)/Fairbanks!$B$8</f>
        <v>0</v>
      </c>
    </row>
    <row r="137" spans="1:18">
      <c r="A137" s="6"/>
      <c r="B137" s="11" t="s">
        <v>180</v>
      </c>
      <c r="C137" s="13">
        <f>(Miami!$B$24*10^3)/Miami!$B$8</f>
        <v>0</v>
      </c>
      <c r="D137" s="13">
        <f>(Houston!$B$24*10^3)/Houston!$B$8</f>
        <v>0</v>
      </c>
      <c r="E137" s="13">
        <f>(Phoenix!$B$24*10^3)/Phoenix!$B$8</f>
        <v>0</v>
      </c>
      <c r="F137" s="13">
        <f>(Atlanta!$B$24*10^3)/Atlanta!$B$8</f>
        <v>0</v>
      </c>
      <c r="G137" s="13">
        <f>(LosAngeles!$B$24*10^3)/LosAngeles!$B$8</f>
        <v>0</v>
      </c>
      <c r="H137" s="13">
        <f>(LasVegas!$B$24*10^3)/LasVegas!$B$8</f>
        <v>0</v>
      </c>
      <c r="I137" s="13">
        <f>(SanFrancisco!$B$24*10^3)/SanFrancisco!$B$8</f>
        <v>0</v>
      </c>
      <c r="J137" s="13">
        <f>(Baltimore!$B$24*10^3)/Baltimore!$B$8</f>
        <v>0</v>
      </c>
      <c r="K137" s="13">
        <f>(Albuquerque!$B$24*10^3)/Albuquerque!$B$8</f>
        <v>0</v>
      </c>
      <c r="L137" s="13">
        <f>(Seattle!$B$24*10^3)/Seattle!$B$8</f>
        <v>0</v>
      </c>
      <c r="M137" s="13">
        <f>(Chicago!$B$24*10^3)/Chicago!$B$8</f>
        <v>0</v>
      </c>
      <c r="N137" s="13">
        <f>(Boulder!$B$24*10^3)/Boulder!$B$8</f>
        <v>0</v>
      </c>
      <c r="O137" s="13">
        <f>(Minneapolis!$B$24*10^3)/Minneapolis!$B$8</f>
        <v>0</v>
      </c>
      <c r="P137" s="13">
        <f>(Helena!$B$24*10^3)/Helena!$B$8</f>
        <v>0</v>
      </c>
      <c r="Q137" s="13">
        <f>(Duluth!$B$24*10^3)/Duluth!$B$8</f>
        <v>0</v>
      </c>
      <c r="R137" s="13">
        <f>(Fairbanks!$B$24*10^3)/Fairbanks!$B$8</f>
        <v>0</v>
      </c>
    </row>
    <row r="138" spans="1:18">
      <c r="A138" s="6"/>
      <c r="B138" s="11" t="s">
        <v>181</v>
      </c>
      <c r="C138" s="13">
        <f>(Miami!$B$25*10^3)/Miami!$B$8</f>
        <v>131.66389513841338</v>
      </c>
      <c r="D138" s="13">
        <f>(Houston!$B$25*10^3)/Houston!$B$8</f>
        <v>126.53819818057323</v>
      </c>
      <c r="E138" s="13">
        <f>(Phoenix!$B$25*10^3)/Phoenix!$B$8</f>
        <v>126.04910495940528</v>
      </c>
      <c r="F138" s="13">
        <f>(Atlanta!$B$25*10^3)/Atlanta!$B$8</f>
        <v>121.25599139195931</v>
      </c>
      <c r="G138" s="13">
        <f>(LosAngeles!$B$25*10^3)/LosAngeles!$B$8</f>
        <v>121.6668296977404</v>
      </c>
      <c r="H138" s="13">
        <f>(LasVegas!$B$25*10^3)/LasVegas!$B$8</f>
        <v>122.35156020737553</v>
      </c>
      <c r="I138" s="13">
        <f>(SanFrancisco!$B$25*10^3)/SanFrancisco!$B$8</f>
        <v>116.85415240144772</v>
      </c>
      <c r="J138" s="13">
        <f>(Baltimore!$B$25*10^3)/Baltimore!$B$8</f>
        <v>117.73452019955003</v>
      </c>
      <c r="K138" s="13">
        <f>(Albuquerque!$B$25*10^3)/Albuquerque!$B$8</f>
        <v>117.36280935146239</v>
      </c>
      <c r="L138" s="13">
        <f>(Seattle!$B$25*10^3)/Seattle!$B$8</f>
        <v>114.682578499462</v>
      </c>
      <c r="M138" s="13">
        <f>(Chicago!$B$25*10^3)/Chicago!$B$8</f>
        <v>115.28905409371026</v>
      </c>
      <c r="N138" s="13">
        <f>(Boulder!$B$25*10^3)/Boulder!$B$8</f>
        <v>114.62388731292185</v>
      </c>
      <c r="O138" s="13">
        <f>(Minneapolis!$B$25*10^3)/Minneapolis!$B$8</f>
        <v>114.15435782060061</v>
      </c>
      <c r="P138" s="13">
        <f>(Helena!$B$25*10^3)/Helena!$B$8</f>
        <v>112.29580358016239</v>
      </c>
      <c r="Q138" s="13">
        <f>(Duluth!$B$25*10^3)/Duluth!$B$8</f>
        <v>110.53506798395775</v>
      </c>
      <c r="R138" s="13">
        <f>(Fairbanks!$B$25*10^3)/Fairbanks!$B$8</f>
        <v>107.87440086080407</v>
      </c>
    </row>
    <row r="139" spans="1:18">
      <c r="A139" s="6"/>
      <c r="B139" s="11" t="s">
        <v>182</v>
      </c>
      <c r="C139" s="13">
        <f>(Miami!$B$26*10^3)/Miami!$B$8</f>
        <v>0</v>
      </c>
      <c r="D139" s="13">
        <f>(Houston!$B$26*10^3)/Houston!$B$8</f>
        <v>0</v>
      </c>
      <c r="E139" s="13">
        <f>(Phoenix!$B$26*10^3)/Phoenix!$B$8</f>
        <v>0</v>
      </c>
      <c r="F139" s="13">
        <f>(Atlanta!$B$26*10^3)/Atlanta!$B$8</f>
        <v>0</v>
      </c>
      <c r="G139" s="13">
        <f>(LosAngeles!$B$26*10^3)/LosAngeles!$B$8</f>
        <v>0</v>
      </c>
      <c r="H139" s="13">
        <f>(LasVegas!$B$26*10^3)/LasVegas!$B$8</f>
        <v>0</v>
      </c>
      <c r="I139" s="13">
        <f>(SanFrancisco!$B$26*10^3)/SanFrancisco!$B$8</f>
        <v>0</v>
      </c>
      <c r="J139" s="13">
        <f>(Baltimore!$B$26*10^3)/Baltimore!$B$8</f>
        <v>0</v>
      </c>
      <c r="K139" s="13">
        <f>(Albuquerque!$B$26*10^3)/Albuquerque!$B$8</f>
        <v>0</v>
      </c>
      <c r="L139" s="13">
        <f>(Seattle!$B$26*10^3)/Seattle!$B$8</f>
        <v>0</v>
      </c>
      <c r="M139" s="13">
        <f>(Chicago!$B$26*10^3)/Chicago!$B$8</f>
        <v>0</v>
      </c>
      <c r="N139" s="13">
        <f>(Boulder!$B$26*10^3)/Boulder!$B$8</f>
        <v>0</v>
      </c>
      <c r="O139" s="13">
        <f>(Minneapolis!$B$26*10^3)/Minneapolis!$B$8</f>
        <v>0</v>
      </c>
      <c r="P139" s="13">
        <f>(Helena!$B$26*10^3)/Helena!$B$8</f>
        <v>0</v>
      </c>
      <c r="Q139" s="13">
        <f>(Duluth!$B$26*10^3)/Duluth!$B$8</f>
        <v>0</v>
      </c>
      <c r="R139" s="13">
        <f>(Fairbanks!$B$26*10^3)/Fairbanks!$B$8</f>
        <v>0</v>
      </c>
    </row>
    <row r="140" spans="1:18">
      <c r="A140" s="6"/>
      <c r="B140" s="11" t="s">
        <v>84</v>
      </c>
      <c r="C140" s="13">
        <f>(Miami!$B$28*10^3)/Miami!$B$8</f>
        <v>3375.6822850435296</v>
      </c>
      <c r="D140" s="13">
        <f>(Houston!$B$28*10^3)/Houston!$B$8</f>
        <v>2978.6559718282306</v>
      </c>
      <c r="E140" s="13">
        <f>(Phoenix!$B$28*10^3)/Phoenix!$B$8</f>
        <v>2966.8981707913531</v>
      </c>
      <c r="F140" s="13">
        <f>(Atlanta!$B$28*10^3)/Atlanta!$B$8</f>
        <v>2683.4197398024066</v>
      </c>
      <c r="G140" s="13">
        <f>(LosAngeles!$B$28*10^3)/LosAngeles!$B$8</f>
        <v>2437.2102122664583</v>
      </c>
      <c r="H140" s="13">
        <f>(LasVegas!$B$28*10^3)/LasVegas!$B$8</f>
        <v>2757.6053995891616</v>
      </c>
      <c r="I140" s="13">
        <f>(SanFrancisco!$B$28*10^3)/SanFrancisco!$B$8</f>
        <v>2124.5035703805147</v>
      </c>
      <c r="J140" s="13">
        <f>(Baltimore!$B$28*10^3)/Baltimore!$B$8</f>
        <v>2400.626039323095</v>
      </c>
      <c r="K140" s="13">
        <f>(Albuquerque!$B$28*10^3)/Albuquerque!$B$8</f>
        <v>2527.7902768267631</v>
      </c>
      <c r="L140" s="13">
        <f>(Seattle!$B$28*10^3)/Seattle!$B$8</f>
        <v>2147.6865890638755</v>
      </c>
      <c r="M140" s="13">
        <f>(Chicago!$B$28*10^3)/Chicago!$B$8</f>
        <v>2323.6623300401056</v>
      </c>
      <c r="N140" s="13">
        <f>(Boulder!$B$28*10^3)/Boulder!$B$8</f>
        <v>2279.2917930157487</v>
      </c>
      <c r="O140" s="13">
        <f>(Minneapolis!$B$28*10^3)/Minneapolis!$B$8</f>
        <v>2301.4183703413873</v>
      </c>
      <c r="P140" s="13">
        <f>(Helena!$B$28*10^3)/Helena!$B$8</f>
        <v>2215.905311552382</v>
      </c>
      <c r="Q140" s="13">
        <f>(Duluth!$B$28*10^3)/Duluth!$B$8</f>
        <v>2178.5190257263034</v>
      </c>
      <c r="R140" s="13">
        <f>(Fairbanks!$B$28*10^3)/Fairbanks!$B$8</f>
        <v>2378.3038247089899</v>
      </c>
    </row>
    <row r="141" spans="1:18">
      <c r="A141" s="6"/>
      <c r="B141" s="9" t="s">
        <v>203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6"/>
      <c r="B142" s="11" t="s">
        <v>183</v>
      </c>
      <c r="C142" s="13">
        <f>(Miami!$C$13*10^3)/Miami!$B$8</f>
        <v>30.460725814340215</v>
      </c>
      <c r="D142" s="13">
        <f>(Houston!$C$13*10^3)/Houston!$B$8</f>
        <v>437.67974175877924</v>
      </c>
      <c r="E142" s="13">
        <f>(Phoenix!$C$13*10^3)/Phoenix!$B$8</f>
        <v>308.40262153966546</v>
      </c>
      <c r="F142" s="13">
        <f>(Atlanta!$C$13*10^3)/Atlanta!$B$8</f>
        <v>843.62711532818162</v>
      </c>
      <c r="G142" s="13">
        <f>(LosAngeles!$C$13*10^3)/LosAngeles!$B$8</f>
        <v>249.61361635527732</v>
      </c>
      <c r="H142" s="13">
        <f>(LasVegas!$C$13*10^3)/LasVegas!$B$8</f>
        <v>533.58114056539182</v>
      </c>
      <c r="I142" s="13">
        <f>(SanFrancisco!$C$13*10^3)/SanFrancisco!$B$8</f>
        <v>881.71769539274192</v>
      </c>
      <c r="J142" s="13">
        <f>(Baltimore!$C$13*10^3)/Baltimore!$B$8</f>
        <v>1597.1045681306857</v>
      </c>
      <c r="K142" s="13">
        <f>(Albuquerque!$C$13*10^3)/Albuquerque!$B$8</f>
        <v>993.64178812481669</v>
      </c>
      <c r="L142" s="13">
        <f>(Seattle!$C$13*10^3)/Seattle!$B$8</f>
        <v>1491.3821774430207</v>
      </c>
      <c r="M142" s="13">
        <f>(Chicago!$C$13*10^3)/Chicago!$B$8</f>
        <v>2166.2330040105644</v>
      </c>
      <c r="N142" s="13">
        <f>(Boulder!$C$13*10^3)/Boulder!$B$8</f>
        <v>1588.9856206592976</v>
      </c>
      <c r="O142" s="13">
        <f>(Minneapolis!$C$13*10^3)/Minneapolis!$B$8</f>
        <v>2749.2712511004597</v>
      </c>
      <c r="P142" s="13">
        <f>(Helena!$C$13*10^3)/Helena!$B$8</f>
        <v>2284.6522547197496</v>
      </c>
      <c r="Q142" s="13">
        <f>(Duluth!$C$13*10^3)/Duluth!$B$8</f>
        <v>3432.6909909028664</v>
      </c>
      <c r="R142" s="13">
        <f>(Fairbanks!$C$13*10^3)/Fairbanks!$B$8</f>
        <v>5123.7601486843396</v>
      </c>
    </row>
    <row r="143" spans="1:18">
      <c r="A143" s="6"/>
      <c r="B143" s="11" t="s">
        <v>184</v>
      </c>
      <c r="C143" s="13">
        <f>(Miami!$C$14*10^3)/Miami!$B$8</f>
        <v>0</v>
      </c>
      <c r="D143" s="13">
        <f>(Houston!$C$14*10^3)/Houston!$B$8</f>
        <v>0</v>
      </c>
      <c r="E143" s="13">
        <f>(Phoenix!$C$14*10^3)/Phoenix!$B$8</f>
        <v>0</v>
      </c>
      <c r="F143" s="13">
        <f>(Atlanta!$C$14*10^3)/Atlanta!$B$8</f>
        <v>0</v>
      </c>
      <c r="G143" s="13">
        <f>(LosAngeles!$C$14*10^3)/LosAngeles!$B$8</f>
        <v>0</v>
      </c>
      <c r="H143" s="13">
        <f>(LasVegas!$C$14*10^3)/LasVegas!$B$8</f>
        <v>0</v>
      </c>
      <c r="I143" s="13">
        <f>(SanFrancisco!$C$14*10^3)/SanFrancisco!$B$8</f>
        <v>0</v>
      </c>
      <c r="J143" s="13">
        <f>(Baltimore!$C$14*10^3)/Baltimore!$B$8</f>
        <v>0</v>
      </c>
      <c r="K143" s="13">
        <f>(Albuquerque!$C$14*10^3)/Albuquerque!$B$8</f>
        <v>0</v>
      </c>
      <c r="L143" s="13">
        <f>(Seattle!$C$14*10^3)/Seattle!$B$8</f>
        <v>0</v>
      </c>
      <c r="M143" s="13">
        <f>(Chicago!$C$14*10^3)/Chicago!$B$8</f>
        <v>0</v>
      </c>
      <c r="N143" s="13">
        <f>(Boulder!$C$14*10^3)/Boulder!$B$8</f>
        <v>0</v>
      </c>
      <c r="O143" s="13">
        <f>(Minneapolis!$C$14*10^3)/Minneapolis!$B$8</f>
        <v>0</v>
      </c>
      <c r="P143" s="13">
        <f>(Helena!$C$14*10^3)/Helena!$B$8</f>
        <v>0</v>
      </c>
      <c r="Q143" s="13">
        <f>(Duluth!$C$14*10^3)/Duluth!$B$8</f>
        <v>0</v>
      </c>
      <c r="R143" s="13">
        <f>(Fairbanks!$C$14*10^3)/Fairbanks!$B$8</f>
        <v>0</v>
      </c>
    </row>
    <row r="144" spans="1:18">
      <c r="A144" s="6"/>
      <c r="B144" s="11" t="s">
        <v>185</v>
      </c>
      <c r="C144" s="13">
        <f>(Miami!$C$15*10^3)/Miami!$B$8</f>
        <v>0</v>
      </c>
      <c r="D144" s="13">
        <f>(Houston!$C$15*10^3)/Houston!$B$8</f>
        <v>0</v>
      </c>
      <c r="E144" s="13">
        <f>(Phoenix!$C$15*10^3)/Phoenix!$B$8</f>
        <v>0</v>
      </c>
      <c r="F144" s="13">
        <f>(Atlanta!$C$15*10^3)/Atlanta!$B$8</f>
        <v>0</v>
      </c>
      <c r="G144" s="13">
        <f>(LosAngeles!$C$15*10^3)/LosAngeles!$B$8</f>
        <v>0</v>
      </c>
      <c r="H144" s="13">
        <f>(LasVegas!$C$15*10^3)/LasVegas!$B$8</f>
        <v>0</v>
      </c>
      <c r="I144" s="13">
        <f>(SanFrancisco!$C$15*10^3)/SanFrancisco!$B$8</f>
        <v>0</v>
      </c>
      <c r="J144" s="13">
        <f>(Baltimore!$C$15*10^3)/Baltimore!$B$8</f>
        <v>0</v>
      </c>
      <c r="K144" s="13">
        <f>(Albuquerque!$C$15*10^3)/Albuquerque!$B$8</f>
        <v>0</v>
      </c>
      <c r="L144" s="13">
        <f>(Seattle!$C$15*10^3)/Seattle!$B$8</f>
        <v>0</v>
      </c>
      <c r="M144" s="13">
        <f>(Chicago!$C$15*10^3)/Chicago!$B$8</f>
        <v>0</v>
      </c>
      <c r="N144" s="13">
        <f>(Boulder!$C$15*10^3)/Boulder!$B$8</f>
        <v>0</v>
      </c>
      <c r="O144" s="13">
        <f>(Minneapolis!$C$15*10^3)/Minneapolis!$B$8</f>
        <v>0</v>
      </c>
      <c r="P144" s="13">
        <f>(Helena!$C$15*10^3)/Helena!$B$8</f>
        <v>0</v>
      </c>
      <c r="Q144" s="13">
        <f>(Duluth!$C$15*10^3)/Duluth!$B$8</f>
        <v>0</v>
      </c>
      <c r="R144" s="13">
        <f>(Fairbanks!$C$15*10^3)/Fairbanks!$B$8</f>
        <v>0</v>
      </c>
    </row>
    <row r="145" spans="1:18">
      <c r="A145" s="6"/>
      <c r="B145" s="11" t="s">
        <v>186</v>
      </c>
      <c r="C145" s="13">
        <f>(Miami!$C$16*10^3)/Miami!$B$8</f>
        <v>0</v>
      </c>
      <c r="D145" s="13">
        <f>(Houston!$C$16*10^3)/Houston!$B$8</f>
        <v>0</v>
      </c>
      <c r="E145" s="13">
        <f>(Phoenix!$C$16*10^3)/Phoenix!$B$8</f>
        <v>0</v>
      </c>
      <c r="F145" s="13">
        <f>(Atlanta!$C$16*10^3)/Atlanta!$B$8</f>
        <v>0</v>
      </c>
      <c r="G145" s="13">
        <f>(LosAngeles!$C$16*10^3)/LosAngeles!$B$8</f>
        <v>0</v>
      </c>
      <c r="H145" s="13">
        <f>(LasVegas!$C$16*10^3)/LasVegas!$B$8</f>
        <v>0</v>
      </c>
      <c r="I145" s="13">
        <f>(SanFrancisco!$C$16*10^3)/SanFrancisco!$B$8</f>
        <v>0</v>
      </c>
      <c r="J145" s="13">
        <f>(Baltimore!$C$16*10^3)/Baltimore!$B$8</f>
        <v>0</v>
      </c>
      <c r="K145" s="13">
        <f>(Albuquerque!$C$16*10^3)/Albuquerque!$B$8</f>
        <v>0</v>
      </c>
      <c r="L145" s="13">
        <f>(Seattle!$C$16*10^3)/Seattle!$B$8</f>
        <v>0</v>
      </c>
      <c r="M145" s="13">
        <f>(Chicago!$C$16*10^3)/Chicago!$B$8</f>
        <v>0</v>
      </c>
      <c r="N145" s="13">
        <f>(Boulder!$C$16*10^3)/Boulder!$B$8</f>
        <v>0</v>
      </c>
      <c r="O145" s="13">
        <f>(Minneapolis!$C$16*10^3)/Minneapolis!$B$8</f>
        <v>0</v>
      </c>
      <c r="P145" s="13">
        <f>(Helena!$C$16*10^3)/Helena!$B$8</f>
        <v>0</v>
      </c>
      <c r="Q145" s="13">
        <f>(Duluth!$C$16*10^3)/Duluth!$B$8</f>
        <v>0</v>
      </c>
      <c r="R145" s="13">
        <f>(Fairbanks!$C$16*10^3)/Fairbanks!$B$8</f>
        <v>0</v>
      </c>
    </row>
    <row r="146" spans="1:18">
      <c r="A146" s="6"/>
      <c r="B146" s="11" t="s">
        <v>187</v>
      </c>
      <c r="C146" s="13">
        <f>(Miami!$C$17*10^3)/Miami!$B$8</f>
        <v>1566.8981707913529</v>
      </c>
      <c r="D146" s="13">
        <f>(Houston!$C$17*10^3)/Houston!$B$8</f>
        <v>1566.8981707913529</v>
      </c>
      <c r="E146" s="13">
        <f>(Phoenix!$C$17*10^3)/Phoenix!$B$8</f>
        <v>1566.8981707913529</v>
      </c>
      <c r="F146" s="13">
        <f>(Atlanta!$C$17*10^3)/Atlanta!$B$8</f>
        <v>1566.8981707913529</v>
      </c>
      <c r="G146" s="13">
        <f>(LosAngeles!$C$17*10^3)/LosAngeles!$B$8</f>
        <v>1566.8981707913529</v>
      </c>
      <c r="H146" s="13">
        <f>(LasVegas!$C$17*10^3)/LasVegas!$B$8</f>
        <v>1566.8981707913529</v>
      </c>
      <c r="I146" s="13">
        <f>(SanFrancisco!$C$17*10^3)/SanFrancisco!$B$8</f>
        <v>1566.8981707913529</v>
      </c>
      <c r="J146" s="13">
        <f>(Baltimore!$C$17*10^3)/Baltimore!$B$8</f>
        <v>1566.8981707913529</v>
      </c>
      <c r="K146" s="13">
        <f>(Albuquerque!$C$17*10^3)/Albuquerque!$B$8</f>
        <v>1566.8981707913529</v>
      </c>
      <c r="L146" s="13">
        <f>(Seattle!$C$17*10^3)/Seattle!$B$8</f>
        <v>1566.8981707913529</v>
      </c>
      <c r="M146" s="13">
        <f>(Chicago!$C$17*10^3)/Chicago!$B$8</f>
        <v>1566.8981707913529</v>
      </c>
      <c r="N146" s="13">
        <f>(Boulder!$C$17*10^3)/Boulder!$B$8</f>
        <v>1566.8981707913529</v>
      </c>
      <c r="O146" s="13">
        <f>(Minneapolis!$C$17*10^3)/Minneapolis!$B$8</f>
        <v>1566.8981707913529</v>
      </c>
      <c r="P146" s="13">
        <f>(Helena!$C$17*10^3)/Helena!$B$8</f>
        <v>1566.8981707913529</v>
      </c>
      <c r="Q146" s="13">
        <f>(Duluth!$C$17*10^3)/Duluth!$B$8</f>
        <v>1566.8981707913529</v>
      </c>
      <c r="R146" s="13">
        <f>(Fairbanks!$C$17*10^3)/Fairbanks!$B$8</f>
        <v>1566.8981707913529</v>
      </c>
    </row>
    <row r="147" spans="1:18">
      <c r="A147" s="6"/>
      <c r="B147" s="11" t="s">
        <v>188</v>
      </c>
      <c r="C147" s="13">
        <f>(Miami!$C$18*10^3)/Miami!$B$8</f>
        <v>0</v>
      </c>
      <c r="D147" s="13">
        <f>(Houston!$C$18*10^3)/Houston!$B$8</f>
        <v>0</v>
      </c>
      <c r="E147" s="13">
        <f>(Phoenix!$C$18*10^3)/Phoenix!$B$8</f>
        <v>0</v>
      </c>
      <c r="F147" s="13">
        <f>(Atlanta!$C$18*10^3)/Atlanta!$B$8</f>
        <v>0</v>
      </c>
      <c r="G147" s="13">
        <f>(LosAngeles!$C$18*10^3)/LosAngeles!$B$8</f>
        <v>0</v>
      </c>
      <c r="H147" s="13">
        <f>(LasVegas!$C$18*10^3)/LasVegas!$B$8</f>
        <v>0</v>
      </c>
      <c r="I147" s="13">
        <f>(SanFrancisco!$C$18*10^3)/SanFrancisco!$B$8</f>
        <v>0</v>
      </c>
      <c r="J147" s="13">
        <f>(Baltimore!$C$18*10^3)/Baltimore!$B$8</f>
        <v>0</v>
      </c>
      <c r="K147" s="13">
        <f>(Albuquerque!$C$18*10^3)/Albuquerque!$B$8</f>
        <v>0</v>
      </c>
      <c r="L147" s="13">
        <f>(Seattle!$C$18*10^3)/Seattle!$B$8</f>
        <v>0</v>
      </c>
      <c r="M147" s="13">
        <f>(Chicago!$C$18*10^3)/Chicago!$B$8</f>
        <v>0</v>
      </c>
      <c r="N147" s="13">
        <f>(Boulder!$C$18*10^3)/Boulder!$B$8</f>
        <v>0</v>
      </c>
      <c r="O147" s="13">
        <f>(Minneapolis!$C$18*10^3)/Minneapolis!$B$8</f>
        <v>0</v>
      </c>
      <c r="P147" s="13">
        <f>(Helena!$C$18*10^3)/Helena!$B$8</f>
        <v>0</v>
      </c>
      <c r="Q147" s="13">
        <f>(Duluth!$C$18*10^3)/Duluth!$B$8</f>
        <v>0</v>
      </c>
      <c r="R147" s="13">
        <f>(Fairbanks!$C$18*10^3)/Fairbanks!$B$8</f>
        <v>0</v>
      </c>
    </row>
    <row r="148" spans="1:18">
      <c r="A148" s="6"/>
      <c r="B148" s="11" t="s">
        <v>189</v>
      </c>
      <c r="C148" s="13">
        <f>(Miami!$C$19*10^3)/Miami!$B$8</f>
        <v>0</v>
      </c>
      <c r="D148" s="13">
        <f>(Houston!$C$19*10^3)/Houston!$B$8</f>
        <v>0</v>
      </c>
      <c r="E148" s="13">
        <f>(Phoenix!$C$19*10^3)/Phoenix!$B$8</f>
        <v>0</v>
      </c>
      <c r="F148" s="13">
        <f>(Atlanta!$C$19*10^3)/Atlanta!$B$8</f>
        <v>0</v>
      </c>
      <c r="G148" s="13">
        <f>(LosAngeles!$C$19*10^3)/LosAngeles!$B$8</f>
        <v>0</v>
      </c>
      <c r="H148" s="13">
        <f>(LasVegas!$C$19*10^3)/LasVegas!$B$8</f>
        <v>0</v>
      </c>
      <c r="I148" s="13">
        <f>(SanFrancisco!$C$19*10^3)/SanFrancisco!$B$8</f>
        <v>0</v>
      </c>
      <c r="J148" s="13">
        <f>(Baltimore!$C$19*10^3)/Baltimore!$B$8</f>
        <v>0</v>
      </c>
      <c r="K148" s="13">
        <f>(Albuquerque!$C$19*10^3)/Albuquerque!$B$8</f>
        <v>0</v>
      </c>
      <c r="L148" s="13">
        <f>(Seattle!$C$19*10^3)/Seattle!$B$8</f>
        <v>0</v>
      </c>
      <c r="M148" s="13">
        <f>(Chicago!$C$19*10^3)/Chicago!$B$8</f>
        <v>0</v>
      </c>
      <c r="N148" s="13">
        <f>(Boulder!$C$19*10^3)/Boulder!$B$8</f>
        <v>0</v>
      </c>
      <c r="O148" s="13">
        <f>(Minneapolis!$C$19*10^3)/Minneapolis!$B$8</f>
        <v>0</v>
      </c>
      <c r="P148" s="13">
        <f>(Helena!$C$19*10^3)/Helena!$B$8</f>
        <v>0</v>
      </c>
      <c r="Q148" s="13">
        <f>(Duluth!$C$19*10^3)/Duluth!$B$8</f>
        <v>0</v>
      </c>
      <c r="R148" s="13">
        <f>(Fairbanks!$C$19*10^3)/Fairbanks!$B$8</f>
        <v>0</v>
      </c>
    </row>
    <row r="149" spans="1:18">
      <c r="A149" s="6"/>
      <c r="B149" s="11" t="s">
        <v>190</v>
      </c>
      <c r="C149" s="13">
        <f>(Miami!$C$20*10^3)/Miami!$B$8</f>
        <v>0</v>
      </c>
      <c r="D149" s="13">
        <f>(Houston!$C$20*10^3)/Houston!$B$8</f>
        <v>0</v>
      </c>
      <c r="E149" s="13">
        <f>(Phoenix!$C$20*10^3)/Phoenix!$B$8</f>
        <v>0</v>
      </c>
      <c r="F149" s="13">
        <f>(Atlanta!$C$20*10^3)/Atlanta!$B$8</f>
        <v>0</v>
      </c>
      <c r="G149" s="13">
        <f>(LosAngeles!$C$20*10^3)/LosAngeles!$B$8</f>
        <v>0</v>
      </c>
      <c r="H149" s="13">
        <f>(LasVegas!$C$20*10^3)/LasVegas!$B$8</f>
        <v>0</v>
      </c>
      <c r="I149" s="13">
        <f>(SanFrancisco!$C$20*10^3)/SanFrancisco!$B$8</f>
        <v>0</v>
      </c>
      <c r="J149" s="13">
        <f>(Baltimore!$C$20*10^3)/Baltimore!$B$8</f>
        <v>0</v>
      </c>
      <c r="K149" s="13">
        <f>(Albuquerque!$C$20*10^3)/Albuquerque!$B$8</f>
        <v>0</v>
      </c>
      <c r="L149" s="13">
        <f>(Seattle!$C$20*10^3)/Seattle!$B$8</f>
        <v>0</v>
      </c>
      <c r="M149" s="13">
        <f>(Chicago!$C$20*10^3)/Chicago!$B$8</f>
        <v>0</v>
      </c>
      <c r="N149" s="13">
        <f>(Boulder!$C$20*10^3)/Boulder!$B$8</f>
        <v>0</v>
      </c>
      <c r="O149" s="13">
        <f>(Minneapolis!$C$20*10^3)/Minneapolis!$B$8</f>
        <v>0</v>
      </c>
      <c r="P149" s="13">
        <f>(Helena!$C$20*10^3)/Helena!$B$8</f>
        <v>0</v>
      </c>
      <c r="Q149" s="13">
        <f>(Duluth!$C$20*10^3)/Duluth!$B$8</f>
        <v>0</v>
      </c>
      <c r="R149" s="13">
        <f>(Fairbanks!$C$20*10^3)/Fairbanks!$B$8</f>
        <v>0</v>
      </c>
    </row>
    <row r="150" spans="1:18">
      <c r="A150" s="6"/>
      <c r="B150" s="11" t="s">
        <v>191</v>
      </c>
      <c r="C150" s="13">
        <f>(Miami!$C$21*10^3)/Miami!$B$8</f>
        <v>0</v>
      </c>
      <c r="D150" s="13">
        <f>(Houston!$C$21*10^3)/Houston!$B$8</f>
        <v>0</v>
      </c>
      <c r="E150" s="13">
        <f>(Phoenix!$C$21*10^3)/Phoenix!$B$8</f>
        <v>0</v>
      </c>
      <c r="F150" s="13">
        <f>(Atlanta!$C$21*10^3)/Atlanta!$B$8</f>
        <v>0</v>
      </c>
      <c r="G150" s="13">
        <f>(LosAngeles!$C$21*10^3)/LosAngeles!$B$8</f>
        <v>0</v>
      </c>
      <c r="H150" s="13">
        <f>(LasVegas!$C$21*10^3)/LasVegas!$B$8</f>
        <v>0</v>
      </c>
      <c r="I150" s="13">
        <f>(SanFrancisco!$C$21*10^3)/SanFrancisco!$B$8</f>
        <v>0</v>
      </c>
      <c r="J150" s="13">
        <f>(Baltimore!$C$21*10^3)/Baltimore!$B$8</f>
        <v>0</v>
      </c>
      <c r="K150" s="13">
        <f>(Albuquerque!$C$21*10^3)/Albuquerque!$B$8</f>
        <v>0</v>
      </c>
      <c r="L150" s="13">
        <f>(Seattle!$C$21*10^3)/Seattle!$B$8</f>
        <v>0</v>
      </c>
      <c r="M150" s="13">
        <f>(Chicago!$C$21*10^3)/Chicago!$B$8</f>
        <v>0</v>
      </c>
      <c r="N150" s="13">
        <f>(Boulder!$C$21*10^3)/Boulder!$B$8</f>
        <v>0</v>
      </c>
      <c r="O150" s="13">
        <f>(Minneapolis!$C$21*10^3)/Minneapolis!$B$8</f>
        <v>0</v>
      </c>
      <c r="P150" s="13">
        <f>(Helena!$C$21*10^3)/Helena!$B$8</f>
        <v>0</v>
      </c>
      <c r="Q150" s="13">
        <f>(Duluth!$C$21*10^3)/Duluth!$B$8</f>
        <v>0</v>
      </c>
      <c r="R150" s="13">
        <f>(Fairbanks!$C$21*10^3)/Fairbanks!$B$8</f>
        <v>0</v>
      </c>
    </row>
    <row r="151" spans="1:18">
      <c r="A151" s="6"/>
      <c r="B151" s="11" t="s">
        <v>192</v>
      </c>
      <c r="C151" s="13">
        <f>(Miami!$C$22*10^3)/Miami!$B$8</f>
        <v>0</v>
      </c>
      <c r="D151" s="13">
        <f>(Houston!$C$22*10^3)/Houston!$B$8</f>
        <v>0</v>
      </c>
      <c r="E151" s="13">
        <f>(Phoenix!$C$22*10^3)/Phoenix!$B$8</f>
        <v>0</v>
      </c>
      <c r="F151" s="13">
        <f>(Atlanta!$C$22*10^3)/Atlanta!$B$8</f>
        <v>0</v>
      </c>
      <c r="G151" s="13">
        <f>(LosAngeles!$C$22*10^3)/LosAngeles!$B$8</f>
        <v>0</v>
      </c>
      <c r="H151" s="13">
        <f>(LasVegas!$C$22*10^3)/LasVegas!$B$8</f>
        <v>0</v>
      </c>
      <c r="I151" s="13">
        <f>(SanFrancisco!$C$22*10^3)/SanFrancisco!$B$8</f>
        <v>0</v>
      </c>
      <c r="J151" s="13">
        <f>(Baltimore!$C$22*10^3)/Baltimore!$B$8</f>
        <v>0</v>
      </c>
      <c r="K151" s="13">
        <f>(Albuquerque!$C$22*10^3)/Albuquerque!$B$8</f>
        <v>0</v>
      </c>
      <c r="L151" s="13">
        <f>(Seattle!$C$22*10^3)/Seattle!$B$8</f>
        <v>0</v>
      </c>
      <c r="M151" s="13">
        <f>(Chicago!$C$22*10^3)/Chicago!$B$8</f>
        <v>0</v>
      </c>
      <c r="N151" s="13">
        <f>(Boulder!$C$22*10^3)/Boulder!$B$8</f>
        <v>0</v>
      </c>
      <c r="O151" s="13">
        <f>(Minneapolis!$C$22*10^3)/Minneapolis!$B$8</f>
        <v>0</v>
      </c>
      <c r="P151" s="13">
        <f>(Helena!$C$22*10^3)/Helena!$B$8</f>
        <v>0</v>
      </c>
      <c r="Q151" s="13">
        <f>(Duluth!$C$22*10^3)/Duluth!$B$8</f>
        <v>0</v>
      </c>
      <c r="R151" s="13">
        <f>(Fairbanks!$C$22*10^3)/Fairbanks!$B$8</f>
        <v>0</v>
      </c>
    </row>
    <row r="152" spans="1:18">
      <c r="A152" s="6"/>
      <c r="B152" s="11" t="s">
        <v>193</v>
      </c>
      <c r="C152" s="13">
        <f>(Miami!$C$23*10^3)/Miami!$B$8</f>
        <v>0</v>
      </c>
      <c r="D152" s="13">
        <f>(Houston!$C$23*10^3)/Houston!$B$8</f>
        <v>0</v>
      </c>
      <c r="E152" s="13">
        <f>(Phoenix!$C$23*10^3)/Phoenix!$B$8</f>
        <v>0</v>
      </c>
      <c r="F152" s="13">
        <f>(Atlanta!$C$23*10^3)/Atlanta!$B$8</f>
        <v>0</v>
      </c>
      <c r="G152" s="13">
        <f>(LosAngeles!$C$23*10^3)/LosAngeles!$B$8</f>
        <v>0</v>
      </c>
      <c r="H152" s="13">
        <f>(LasVegas!$C$23*10^3)/LasVegas!$B$8</f>
        <v>0</v>
      </c>
      <c r="I152" s="13">
        <f>(SanFrancisco!$C$23*10^3)/SanFrancisco!$B$8</f>
        <v>0</v>
      </c>
      <c r="J152" s="13">
        <f>(Baltimore!$C$23*10^3)/Baltimore!$B$8</f>
        <v>0</v>
      </c>
      <c r="K152" s="13">
        <f>(Albuquerque!$C$23*10^3)/Albuquerque!$B$8</f>
        <v>0</v>
      </c>
      <c r="L152" s="13">
        <f>(Seattle!$C$23*10^3)/Seattle!$B$8</f>
        <v>0</v>
      </c>
      <c r="M152" s="13">
        <f>(Chicago!$C$23*10^3)/Chicago!$B$8</f>
        <v>0</v>
      </c>
      <c r="N152" s="13">
        <f>(Boulder!$C$23*10^3)/Boulder!$B$8</f>
        <v>0</v>
      </c>
      <c r="O152" s="13">
        <f>(Minneapolis!$C$23*10^3)/Minneapolis!$B$8</f>
        <v>0</v>
      </c>
      <c r="P152" s="13">
        <f>(Helena!$C$23*10^3)/Helena!$B$8</f>
        <v>0</v>
      </c>
      <c r="Q152" s="13">
        <f>(Duluth!$C$23*10^3)/Duluth!$B$8</f>
        <v>0</v>
      </c>
      <c r="R152" s="13">
        <f>(Fairbanks!$C$23*10^3)/Fairbanks!$B$8</f>
        <v>0</v>
      </c>
    </row>
    <row r="153" spans="1:18">
      <c r="A153" s="6"/>
      <c r="B153" s="11" t="s">
        <v>194</v>
      </c>
      <c r="C153" s="13">
        <f>(Miami!$C$24*10^3)/Miami!$B$8</f>
        <v>243.52929668394796</v>
      </c>
      <c r="D153" s="13">
        <f>(Houston!$C$24*10^3)/Houston!$B$8</f>
        <v>305.87890051843885</v>
      </c>
      <c r="E153" s="13">
        <f>(Phoenix!$C$24*10^3)/Phoenix!$B$8</f>
        <v>270.03814927125109</v>
      </c>
      <c r="F153" s="13">
        <f>(Atlanta!$C$24*10^3)/Atlanta!$B$8</f>
        <v>365.9786755355571</v>
      </c>
      <c r="G153" s="13">
        <f>(LosAngeles!$C$24*10^3)/LosAngeles!$B$8</f>
        <v>354.31869314291305</v>
      </c>
      <c r="H153" s="13">
        <f>(LasVegas!$C$24*10^3)/LasVegas!$B$8</f>
        <v>313.21529883595815</v>
      </c>
      <c r="I153" s="13">
        <f>(SanFrancisco!$C$24*10^3)/SanFrancisco!$B$8</f>
        <v>405.73217255208846</v>
      </c>
      <c r="J153" s="13">
        <f>(Baltimore!$C$24*10^3)/Baltimore!$B$8</f>
        <v>413.20551697153479</v>
      </c>
      <c r="K153" s="13">
        <f>(Albuquerque!$C$24*10^3)/Albuquerque!$B$8</f>
        <v>404.24532915973788</v>
      </c>
      <c r="L153" s="13">
        <f>(Seattle!$C$24*10^3)/Seattle!$B$8</f>
        <v>437.79712413185956</v>
      </c>
      <c r="M153" s="13">
        <f>(Chicago!$C$24*10^3)/Chicago!$B$8</f>
        <v>454.66105839773064</v>
      </c>
      <c r="N153" s="13">
        <f>(Boulder!$C$24*10^3)/Boulder!$B$8</f>
        <v>452.50904822459165</v>
      </c>
      <c r="O153" s="13">
        <f>(Minneapolis!$C$24*10^3)/Minneapolis!$B$8</f>
        <v>490.48224591607163</v>
      </c>
      <c r="P153" s="13">
        <f>(Helena!$C$24*10^3)/Helena!$B$8</f>
        <v>496.99696762202876</v>
      </c>
      <c r="Q153" s="13">
        <f>(Duluth!$C$24*10^3)/Duluth!$B$8</f>
        <v>549.58427076200724</v>
      </c>
      <c r="R153" s="13">
        <f>(Fairbanks!$C$24*10^3)/Fairbanks!$B$8</f>
        <v>621.08969969676218</v>
      </c>
    </row>
    <row r="154" spans="1:18">
      <c r="A154" s="6"/>
      <c r="B154" s="11" t="s">
        <v>195</v>
      </c>
      <c r="C154" s="13">
        <f>(Miami!$C$25*10^3)/Miami!$B$8</f>
        <v>0</v>
      </c>
      <c r="D154" s="13">
        <f>(Houston!$C$25*10^3)/Houston!$B$8</f>
        <v>0</v>
      </c>
      <c r="E154" s="13">
        <f>(Phoenix!$C$25*10^3)/Phoenix!$B$8</f>
        <v>0</v>
      </c>
      <c r="F154" s="13">
        <f>(Atlanta!$C$25*10^3)/Atlanta!$B$8</f>
        <v>0</v>
      </c>
      <c r="G154" s="13">
        <f>(LosAngeles!$C$25*10^3)/LosAngeles!$B$8</f>
        <v>0</v>
      </c>
      <c r="H154" s="13">
        <f>(LasVegas!$C$25*10^3)/LasVegas!$B$8</f>
        <v>0</v>
      </c>
      <c r="I154" s="13">
        <f>(SanFrancisco!$C$25*10^3)/SanFrancisco!$B$8</f>
        <v>0</v>
      </c>
      <c r="J154" s="13">
        <f>(Baltimore!$C$25*10^3)/Baltimore!$B$8</f>
        <v>0</v>
      </c>
      <c r="K154" s="13">
        <f>(Albuquerque!$C$25*10^3)/Albuquerque!$B$8</f>
        <v>0</v>
      </c>
      <c r="L154" s="13">
        <f>(Seattle!$C$25*10^3)/Seattle!$B$8</f>
        <v>0</v>
      </c>
      <c r="M154" s="13">
        <f>(Chicago!$C$25*10^3)/Chicago!$B$8</f>
        <v>0</v>
      </c>
      <c r="N154" s="13">
        <f>(Boulder!$C$25*10^3)/Boulder!$B$8</f>
        <v>0</v>
      </c>
      <c r="O154" s="13">
        <f>(Minneapolis!$C$25*10^3)/Minneapolis!$B$8</f>
        <v>0</v>
      </c>
      <c r="P154" s="13">
        <f>(Helena!$C$25*10^3)/Helena!$B$8</f>
        <v>0</v>
      </c>
      <c r="Q154" s="13">
        <f>(Duluth!$C$25*10^3)/Duluth!$B$8</f>
        <v>0</v>
      </c>
      <c r="R154" s="13">
        <f>(Fairbanks!$C$25*10^3)/Fairbanks!$B$8</f>
        <v>0</v>
      </c>
    </row>
    <row r="155" spans="1:18">
      <c r="A155" s="6"/>
      <c r="B155" s="11" t="s">
        <v>196</v>
      </c>
      <c r="C155" s="13">
        <f>(Miami!$C$26*10^3)/Miami!$B$8</f>
        <v>0</v>
      </c>
      <c r="D155" s="13">
        <f>(Houston!$C$26*10^3)/Houston!$B$8</f>
        <v>0</v>
      </c>
      <c r="E155" s="13">
        <f>(Phoenix!$C$26*10^3)/Phoenix!$B$8</f>
        <v>0</v>
      </c>
      <c r="F155" s="13">
        <f>(Atlanta!$C$26*10^3)/Atlanta!$B$8</f>
        <v>0</v>
      </c>
      <c r="G155" s="13">
        <f>(LosAngeles!$C$26*10^3)/LosAngeles!$B$8</f>
        <v>0</v>
      </c>
      <c r="H155" s="13">
        <f>(LasVegas!$C$26*10^3)/LasVegas!$B$8</f>
        <v>0</v>
      </c>
      <c r="I155" s="13">
        <f>(SanFrancisco!$C$26*10^3)/SanFrancisco!$B$8</f>
        <v>0</v>
      </c>
      <c r="J155" s="13">
        <f>(Baltimore!$C$26*10^3)/Baltimore!$B$8</f>
        <v>0</v>
      </c>
      <c r="K155" s="13">
        <f>(Albuquerque!$C$26*10^3)/Albuquerque!$B$8</f>
        <v>0</v>
      </c>
      <c r="L155" s="13">
        <f>(Seattle!$C$26*10^3)/Seattle!$B$8</f>
        <v>0</v>
      </c>
      <c r="M155" s="13">
        <f>(Chicago!$C$26*10^3)/Chicago!$B$8</f>
        <v>0</v>
      </c>
      <c r="N155" s="13">
        <f>(Boulder!$C$26*10^3)/Boulder!$B$8</f>
        <v>0</v>
      </c>
      <c r="O155" s="13">
        <f>(Minneapolis!$C$26*10^3)/Minneapolis!$B$8</f>
        <v>0</v>
      </c>
      <c r="P155" s="13">
        <f>(Helena!$C$26*10^3)/Helena!$B$8</f>
        <v>0</v>
      </c>
      <c r="Q155" s="13">
        <f>(Duluth!$C$26*10^3)/Duluth!$B$8</f>
        <v>0</v>
      </c>
      <c r="R155" s="13">
        <f>(Fairbanks!$C$26*10^3)/Fairbanks!$B$8</f>
        <v>0</v>
      </c>
    </row>
    <row r="156" spans="1:18">
      <c r="A156" s="6"/>
      <c r="B156" s="11" t="s">
        <v>84</v>
      </c>
      <c r="C156" s="13">
        <f>(Miami!$C$28*10^3)/Miami!$B$8</f>
        <v>1840.8881932896411</v>
      </c>
      <c r="D156" s="13">
        <f>(Houston!$C$28*10^3)/Houston!$B$8</f>
        <v>2310.4568130685711</v>
      </c>
      <c r="E156" s="13">
        <f>(Phoenix!$C$28*10^3)/Phoenix!$B$8</f>
        <v>2145.3389416022696</v>
      </c>
      <c r="F156" s="13">
        <f>(Atlanta!$C$28*10^3)/Atlanta!$B$8</f>
        <v>2776.5039616550916</v>
      </c>
      <c r="G156" s="13">
        <f>(LosAngeles!$C$28*10^3)/LosAngeles!$B$8</f>
        <v>2170.8500440183898</v>
      </c>
      <c r="H156" s="13">
        <f>(LasVegas!$C$28*10^3)/LasVegas!$B$8</f>
        <v>2413.6750464638562</v>
      </c>
      <c r="I156" s="13">
        <f>(SanFrancisco!$C$28*10^3)/SanFrancisco!$B$8</f>
        <v>2854.3480387361833</v>
      </c>
      <c r="J156" s="13">
        <f>(Baltimore!$C$28*10^3)/Baltimore!$B$8</f>
        <v>3577.1886921647269</v>
      </c>
      <c r="K156" s="13">
        <f>(Albuquerque!$C$28*10^3)/Albuquerque!$B$8</f>
        <v>2964.7852880759074</v>
      </c>
      <c r="L156" s="13">
        <f>(Seattle!$C$28*10^3)/Seattle!$B$8</f>
        <v>3496.077472366233</v>
      </c>
      <c r="M156" s="13">
        <f>(Chicago!$C$28*10^3)/Chicago!$B$8</f>
        <v>4187.7922331996479</v>
      </c>
      <c r="N156" s="13">
        <f>(Boulder!$C$28*10^3)/Boulder!$B$8</f>
        <v>3608.3732759463956</v>
      </c>
      <c r="O156" s="13">
        <f>(Minneapolis!$C$28*10^3)/Minneapolis!$B$8</f>
        <v>4806.6516678078842</v>
      </c>
      <c r="P156" s="13">
        <f>(Helena!$C$28*10^3)/Helena!$B$8</f>
        <v>4348.5473931331317</v>
      </c>
      <c r="Q156" s="13">
        <f>(Duluth!$C$28*10^3)/Duluth!$B$8</f>
        <v>5549.1538687273796</v>
      </c>
      <c r="R156" s="13">
        <f>(Fairbanks!$C$28*10^3)/Fairbanks!$B$8</f>
        <v>7311.7284554436083</v>
      </c>
    </row>
    <row r="157" spans="1:18">
      <c r="A157" s="6"/>
      <c r="B157" s="9" t="s">
        <v>204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6"/>
      <c r="B158" s="11" t="s">
        <v>64</v>
      </c>
      <c r="C158" s="13">
        <f>(Miami!$E$13*10^3)/Miami!$B$8</f>
        <v>0</v>
      </c>
      <c r="D158" s="13">
        <f>(Houston!$E$13*10^3)/Houston!$B$8</f>
        <v>0</v>
      </c>
      <c r="E158" s="13">
        <f>(Phoenix!$E$13*10^3)/Phoenix!$B$8</f>
        <v>0</v>
      </c>
      <c r="F158" s="13">
        <f>(Atlanta!$E$13*10^3)/Atlanta!$B$8</f>
        <v>0</v>
      </c>
      <c r="G158" s="13">
        <f>(LosAngeles!$E$13*10^3)/LosAngeles!$B$8</f>
        <v>0</v>
      </c>
      <c r="H158" s="13">
        <f>(LasVegas!$E$13*10^3)/LasVegas!$B$8</f>
        <v>0</v>
      </c>
      <c r="I158" s="13">
        <f>(SanFrancisco!$E$13*10^3)/SanFrancisco!$B$8</f>
        <v>0</v>
      </c>
      <c r="J158" s="13">
        <f>(Baltimore!$E$13*10^3)/Baltimore!$B$8</f>
        <v>0</v>
      </c>
      <c r="K158" s="13">
        <f>(Albuquerque!$E$13*10^3)/Albuquerque!$B$8</f>
        <v>0</v>
      </c>
      <c r="L158" s="13">
        <f>(Seattle!$E$13*10^3)/Seattle!$B$8</f>
        <v>0</v>
      </c>
      <c r="M158" s="13">
        <f>(Chicago!$E$13*10^3)/Chicago!$B$8</f>
        <v>0</v>
      </c>
      <c r="N158" s="13">
        <f>(Boulder!$E$13*10^3)/Boulder!$B$8</f>
        <v>0</v>
      </c>
      <c r="O158" s="13">
        <f>(Minneapolis!$E$13*10^3)/Minneapolis!$B$8</f>
        <v>0</v>
      </c>
      <c r="P158" s="13">
        <f>(Helena!$E$13*10^3)/Helena!$B$8</f>
        <v>0</v>
      </c>
      <c r="Q158" s="13">
        <f>(Duluth!$E$13*10^3)/Duluth!$B$8</f>
        <v>0</v>
      </c>
      <c r="R158" s="13">
        <f>(Fairbanks!$E$13*10^3)/Fairbanks!$B$8</f>
        <v>0</v>
      </c>
    </row>
    <row r="159" spans="1:18">
      <c r="A159" s="6"/>
      <c r="B159" s="11" t="s">
        <v>65</v>
      </c>
      <c r="C159" s="13">
        <f>(Miami!$E$14*10^3)/Miami!$B$8</f>
        <v>0</v>
      </c>
      <c r="D159" s="13">
        <f>(Houston!$E$14*10^3)/Houston!$B$8</f>
        <v>0</v>
      </c>
      <c r="E159" s="13">
        <f>(Phoenix!$E$14*10^3)/Phoenix!$B$8</f>
        <v>0</v>
      </c>
      <c r="F159" s="13">
        <f>(Atlanta!$E$14*10^3)/Atlanta!$B$8</f>
        <v>0</v>
      </c>
      <c r="G159" s="13">
        <f>(LosAngeles!$E$14*10^3)/LosAngeles!$B$8</f>
        <v>0</v>
      </c>
      <c r="H159" s="13">
        <f>(LasVegas!$E$14*10^3)/LasVegas!$B$8</f>
        <v>0</v>
      </c>
      <c r="I159" s="13">
        <f>(SanFrancisco!$E$14*10^3)/SanFrancisco!$B$8</f>
        <v>0</v>
      </c>
      <c r="J159" s="13">
        <f>(Baltimore!$E$14*10^3)/Baltimore!$B$8</f>
        <v>0</v>
      </c>
      <c r="K159" s="13">
        <f>(Albuquerque!$E$14*10^3)/Albuquerque!$B$8</f>
        <v>0</v>
      </c>
      <c r="L159" s="13">
        <f>(Seattle!$E$14*10^3)/Seattle!$B$8</f>
        <v>0</v>
      </c>
      <c r="M159" s="13">
        <f>(Chicago!$E$14*10^3)/Chicago!$B$8</f>
        <v>0</v>
      </c>
      <c r="N159" s="13">
        <f>(Boulder!$E$14*10^3)/Boulder!$B$8</f>
        <v>0</v>
      </c>
      <c r="O159" s="13">
        <f>(Minneapolis!$E$14*10^3)/Minneapolis!$B$8</f>
        <v>0</v>
      </c>
      <c r="P159" s="13">
        <f>(Helena!$E$14*10^3)/Helena!$B$8</f>
        <v>0</v>
      </c>
      <c r="Q159" s="13">
        <f>(Duluth!$E$14*10^3)/Duluth!$B$8</f>
        <v>0</v>
      </c>
      <c r="R159" s="13">
        <f>(Fairbanks!$E$14*10^3)/Fairbanks!$B$8</f>
        <v>0</v>
      </c>
    </row>
    <row r="160" spans="1:18">
      <c r="A160" s="6"/>
      <c r="B160" s="11" t="s">
        <v>73</v>
      </c>
      <c r="C160" s="13">
        <f>(Miami!$E$15*10^3)/Miami!$B$8</f>
        <v>0</v>
      </c>
      <c r="D160" s="13">
        <f>(Houston!$E$15*10^3)/Houston!$B$8</f>
        <v>0</v>
      </c>
      <c r="E160" s="13">
        <f>(Phoenix!$E$15*10^3)/Phoenix!$B$8</f>
        <v>0</v>
      </c>
      <c r="F160" s="13">
        <f>(Atlanta!$E$15*10^3)/Atlanta!$B$8</f>
        <v>0</v>
      </c>
      <c r="G160" s="13">
        <f>(LosAngeles!$E$15*10^3)/LosAngeles!$B$8</f>
        <v>0</v>
      </c>
      <c r="H160" s="13">
        <f>(LasVegas!$E$15*10^3)/LasVegas!$B$8</f>
        <v>0</v>
      </c>
      <c r="I160" s="13">
        <f>(SanFrancisco!$E$15*10^3)/SanFrancisco!$B$8</f>
        <v>0</v>
      </c>
      <c r="J160" s="13">
        <f>(Baltimore!$E$15*10^3)/Baltimore!$B$8</f>
        <v>0</v>
      </c>
      <c r="K160" s="13">
        <f>(Albuquerque!$E$15*10^3)/Albuquerque!$B$8</f>
        <v>0</v>
      </c>
      <c r="L160" s="13">
        <f>(Seattle!$E$15*10^3)/Seattle!$B$8</f>
        <v>0</v>
      </c>
      <c r="M160" s="13">
        <f>(Chicago!$E$15*10^3)/Chicago!$B$8</f>
        <v>0</v>
      </c>
      <c r="N160" s="13">
        <f>(Boulder!$E$15*10^3)/Boulder!$B$8</f>
        <v>0</v>
      </c>
      <c r="O160" s="13">
        <f>(Minneapolis!$E$15*10^3)/Minneapolis!$B$8</f>
        <v>0</v>
      </c>
      <c r="P160" s="13">
        <f>(Helena!$E$15*10^3)/Helena!$B$8</f>
        <v>0</v>
      </c>
      <c r="Q160" s="13">
        <f>(Duluth!$E$15*10^3)/Duluth!$B$8</f>
        <v>0</v>
      </c>
      <c r="R160" s="13">
        <f>(Fairbanks!$E$15*10^3)/Fairbanks!$B$8</f>
        <v>0</v>
      </c>
    </row>
    <row r="161" spans="1:18">
      <c r="A161" s="6"/>
      <c r="B161" s="11" t="s">
        <v>74</v>
      </c>
      <c r="C161" s="13">
        <f>(Miami!$E$16*10^3)/Miami!$B$8</f>
        <v>0</v>
      </c>
      <c r="D161" s="13">
        <f>(Houston!$E$16*10^3)/Houston!$B$8</f>
        <v>0</v>
      </c>
      <c r="E161" s="13">
        <f>(Phoenix!$E$16*10^3)/Phoenix!$B$8</f>
        <v>0</v>
      </c>
      <c r="F161" s="13">
        <f>(Atlanta!$E$16*10^3)/Atlanta!$B$8</f>
        <v>0</v>
      </c>
      <c r="G161" s="13">
        <f>(LosAngeles!$E$16*10^3)/LosAngeles!$B$8</f>
        <v>0</v>
      </c>
      <c r="H161" s="13">
        <f>(LasVegas!$E$16*10^3)/LasVegas!$B$8</f>
        <v>0</v>
      </c>
      <c r="I161" s="13">
        <f>(SanFrancisco!$E$16*10^3)/SanFrancisco!$B$8</f>
        <v>0</v>
      </c>
      <c r="J161" s="13">
        <f>(Baltimore!$E$16*10^3)/Baltimore!$B$8</f>
        <v>0</v>
      </c>
      <c r="K161" s="13">
        <f>(Albuquerque!$E$16*10^3)/Albuquerque!$B$8</f>
        <v>0</v>
      </c>
      <c r="L161" s="13">
        <f>(Seattle!$E$16*10^3)/Seattle!$B$8</f>
        <v>0</v>
      </c>
      <c r="M161" s="13">
        <f>(Chicago!$E$16*10^3)/Chicago!$B$8</f>
        <v>0</v>
      </c>
      <c r="N161" s="13">
        <f>(Boulder!$E$16*10^3)/Boulder!$B$8</f>
        <v>0</v>
      </c>
      <c r="O161" s="13">
        <f>(Minneapolis!$E$16*10^3)/Minneapolis!$B$8</f>
        <v>0</v>
      </c>
      <c r="P161" s="13">
        <f>(Helena!$E$16*10^3)/Helena!$B$8</f>
        <v>0</v>
      </c>
      <c r="Q161" s="13">
        <f>(Duluth!$E$16*10^3)/Duluth!$B$8</f>
        <v>0</v>
      </c>
      <c r="R161" s="13">
        <f>(Fairbanks!$E$16*10^3)/Fairbanks!$B$8</f>
        <v>0</v>
      </c>
    </row>
    <row r="162" spans="1:18">
      <c r="A162" s="6"/>
      <c r="B162" s="11" t="s">
        <v>75</v>
      </c>
      <c r="C162" s="13">
        <f>(Miami!$E$17*10^3)/Miami!$B$8</f>
        <v>0</v>
      </c>
      <c r="D162" s="13">
        <f>(Houston!$E$17*10^3)/Houston!$B$8</f>
        <v>0</v>
      </c>
      <c r="E162" s="13">
        <f>(Phoenix!$E$17*10^3)/Phoenix!$B$8</f>
        <v>0</v>
      </c>
      <c r="F162" s="13">
        <f>(Atlanta!$E$17*10^3)/Atlanta!$B$8</f>
        <v>0</v>
      </c>
      <c r="G162" s="13">
        <f>(LosAngeles!$E$17*10^3)/LosAngeles!$B$8</f>
        <v>0</v>
      </c>
      <c r="H162" s="13">
        <f>(LasVegas!$E$17*10^3)/LasVegas!$B$8</f>
        <v>0</v>
      </c>
      <c r="I162" s="13">
        <f>(SanFrancisco!$E$17*10^3)/SanFrancisco!$B$8</f>
        <v>0</v>
      </c>
      <c r="J162" s="13">
        <f>(Baltimore!$E$17*10^3)/Baltimore!$B$8</f>
        <v>0</v>
      </c>
      <c r="K162" s="13">
        <f>(Albuquerque!$E$17*10^3)/Albuquerque!$B$8</f>
        <v>0</v>
      </c>
      <c r="L162" s="13">
        <f>(Seattle!$E$17*10^3)/Seattle!$B$8</f>
        <v>0</v>
      </c>
      <c r="M162" s="13">
        <f>(Chicago!$E$17*10^3)/Chicago!$B$8</f>
        <v>0</v>
      </c>
      <c r="N162" s="13">
        <f>(Boulder!$E$17*10^3)/Boulder!$B$8</f>
        <v>0</v>
      </c>
      <c r="O162" s="13">
        <f>(Minneapolis!$E$17*10^3)/Minneapolis!$B$8</f>
        <v>0</v>
      </c>
      <c r="P162" s="13">
        <f>(Helena!$E$17*10^3)/Helena!$B$8</f>
        <v>0</v>
      </c>
      <c r="Q162" s="13">
        <f>(Duluth!$E$17*10^3)/Duluth!$B$8</f>
        <v>0</v>
      </c>
      <c r="R162" s="13">
        <f>(Fairbanks!$E$17*10^3)/Fairbanks!$B$8</f>
        <v>0</v>
      </c>
    </row>
    <row r="163" spans="1:18">
      <c r="A163" s="6"/>
      <c r="B163" s="11" t="s">
        <v>76</v>
      </c>
      <c r="C163" s="13">
        <f>(Miami!$E$18*10^3)/Miami!$B$8</f>
        <v>0</v>
      </c>
      <c r="D163" s="13">
        <f>(Houston!$E$18*10^3)/Houston!$B$8</f>
        <v>0</v>
      </c>
      <c r="E163" s="13">
        <f>(Phoenix!$E$18*10^3)/Phoenix!$B$8</f>
        <v>0</v>
      </c>
      <c r="F163" s="13">
        <f>(Atlanta!$E$18*10^3)/Atlanta!$B$8</f>
        <v>0</v>
      </c>
      <c r="G163" s="13">
        <f>(LosAngeles!$E$18*10^3)/LosAngeles!$B$8</f>
        <v>0</v>
      </c>
      <c r="H163" s="13">
        <f>(LasVegas!$E$18*10^3)/LasVegas!$B$8</f>
        <v>0</v>
      </c>
      <c r="I163" s="13">
        <f>(SanFrancisco!$E$18*10^3)/SanFrancisco!$B$8</f>
        <v>0</v>
      </c>
      <c r="J163" s="13">
        <f>(Baltimore!$E$18*10^3)/Baltimore!$B$8</f>
        <v>0</v>
      </c>
      <c r="K163" s="13">
        <f>(Albuquerque!$E$18*10^3)/Albuquerque!$B$8</f>
        <v>0</v>
      </c>
      <c r="L163" s="13">
        <f>(Seattle!$E$18*10^3)/Seattle!$B$8</f>
        <v>0</v>
      </c>
      <c r="M163" s="13">
        <f>(Chicago!$E$18*10^3)/Chicago!$B$8</f>
        <v>0</v>
      </c>
      <c r="N163" s="13">
        <f>(Boulder!$E$18*10^3)/Boulder!$B$8</f>
        <v>0</v>
      </c>
      <c r="O163" s="13">
        <f>(Minneapolis!$E$18*10^3)/Minneapolis!$B$8</f>
        <v>0</v>
      </c>
      <c r="P163" s="13">
        <f>(Helena!$E$18*10^3)/Helena!$B$8</f>
        <v>0</v>
      </c>
      <c r="Q163" s="13">
        <f>(Duluth!$E$18*10^3)/Duluth!$B$8</f>
        <v>0</v>
      </c>
      <c r="R163" s="13">
        <f>(Fairbanks!$E$18*10^3)/Fairbanks!$B$8</f>
        <v>0</v>
      </c>
    </row>
    <row r="164" spans="1:18">
      <c r="A164" s="6"/>
      <c r="B164" s="11" t="s">
        <v>77</v>
      </c>
      <c r="C164" s="13">
        <f>(Miami!$E$19*10^3)/Miami!$B$8</f>
        <v>0</v>
      </c>
      <c r="D164" s="13">
        <f>(Houston!$E$19*10^3)/Houston!$B$8</f>
        <v>0</v>
      </c>
      <c r="E164" s="13">
        <f>(Phoenix!$E$19*10^3)/Phoenix!$B$8</f>
        <v>0</v>
      </c>
      <c r="F164" s="13">
        <f>(Atlanta!$E$19*10^3)/Atlanta!$B$8</f>
        <v>0</v>
      </c>
      <c r="G164" s="13">
        <f>(LosAngeles!$E$19*10^3)/LosAngeles!$B$8</f>
        <v>0</v>
      </c>
      <c r="H164" s="13">
        <f>(LasVegas!$E$19*10^3)/LasVegas!$B$8</f>
        <v>0</v>
      </c>
      <c r="I164" s="13">
        <f>(SanFrancisco!$E$19*10^3)/SanFrancisco!$B$8</f>
        <v>0</v>
      </c>
      <c r="J164" s="13">
        <f>(Baltimore!$E$19*10^3)/Baltimore!$B$8</f>
        <v>0</v>
      </c>
      <c r="K164" s="13">
        <f>(Albuquerque!$E$19*10^3)/Albuquerque!$B$8</f>
        <v>0</v>
      </c>
      <c r="L164" s="13">
        <f>(Seattle!$E$19*10^3)/Seattle!$B$8</f>
        <v>0</v>
      </c>
      <c r="M164" s="13">
        <f>(Chicago!$E$19*10^3)/Chicago!$B$8</f>
        <v>0</v>
      </c>
      <c r="N164" s="13">
        <f>(Boulder!$E$19*10^3)/Boulder!$B$8</f>
        <v>0</v>
      </c>
      <c r="O164" s="13">
        <f>(Minneapolis!$E$19*10^3)/Minneapolis!$B$8</f>
        <v>0</v>
      </c>
      <c r="P164" s="13">
        <f>(Helena!$E$19*10^3)/Helena!$B$8</f>
        <v>0</v>
      </c>
      <c r="Q164" s="13">
        <f>(Duluth!$E$19*10^3)/Duluth!$B$8</f>
        <v>0</v>
      </c>
      <c r="R164" s="13">
        <f>(Fairbanks!$E$19*10^3)/Fairbanks!$B$8</f>
        <v>0</v>
      </c>
    </row>
    <row r="165" spans="1:18">
      <c r="A165" s="6"/>
      <c r="B165" s="11" t="s">
        <v>78</v>
      </c>
      <c r="C165" s="13">
        <f>(Miami!$E$20*10^3)/Miami!$B$8</f>
        <v>0</v>
      </c>
      <c r="D165" s="13">
        <f>(Houston!$E$20*10^3)/Houston!$B$8</f>
        <v>0</v>
      </c>
      <c r="E165" s="13">
        <f>(Phoenix!$E$20*10^3)/Phoenix!$B$8</f>
        <v>0</v>
      </c>
      <c r="F165" s="13">
        <f>(Atlanta!$E$20*10^3)/Atlanta!$B$8</f>
        <v>0</v>
      </c>
      <c r="G165" s="13">
        <f>(LosAngeles!$E$20*10^3)/LosAngeles!$B$8</f>
        <v>0</v>
      </c>
      <c r="H165" s="13">
        <f>(LasVegas!$E$20*10^3)/LasVegas!$B$8</f>
        <v>0</v>
      </c>
      <c r="I165" s="13">
        <f>(SanFrancisco!$E$20*10^3)/SanFrancisco!$B$8</f>
        <v>0</v>
      </c>
      <c r="J165" s="13">
        <f>(Baltimore!$E$20*10^3)/Baltimore!$B$8</f>
        <v>0</v>
      </c>
      <c r="K165" s="13">
        <f>(Albuquerque!$E$20*10^3)/Albuquerque!$B$8</f>
        <v>0</v>
      </c>
      <c r="L165" s="13">
        <f>(Seattle!$E$20*10^3)/Seattle!$B$8</f>
        <v>0</v>
      </c>
      <c r="M165" s="13">
        <f>(Chicago!$E$20*10^3)/Chicago!$B$8</f>
        <v>0</v>
      </c>
      <c r="N165" s="13">
        <f>(Boulder!$E$20*10^3)/Boulder!$B$8</f>
        <v>0</v>
      </c>
      <c r="O165" s="13">
        <f>(Minneapolis!$E$20*10^3)/Minneapolis!$B$8</f>
        <v>0</v>
      </c>
      <c r="P165" s="13">
        <f>(Helena!$E$20*10^3)/Helena!$B$8</f>
        <v>0</v>
      </c>
      <c r="Q165" s="13">
        <f>(Duluth!$E$20*10^3)/Duluth!$B$8</f>
        <v>0</v>
      </c>
      <c r="R165" s="13">
        <f>(Fairbanks!$E$20*10^3)/Fairbanks!$B$8</f>
        <v>0</v>
      </c>
    </row>
    <row r="166" spans="1:18">
      <c r="A166" s="6"/>
      <c r="B166" s="11" t="s">
        <v>79</v>
      </c>
      <c r="C166" s="13">
        <f>(Miami!$E$21*10^3)/Miami!$B$8</f>
        <v>0</v>
      </c>
      <c r="D166" s="13">
        <f>(Houston!$E$21*10^3)/Houston!$B$8</f>
        <v>0</v>
      </c>
      <c r="E166" s="13">
        <f>(Phoenix!$E$21*10^3)/Phoenix!$B$8</f>
        <v>0</v>
      </c>
      <c r="F166" s="13">
        <f>(Atlanta!$E$21*10^3)/Atlanta!$B$8</f>
        <v>0</v>
      </c>
      <c r="G166" s="13">
        <f>(LosAngeles!$E$21*10^3)/LosAngeles!$B$8</f>
        <v>0</v>
      </c>
      <c r="H166" s="13">
        <f>(LasVegas!$E$21*10^3)/LasVegas!$B$8</f>
        <v>0</v>
      </c>
      <c r="I166" s="13">
        <f>(SanFrancisco!$E$21*10^3)/SanFrancisco!$B$8</f>
        <v>0</v>
      </c>
      <c r="J166" s="13">
        <f>(Baltimore!$E$21*10^3)/Baltimore!$B$8</f>
        <v>0</v>
      </c>
      <c r="K166" s="13">
        <f>(Albuquerque!$E$21*10^3)/Albuquerque!$B$8</f>
        <v>0</v>
      </c>
      <c r="L166" s="13">
        <f>(Seattle!$E$21*10^3)/Seattle!$B$8</f>
        <v>0</v>
      </c>
      <c r="M166" s="13">
        <f>(Chicago!$E$21*10^3)/Chicago!$B$8</f>
        <v>0</v>
      </c>
      <c r="N166" s="13">
        <f>(Boulder!$E$21*10^3)/Boulder!$B$8</f>
        <v>0</v>
      </c>
      <c r="O166" s="13">
        <f>(Minneapolis!$E$21*10^3)/Minneapolis!$B$8</f>
        <v>0</v>
      </c>
      <c r="P166" s="13">
        <f>(Helena!$E$21*10^3)/Helena!$B$8</f>
        <v>0</v>
      </c>
      <c r="Q166" s="13">
        <f>(Duluth!$E$21*10^3)/Duluth!$B$8</f>
        <v>0</v>
      </c>
      <c r="R166" s="13">
        <f>(Fairbanks!$E$21*10^3)/Fairbanks!$B$8</f>
        <v>0</v>
      </c>
    </row>
    <row r="167" spans="1:18">
      <c r="A167" s="6"/>
      <c r="B167" s="11" t="s">
        <v>80</v>
      </c>
      <c r="C167" s="13">
        <f>(Miami!$E$22*10^3)/Miami!$B$8</f>
        <v>0</v>
      </c>
      <c r="D167" s="13">
        <f>(Houston!$E$22*10^3)/Houston!$B$8</f>
        <v>0</v>
      </c>
      <c r="E167" s="13">
        <f>(Phoenix!$E$22*10^3)/Phoenix!$B$8</f>
        <v>0</v>
      </c>
      <c r="F167" s="13">
        <f>(Atlanta!$E$22*10^3)/Atlanta!$B$8</f>
        <v>0</v>
      </c>
      <c r="G167" s="13">
        <f>(LosAngeles!$E$22*10^3)/LosAngeles!$B$8</f>
        <v>0</v>
      </c>
      <c r="H167" s="13">
        <f>(LasVegas!$E$22*10^3)/LasVegas!$B$8</f>
        <v>0</v>
      </c>
      <c r="I167" s="13">
        <f>(SanFrancisco!$E$22*10^3)/SanFrancisco!$B$8</f>
        <v>0</v>
      </c>
      <c r="J167" s="13">
        <f>(Baltimore!$E$22*10^3)/Baltimore!$B$8</f>
        <v>0</v>
      </c>
      <c r="K167" s="13">
        <f>(Albuquerque!$E$22*10^3)/Albuquerque!$B$8</f>
        <v>0</v>
      </c>
      <c r="L167" s="13">
        <f>(Seattle!$E$22*10^3)/Seattle!$B$8</f>
        <v>0</v>
      </c>
      <c r="M167" s="13">
        <f>(Chicago!$E$22*10^3)/Chicago!$B$8</f>
        <v>0</v>
      </c>
      <c r="N167" s="13">
        <f>(Boulder!$E$22*10^3)/Boulder!$B$8</f>
        <v>0</v>
      </c>
      <c r="O167" s="13">
        <f>(Minneapolis!$E$22*10^3)/Minneapolis!$B$8</f>
        <v>0</v>
      </c>
      <c r="P167" s="13">
        <f>(Helena!$E$22*10^3)/Helena!$B$8</f>
        <v>0</v>
      </c>
      <c r="Q167" s="13">
        <f>(Duluth!$E$22*10^3)/Duluth!$B$8</f>
        <v>0</v>
      </c>
      <c r="R167" s="13">
        <f>(Fairbanks!$E$22*10^3)/Fairbanks!$B$8</f>
        <v>0</v>
      </c>
    </row>
    <row r="168" spans="1:18">
      <c r="A168" s="6"/>
      <c r="B168" s="11" t="s">
        <v>59</v>
      </c>
      <c r="C168" s="13">
        <f>(Miami!$E$23*10^3)/Miami!$B$8</f>
        <v>0</v>
      </c>
      <c r="D168" s="13">
        <f>(Houston!$E$23*10^3)/Houston!$B$8</f>
        <v>0</v>
      </c>
      <c r="E168" s="13">
        <f>(Phoenix!$E$23*10^3)/Phoenix!$B$8</f>
        <v>0</v>
      </c>
      <c r="F168" s="13">
        <f>(Atlanta!$E$23*10^3)/Atlanta!$B$8</f>
        <v>0</v>
      </c>
      <c r="G168" s="13">
        <f>(LosAngeles!$E$23*10^3)/LosAngeles!$B$8</f>
        <v>0</v>
      </c>
      <c r="H168" s="13">
        <f>(LasVegas!$E$23*10^3)/LasVegas!$B$8</f>
        <v>0</v>
      </c>
      <c r="I168" s="13">
        <f>(SanFrancisco!$E$23*10^3)/SanFrancisco!$B$8</f>
        <v>0</v>
      </c>
      <c r="J168" s="13">
        <f>(Baltimore!$E$23*10^3)/Baltimore!$B$8</f>
        <v>0</v>
      </c>
      <c r="K168" s="13">
        <f>(Albuquerque!$E$23*10^3)/Albuquerque!$B$8</f>
        <v>0</v>
      </c>
      <c r="L168" s="13">
        <f>(Seattle!$E$23*10^3)/Seattle!$B$8</f>
        <v>0</v>
      </c>
      <c r="M168" s="13">
        <f>(Chicago!$E$23*10^3)/Chicago!$B$8</f>
        <v>0</v>
      </c>
      <c r="N168" s="13">
        <f>(Boulder!$E$23*10^3)/Boulder!$B$8</f>
        <v>0</v>
      </c>
      <c r="O168" s="13">
        <f>(Minneapolis!$E$23*10^3)/Minneapolis!$B$8</f>
        <v>0</v>
      </c>
      <c r="P168" s="13">
        <f>(Helena!$E$23*10^3)/Helena!$B$8</f>
        <v>0</v>
      </c>
      <c r="Q168" s="13">
        <f>(Duluth!$E$23*10^3)/Duluth!$B$8</f>
        <v>0</v>
      </c>
      <c r="R168" s="13">
        <f>(Fairbanks!$E$23*10^3)/Fairbanks!$B$8</f>
        <v>0</v>
      </c>
    </row>
    <row r="169" spans="1:18">
      <c r="A169" s="6"/>
      <c r="B169" s="11" t="s">
        <v>81</v>
      </c>
      <c r="C169" s="13">
        <f>(Miami!$E$24*10^3)/Miami!$B$8</f>
        <v>0</v>
      </c>
      <c r="D169" s="13">
        <f>(Houston!$E$24*10^3)/Houston!$B$8</f>
        <v>0</v>
      </c>
      <c r="E169" s="13">
        <f>(Phoenix!$E$24*10^3)/Phoenix!$B$8</f>
        <v>0</v>
      </c>
      <c r="F169" s="13">
        <f>(Atlanta!$E$24*10^3)/Atlanta!$B$8</f>
        <v>0</v>
      </c>
      <c r="G169" s="13">
        <f>(LosAngeles!$E$24*10^3)/LosAngeles!$B$8</f>
        <v>0</v>
      </c>
      <c r="H169" s="13">
        <f>(LasVegas!$E$24*10^3)/LasVegas!$B$8</f>
        <v>0</v>
      </c>
      <c r="I169" s="13">
        <f>(SanFrancisco!$E$24*10^3)/SanFrancisco!$B$8</f>
        <v>0</v>
      </c>
      <c r="J169" s="13">
        <f>(Baltimore!$E$24*10^3)/Baltimore!$B$8</f>
        <v>0</v>
      </c>
      <c r="K169" s="13">
        <f>(Albuquerque!$E$24*10^3)/Albuquerque!$B$8</f>
        <v>0</v>
      </c>
      <c r="L169" s="13">
        <f>(Seattle!$E$24*10^3)/Seattle!$B$8</f>
        <v>0</v>
      </c>
      <c r="M169" s="13">
        <f>(Chicago!$E$24*10^3)/Chicago!$B$8</f>
        <v>0</v>
      </c>
      <c r="N169" s="13">
        <f>(Boulder!$E$24*10^3)/Boulder!$B$8</f>
        <v>0</v>
      </c>
      <c r="O169" s="13">
        <f>(Minneapolis!$E$24*10^3)/Minneapolis!$B$8</f>
        <v>0</v>
      </c>
      <c r="P169" s="13">
        <f>(Helena!$E$24*10^3)/Helena!$B$8</f>
        <v>0</v>
      </c>
      <c r="Q169" s="13">
        <f>(Duluth!$E$24*10^3)/Duluth!$B$8</f>
        <v>0</v>
      </c>
      <c r="R169" s="13">
        <f>(Fairbanks!$E$24*10^3)/Fairbanks!$B$8</f>
        <v>0</v>
      </c>
    </row>
    <row r="170" spans="1:18">
      <c r="A170" s="6"/>
      <c r="B170" s="11" t="s">
        <v>82</v>
      </c>
      <c r="C170" s="13">
        <f>(Miami!$E$25*10^3)/Miami!$B$8</f>
        <v>0</v>
      </c>
      <c r="D170" s="13">
        <f>(Houston!$E$25*10^3)/Houston!$B$8</f>
        <v>0</v>
      </c>
      <c r="E170" s="13">
        <f>(Phoenix!$E$25*10^3)/Phoenix!$B$8</f>
        <v>0</v>
      </c>
      <c r="F170" s="13">
        <f>(Atlanta!$E$25*10^3)/Atlanta!$B$8</f>
        <v>0</v>
      </c>
      <c r="G170" s="13">
        <f>(LosAngeles!$E$25*10^3)/LosAngeles!$B$8</f>
        <v>0</v>
      </c>
      <c r="H170" s="13">
        <f>(LasVegas!$E$25*10^3)/LasVegas!$B$8</f>
        <v>0</v>
      </c>
      <c r="I170" s="13">
        <f>(SanFrancisco!$E$25*10^3)/SanFrancisco!$B$8</f>
        <v>0</v>
      </c>
      <c r="J170" s="13">
        <f>(Baltimore!$E$25*10^3)/Baltimore!$B$8</f>
        <v>0</v>
      </c>
      <c r="K170" s="13">
        <f>(Albuquerque!$E$25*10^3)/Albuquerque!$B$8</f>
        <v>0</v>
      </c>
      <c r="L170" s="13">
        <f>(Seattle!$E$25*10^3)/Seattle!$B$8</f>
        <v>0</v>
      </c>
      <c r="M170" s="13">
        <f>(Chicago!$E$25*10^3)/Chicago!$B$8</f>
        <v>0</v>
      </c>
      <c r="N170" s="13">
        <f>(Boulder!$E$25*10^3)/Boulder!$B$8</f>
        <v>0</v>
      </c>
      <c r="O170" s="13">
        <f>(Minneapolis!$E$25*10^3)/Minneapolis!$B$8</f>
        <v>0</v>
      </c>
      <c r="P170" s="13">
        <f>(Helena!$E$25*10^3)/Helena!$B$8</f>
        <v>0</v>
      </c>
      <c r="Q170" s="13">
        <f>(Duluth!$E$25*10^3)/Duluth!$B$8</f>
        <v>0</v>
      </c>
      <c r="R170" s="13">
        <f>(Fairbanks!$E$25*10^3)/Fairbanks!$B$8</f>
        <v>0</v>
      </c>
    </row>
    <row r="171" spans="1:18">
      <c r="A171" s="6"/>
      <c r="B171" s="11" t="s">
        <v>83</v>
      </c>
      <c r="C171" s="13">
        <f>(Miami!$E$26*10^3)/Miami!$B$8</f>
        <v>0</v>
      </c>
      <c r="D171" s="13">
        <f>(Houston!$E$26*10^3)/Houston!$B$8</f>
        <v>0</v>
      </c>
      <c r="E171" s="13">
        <f>(Phoenix!$E$26*10^3)/Phoenix!$B$8</f>
        <v>0</v>
      </c>
      <c r="F171" s="13">
        <f>(Atlanta!$E$26*10^3)/Atlanta!$B$8</f>
        <v>0</v>
      </c>
      <c r="G171" s="13">
        <f>(LosAngeles!$E$26*10^3)/LosAngeles!$B$8</f>
        <v>0</v>
      </c>
      <c r="H171" s="13">
        <f>(LasVegas!$E$26*10^3)/LasVegas!$B$8</f>
        <v>0</v>
      </c>
      <c r="I171" s="13">
        <f>(SanFrancisco!$E$26*10^3)/SanFrancisco!$B$8</f>
        <v>0</v>
      </c>
      <c r="J171" s="13">
        <f>(Baltimore!$E$26*10^3)/Baltimore!$B$8</f>
        <v>0</v>
      </c>
      <c r="K171" s="13">
        <f>(Albuquerque!$E$26*10^3)/Albuquerque!$B$8</f>
        <v>0</v>
      </c>
      <c r="L171" s="13">
        <f>(Seattle!$E$26*10^3)/Seattle!$B$8</f>
        <v>0</v>
      </c>
      <c r="M171" s="13">
        <f>(Chicago!$E$26*10^3)/Chicago!$B$8</f>
        <v>0</v>
      </c>
      <c r="N171" s="13">
        <f>(Boulder!$E$26*10^3)/Boulder!$B$8</f>
        <v>0</v>
      </c>
      <c r="O171" s="13">
        <f>(Minneapolis!$E$26*10^3)/Minneapolis!$B$8</f>
        <v>0</v>
      </c>
      <c r="P171" s="13">
        <f>(Helena!$E$26*10^3)/Helena!$B$8</f>
        <v>0</v>
      </c>
      <c r="Q171" s="13">
        <f>(Duluth!$E$26*10^3)/Duluth!$B$8</f>
        <v>0</v>
      </c>
      <c r="R171" s="13">
        <f>(Fairbanks!$E$26*10^3)/Fairbanks!$B$8</f>
        <v>0</v>
      </c>
    </row>
    <row r="172" spans="1:18">
      <c r="A172" s="6"/>
      <c r="B172" s="11" t="s">
        <v>84</v>
      </c>
      <c r="C172" s="13">
        <f>(Miami!$E$28*10^3)/Miami!$B$8</f>
        <v>0</v>
      </c>
      <c r="D172" s="13">
        <f>(Houston!$E$28*10^3)/Houston!$B$8</f>
        <v>0</v>
      </c>
      <c r="E172" s="13">
        <f>(Phoenix!$E$28*10^3)/Phoenix!$B$8</f>
        <v>0</v>
      </c>
      <c r="F172" s="13">
        <f>(Atlanta!$E$28*10^3)/Atlanta!$B$8</f>
        <v>0</v>
      </c>
      <c r="G172" s="13">
        <f>(LosAngeles!$E$28*10^3)/LosAngeles!$B$8</f>
        <v>0</v>
      </c>
      <c r="H172" s="13">
        <f>(LasVegas!$E$28*10^3)/LasVegas!$B$8</f>
        <v>0</v>
      </c>
      <c r="I172" s="13">
        <f>(SanFrancisco!$E$28*10^3)/SanFrancisco!$B$8</f>
        <v>0</v>
      </c>
      <c r="J172" s="13">
        <f>(Baltimore!$E$28*10^3)/Baltimore!$B$8</f>
        <v>0</v>
      </c>
      <c r="K172" s="13">
        <f>(Albuquerque!$E$28*10^3)/Albuquerque!$B$8</f>
        <v>0</v>
      </c>
      <c r="L172" s="13">
        <f>(Seattle!$E$28*10^3)/Seattle!$B$8</f>
        <v>0</v>
      </c>
      <c r="M172" s="13">
        <f>(Chicago!$E$28*10^3)/Chicago!$B$8</f>
        <v>0</v>
      </c>
      <c r="N172" s="13">
        <f>(Boulder!$E$28*10^3)/Boulder!$B$8</f>
        <v>0</v>
      </c>
      <c r="O172" s="13">
        <f>(Minneapolis!$E$28*10^3)/Minneapolis!$B$8</f>
        <v>0</v>
      </c>
      <c r="P172" s="13">
        <f>(Helena!$E$28*10^3)/Helena!$B$8</f>
        <v>0</v>
      </c>
      <c r="Q172" s="13">
        <f>(Duluth!$E$28*10^3)/Duluth!$B$8</f>
        <v>0</v>
      </c>
      <c r="R172" s="13">
        <f>(Fairbanks!$E$28*10^3)/Fairbanks!$B$8</f>
        <v>0</v>
      </c>
    </row>
    <row r="173" spans="1:18">
      <c r="A173" s="6"/>
      <c r="B173" s="9" t="s">
        <v>205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6"/>
      <c r="B174" s="11" t="s">
        <v>64</v>
      </c>
      <c r="C174" s="13">
        <f>(Miami!$F$13*10^3)/Miami!$B$8</f>
        <v>0</v>
      </c>
      <c r="D174" s="13">
        <f>(Houston!$F$13*10^3)/Houston!$B$8</f>
        <v>0</v>
      </c>
      <c r="E174" s="13">
        <f>(Phoenix!$F$13*10^3)/Phoenix!$B$8</f>
        <v>0</v>
      </c>
      <c r="F174" s="13">
        <f>(Atlanta!$F$13*10^3)/Atlanta!$B$8</f>
        <v>0</v>
      </c>
      <c r="G174" s="13">
        <f>(LosAngeles!$F$13*10^3)/LosAngeles!$B$8</f>
        <v>0</v>
      </c>
      <c r="H174" s="13">
        <f>(LasVegas!$F$13*10^3)/LasVegas!$B$8</f>
        <v>0</v>
      </c>
      <c r="I174" s="13">
        <f>(SanFrancisco!$F$13*10^3)/SanFrancisco!$B$8</f>
        <v>0</v>
      </c>
      <c r="J174" s="13">
        <f>(Baltimore!$F$13*10^3)/Baltimore!$B$8</f>
        <v>0</v>
      </c>
      <c r="K174" s="13">
        <f>(Albuquerque!$F$13*10^3)/Albuquerque!$B$8</f>
        <v>0</v>
      </c>
      <c r="L174" s="13">
        <f>(Seattle!$F$13*10^3)/Seattle!$B$8</f>
        <v>0</v>
      </c>
      <c r="M174" s="13">
        <f>(Chicago!$F$13*10^3)/Chicago!$B$8</f>
        <v>0</v>
      </c>
      <c r="N174" s="13">
        <f>(Boulder!$F$13*10^3)/Boulder!$B$8</f>
        <v>0</v>
      </c>
      <c r="O174" s="13">
        <f>(Minneapolis!$F$13*10^3)/Minneapolis!$B$8</f>
        <v>0</v>
      </c>
      <c r="P174" s="13">
        <f>(Helena!$F$13*10^3)/Helena!$B$8</f>
        <v>0</v>
      </c>
      <c r="Q174" s="13">
        <f>(Duluth!$F$13*10^3)/Duluth!$B$8</f>
        <v>0</v>
      </c>
      <c r="R174" s="13">
        <f>(Fairbanks!$F$13*10^3)/Fairbanks!$B$8</f>
        <v>0</v>
      </c>
    </row>
    <row r="175" spans="1:18">
      <c r="A175" s="6"/>
      <c r="B175" s="11" t="s">
        <v>65</v>
      </c>
      <c r="C175" s="13">
        <f>(Miami!$F$14*10^3)/Miami!$B$8</f>
        <v>0</v>
      </c>
      <c r="D175" s="13">
        <f>(Houston!$F$14*10^3)/Houston!$B$8</f>
        <v>0</v>
      </c>
      <c r="E175" s="13">
        <f>(Phoenix!$F$14*10^3)/Phoenix!$B$8</f>
        <v>0</v>
      </c>
      <c r="F175" s="13">
        <f>(Atlanta!$F$14*10^3)/Atlanta!$B$8</f>
        <v>0</v>
      </c>
      <c r="G175" s="13">
        <f>(LosAngeles!$F$14*10^3)/LosAngeles!$B$8</f>
        <v>0</v>
      </c>
      <c r="H175" s="13">
        <f>(LasVegas!$F$14*10^3)/LasVegas!$B$8</f>
        <v>0</v>
      </c>
      <c r="I175" s="13">
        <f>(SanFrancisco!$F$14*10^3)/SanFrancisco!$B$8</f>
        <v>0</v>
      </c>
      <c r="J175" s="13">
        <f>(Baltimore!$F$14*10^3)/Baltimore!$B$8</f>
        <v>0</v>
      </c>
      <c r="K175" s="13">
        <f>(Albuquerque!$F$14*10^3)/Albuquerque!$B$8</f>
        <v>0</v>
      </c>
      <c r="L175" s="13">
        <f>(Seattle!$F$14*10^3)/Seattle!$B$8</f>
        <v>0</v>
      </c>
      <c r="M175" s="13">
        <f>(Chicago!$F$14*10^3)/Chicago!$B$8</f>
        <v>0</v>
      </c>
      <c r="N175" s="13">
        <f>(Boulder!$F$14*10^3)/Boulder!$B$8</f>
        <v>0</v>
      </c>
      <c r="O175" s="13">
        <f>(Minneapolis!$F$14*10^3)/Minneapolis!$B$8</f>
        <v>0</v>
      </c>
      <c r="P175" s="13">
        <f>(Helena!$F$14*10^3)/Helena!$B$8</f>
        <v>0</v>
      </c>
      <c r="Q175" s="13">
        <f>(Duluth!$F$14*10^3)/Duluth!$B$8</f>
        <v>0</v>
      </c>
      <c r="R175" s="13">
        <f>(Fairbanks!$F$14*10^3)/Fairbanks!$B$8</f>
        <v>0</v>
      </c>
    </row>
    <row r="176" spans="1:18">
      <c r="A176" s="6"/>
      <c r="B176" s="11" t="s">
        <v>73</v>
      </c>
      <c r="C176" s="13">
        <f>(Miami!$F$15*10^3)/Miami!$B$8</f>
        <v>0</v>
      </c>
      <c r="D176" s="13">
        <f>(Houston!$F$15*10^3)/Houston!$B$8</f>
        <v>0</v>
      </c>
      <c r="E176" s="13">
        <f>(Phoenix!$F$15*10^3)/Phoenix!$B$8</f>
        <v>0</v>
      </c>
      <c r="F176" s="13">
        <f>(Atlanta!$F$15*10^3)/Atlanta!$B$8</f>
        <v>0</v>
      </c>
      <c r="G176" s="13">
        <f>(LosAngeles!$F$15*10^3)/LosAngeles!$B$8</f>
        <v>0</v>
      </c>
      <c r="H176" s="13">
        <f>(LasVegas!$F$15*10^3)/LasVegas!$B$8</f>
        <v>0</v>
      </c>
      <c r="I176" s="13">
        <f>(SanFrancisco!$F$15*10^3)/SanFrancisco!$B$8</f>
        <v>0</v>
      </c>
      <c r="J176" s="13">
        <f>(Baltimore!$F$15*10^3)/Baltimore!$B$8</f>
        <v>0</v>
      </c>
      <c r="K176" s="13">
        <f>(Albuquerque!$F$15*10^3)/Albuquerque!$B$8</f>
        <v>0</v>
      </c>
      <c r="L176" s="13">
        <f>(Seattle!$F$15*10^3)/Seattle!$B$8</f>
        <v>0</v>
      </c>
      <c r="M176" s="13">
        <f>(Chicago!$F$15*10^3)/Chicago!$B$8</f>
        <v>0</v>
      </c>
      <c r="N176" s="13">
        <f>(Boulder!$F$15*10^3)/Boulder!$B$8</f>
        <v>0</v>
      </c>
      <c r="O176" s="13">
        <f>(Minneapolis!$F$15*10^3)/Minneapolis!$B$8</f>
        <v>0</v>
      </c>
      <c r="P176" s="13">
        <f>(Helena!$F$15*10^3)/Helena!$B$8</f>
        <v>0</v>
      </c>
      <c r="Q176" s="13">
        <f>(Duluth!$F$15*10^3)/Duluth!$B$8</f>
        <v>0</v>
      </c>
      <c r="R176" s="13">
        <f>(Fairbanks!$F$15*10^3)/Fairbanks!$B$8</f>
        <v>0</v>
      </c>
    </row>
    <row r="177" spans="1:18">
      <c r="A177" s="6"/>
      <c r="B177" s="11" t="s">
        <v>74</v>
      </c>
      <c r="C177" s="13">
        <f>(Miami!$F$16*10^3)/Miami!$B$8</f>
        <v>0</v>
      </c>
      <c r="D177" s="13">
        <f>(Houston!$F$16*10^3)/Houston!$B$8</f>
        <v>0</v>
      </c>
      <c r="E177" s="13">
        <f>(Phoenix!$F$16*10^3)/Phoenix!$B$8</f>
        <v>0</v>
      </c>
      <c r="F177" s="13">
        <f>(Atlanta!$F$16*10^3)/Atlanta!$B$8</f>
        <v>0</v>
      </c>
      <c r="G177" s="13">
        <f>(LosAngeles!$F$16*10^3)/LosAngeles!$B$8</f>
        <v>0</v>
      </c>
      <c r="H177" s="13">
        <f>(LasVegas!$F$16*10^3)/LasVegas!$B$8</f>
        <v>0</v>
      </c>
      <c r="I177" s="13">
        <f>(SanFrancisco!$F$16*10^3)/SanFrancisco!$B$8</f>
        <v>0</v>
      </c>
      <c r="J177" s="13">
        <f>(Baltimore!$F$16*10^3)/Baltimore!$B$8</f>
        <v>0</v>
      </c>
      <c r="K177" s="13">
        <f>(Albuquerque!$F$16*10^3)/Albuquerque!$B$8</f>
        <v>0</v>
      </c>
      <c r="L177" s="13">
        <f>(Seattle!$F$16*10^3)/Seattle!$B$8</f>
        <v>0</v>
      </c>
      <c r="M177" s="13">
        <f>(Chicago!$F$16*10^3)/Chicago!$B$8</f>
        <v>0</v>
      </c>
      <c r="N177" s="13">
        <f>(Boulder!$F$16*10^3)/Boulder!$B$8</f>
        <v>0</v>
      </c>
      <c r="O177" s="13">
        <f>(Minneapolis!$F$16*10^3)/Minneapolis!$B$8</f>
        <v>0</v>
      </c>
      <c r="P177" s="13">
        <f>(Helena!$F$16*10^3)/Helena!$B$8</f>
        <v>0</v>
      </c>
      <c r="Q177" s="13">
        <f>(Duluth!$F$16*10^3)/Duluth!$B$8</f>
        <v>0</v>
      </c>
      <c r="R177" s="13">
        <f>(Fairbanks!$F$16*10^3)/Fairbanks!$B$8</f>
        <v>0</v>
      </c>
    </row>
    <row r="178" spans="1:18">
      <c r="A178" s="6"/>
      <c r="B178" s="11" t="s">
        <v>75</v>
      </c>
      <c r="C178" s="13">
        <f>(Miami!$F$17*10^3)/Miami!$B$8</f>
        <v>0</v>
      </c>
      <c r="D178" s="13">
        <f>(Houston!$F$17*10^3)/Houston!$B$8</f>
        <v>0</v>
      </c>
      <c r="E178" s="13">
        <f>(Phoenix!$F$17*10^3)/Phoenix!$B$8</f>
        <v>0</v>
      </c>
      <c r="F178" s="13">
        <f>(Atlanta!$F$17*10^3)/Atlanta!$B$8</f>
        <v>0</v>
      </c>
      <c r="G178" s="13">
        <f>(LosAngeles!$F$17*10^3)/LosAngeles!$B$8</f>
        <v>0</v>
      </c>
      <c r="H178" s="13">
        <f>(LasVegas!$F$17*10^3)/LasVegas!$B$8</f>
        <v>0</v>
      </c>
      <c r="I178" s="13">
        <f>(SanFrancisco!$F$17*10^3)/SanFrancisco!$B$8</f>
        <v>0</v>
      </c>
      <c r="J178" s="13">
        <f>(Baltimore!$F$17*10^3)/Baltimore!$B$8</f>
        <v>0</v>
      </c>
      <c r="K178" s="13">
        <f>(Albuquerque!$F$17*10^3)/Albuquerque!$B$8</f>
        <v>0</v>
      </c>
      <c r="L178" s="13">
        <f>(Seattle!$F$17*10^3)/Seattle!$B$8</f>
        <v>0</v>
      </c>
      <c r="M178" s="13">
        <f>(Chicago!$F$17*10^3)/Chicago!$B$8</f>
        <v>0</v>
      </c>
      <c r="N178" s="13">
        <f>(Boulder!$F$17*10^3)/Boulder!$B$8</f>
        <v>0</v>
      </c>
      <c r="O178" s="13">
        <f>(Minneapolis!$F$17*10^3)/Minneapolis!$B$8</f>
        <v>0</v>
      </c>
      <c r="P178" s="13">
        <f>(Helena!$F$17*10^3)/Helena!$B$8</f>
        <v>0</v>
      </c>
      <c r="Q178" s="13">
        <f>(Duluth!$F$17*10^3)/Duluth!$B$8</f>
        <v>0</v>
      </c>
      <c r="R178" s="13">
        <f>(Fairbanks!$F$17*10^3)/Fairbanks!$B$8</f>
        <v>0</v>
      </c>
    </row>
    <row r="179" spans="1:18">
      <c r="A179" s="6"/>
      <c r="B179" s="11" t="s">
        <v>76</v>
      </c>
      <c r="C179" s="13">
        <f>(Miami!$F$18*10^3)/Miami!$B$8</f>
        <v>0</v>
      </c>
      <c r="D179" s="13">
        <f>(Houston!$F$18*10^3)/Houston!$B$8</f>
        <v>0</v>
      </c>
      <c r="E179" s="13">
        <f>(Phoenix!$F$18*10^3)/Phoenix!$B$8</f>
        <v>0</v>
      </c>
      <c r="F179" s="13">
        <f>(Atlanta!$F$18*10^3)/Atlanta!$B$8</f>
        <v>0</v>
      </c>
      <c r="G179" s="13">
        <f>(LosAngeles!$F$18*10^3)/LosAngeles!$B$8</f>
        <v>0</v>
      </c>
      <c r="H179" s="13">
        <f>(LasVegas!$F$18*10^3)/LasVegas!$B$8</f>
        <v>0</v>
      </c>
      <c r="I179" s="13">
        <f>(SanFrancisco!$F$18*10^3)/SanFrancisco!$B$8</f>
        <v>0</v>
      </c>
      <c r="J179" s="13">
        <f>(Baltimore!$F$18*10^3)/Baltimore!$B$8</f>
        <v>0</v>
      </c>
      <c r="K179" s="13">
        <f>(Albuquerque!$F$18*10^3)/Albuquerque!$B$8</f>
        <v>0</v>
      </c>
      <c r="L179" s="13">
        <f>(Seattle!$F$18*10^3)/Seattle!$B$8</f>
        <v>0</v>
      </c>
      <c r="M179" s="13">
        <f>(Chicago!$F$18*10^3)/Chicago!$B$8</f>
        <v>0</v>
      </c>
      <c r="N179" s="13">
        <f>(Boulder!$F$18*10^3)/Boulder!$B$8</f>
        <v>0</v>
      </c>
      <c r="O179" s="13">
        <f>(Minneapolis!$F$18*10^3)/Minneapolis!$B$8</f>
        <v>0</v>
      </c>
      <c r="P179" s="13">
        <f>(Helena!$F$18*10^3)/Helena!$B$8</f>
        <v>0</v>
      </c>
      <c r="Q179" s="13">
        <f>(Duluth!$F$18*10^3)/Duluth!$B$8</f>
        <v>0</v>
      </c>
      <c r="R179" s="13">
        <f>(Fairbanks!$F$18*10^3)/Fairbanks!$B$8</f>
        <v>0</v>
      </c>
    </row>
    <row r="180" spans="1:18">
      <c r="A180" s="6"/>
      <c r="B180" s="11" t="s">
        <v>77</v>
      </c>
      <c r="C180" s="13">
        <f>(Miami!$F$19*10^3)/Miami!$B$8</f>
        <v>0</v>
      </c>
      <c r="D180" s="13">
        <f>(Houston!$F$19*10^3)/Houston!$B$8</f>
        <v>0</v>
      </c>
      <c r="E180" s="13">
        <f>(Phoenix!$F$19*10^3)/Phoenix!$B$8</f>
        <v>0</v>
      </c>
      <c r="F180" s="13">
        <f>(Atlanta!$F$19*10^3)/Atlanta!$B$8</f>
        <v>0</v>
      </c>
      <c r="G180" s="13">
        <f>(LosAngeles!$F$19*10^3)/LosAngeles!$B$8</f>
        <v>0</v>
      </c>
      <c r="H180" s="13">
        <f>(LasVegas!$F$19*10^3)/LasVegas!$B$8</f>
        <v>0</v>
      </c>
      <c r="I180" s="13">
        <f>(SanFrancisco!$F$19*10^3)/SanFrancisco!$B$8</f>
        <v>0</v>
      </c>
      <c r="J180" s="13">
        <f>(Baltimore!$F$19*10^3)/Baltimore!$B$8</f>
        <v>0</v>
      </c>
      <c r="K180" s="13">
        <f>(Albuquerque!$F$19*10^3)/Albuquerque!$B$8</f>
        <v>0</v>
      </c>
      <c r="L180" s="13">
        <f>(Seattle!$F$19*10^3)/Seattle!$B$8</f>
        <v>0</v>
      </c>
      <c r="M180" s="13">
        <f>(Chicago!$F$19*10^3)/Chicago!$B$8</f>
        <v>0</v>
      </c>
      <c r="N180" s="13">
        <f>(Boulder!$F$19*10^3)/Boulder!$B$8</f>
        <v>0</v>
      </c>
      <c r="O180" s="13">
        <f>(Minneapolis!$F$19*10^3)/Minneapolis!$B$8</f>
        <v>0</v>
      </c>
      <c r="P180" s="13">
        <f>(Helena!$F$19*10^3)/Helena!$B$8</f>
        <v>0</v>
      </c>
      <c r="Q180" s="13">
        <f>(Duluth!$F$19*10^3)/Duluth!$B$8</f>
        <v>0</v>
      </c>
      <c r="R180" s="13">
        <f>(Fairbanks!$F$19*10^3)/Fairbanks!$B$8</f>
        <v>0</v>
      </c>
    </row>
    <row r="181" spans="1:18">
      <c r="A181" s="6"/>
      <c r="B181" s="11" t="s">
        <v>78</v>
      </c>
      <c r="C181" s="13">
        <f>(Miami!$F$20*10^3)/Miami!$B$8</f>
        <v>0</v>
      </c>
      <c r="D181" s="13">
        <f>(Houston!$F$20*10^3)/Houston!$B$8</f>
        <v>0</v>
      </c>
      <c r="E181" s="13">
        <f>(Phoenix!$F$20*10^3)/Phoenix!$B$8</f>
        <v>0</v>
      </c>
      <c r="F181" s="13">
        <f>(Atlanta!$F$20*10^3)/Atlanta!$B$8</f>
        <v>0</v>
      </c>
      <c r="G181" s="13">
        <f>(LosAngeles!$F$20*10^3)/LosAngeles!$B$8</f>
        <v>0</v>
      </c>
      <c r="H181" s="13">
        <f>(LasVegas!$F$20*10^3)/LasVegas!$B$8</f>
        <v>0</v>
      </c>
      <c r="I181" s="13">
        <f>(SanFrancisco!$F$20*10^3)/SanFrancisco!$B$8</f>
        <v>0</v>
      </c>
      <c r="J181" s="13">
        <f>(Baltimore!$F$20*10^3)/Baltimore!$B$8</f>
        <v>0</v>
      </c>
      <c r="K181" s="13">
        <f>(Albuquerque!$F$20*10^3)/Albuquerque!$B$8</f>
        <v>0</v>
      </c>
      <c r="L181" s="13">
        <f>(Seattle!$F$20*10^3)/Seattle!$B$8</f>
        <v>0</v>
      </c>
      <c r="M181" s="13">
        <f>(Chicago!$F$20*10^3)/Chicago!$B$8</f>
        <v>0</v>
      </c>
      <c r="N181" s="13">
        <f>(Boulder!$F$20*10^3)/Boulder!$B$8</f>
        <v>0</v>
      </c>
      <c r="O181" s="13">
        <f>(Minneapolis!$F$20*10^3)/Minneapolis!$B$8</f>
        <v>0</v>
      </c>
      <c r="P181" s="13">
        <f>(Helena!$F$20*10^3)/Helena!$B$8</f>
        <v>0</v>
      </c>
      <c r="Q181" s="13">
        <f>(Duluth!$F$20*10^3)/Duluth!$B$8</f>
        <v>0</v>
      </c>
      <c r="R181" s="13">
        <f>(Fairbanks!$F$20*10^3)/Fairbanks!$B$8</f>
        <v>0</v>
      </c>
    </row>
    <row r="182" spans="1:18">
      <c r="A182" s="6"/>
      <c r="B182" s="11" t="s">
        <v>79</v>
      </c>
      <c r="C182" s="13">
        <f>(Miami!$F$21*10^3)/Miami!$B$8</f>
        <v>0</v>
      </c>
      <c r="D182" s="13">
        <f>(Houston!$F$21*10^3)/Houston!$B$8</f>
        <v>0</v>
      </c>
      <c r="E182" s="13">
        <f>(Phoenix!$F$21*10^3)/Phoenix!$B$8</f>
        <v>0</v>
      </c>
      <c r="F182" s="13">
        <f>(Atlanta!$F$21*10^3)/Atlanta!$B$8</f>
        <v>0</v>
      </c>
      <c r="G182" s="13">
        <f>(LosAngeles!$F$21*10^3)/LosAngeles!$B$8</f>
        <v>0</v>
      </c>
      <c r="H182" s="13">
        <f>(LasVegas!$F$21*10^3)/LasVegas!$B$8</f>
        <v>0</v>
      </c>
      <c r="I182" s="13">
        <f>(SanFrancisco!$F$21*10^3)/SanFrancisco!$B$8</f>
        <v>0</v>
      </c>
      <c r="J182" s="13">
        <f>(Baltimore!$F$21*10^3)/Baltimore!$B$8</f>
        <v>0</v>
      </c>
      <c r="K182" s="13">
        <f>(Albuquerque!$F$21*10^3)/Albuquerque!$B$8</f>
        <v>0</v>
      </c>
      <c r="L182" s="13">
        <f>(Seattle!$F$21*10^3)/Seattle!$B$8</f>
        <v>0</v>
      </c>
      <c r="M182" s="13">
        <f>(Chicago!$F$21*10^3)/Chicago!$B$8</f>
        <v>0</v>
      </c>
      <c r="N182" s="13">
        <f>(Boulder!$F$21*10^3)/Boulder!$B$8</f>
        <v>0</v>
      </c>
      <c r="O182" s="13">
        <f>(Minneapolis!$F$21*10^3)/Minneapolis!$B$8</f>
        <v>0</v>
      </c>
      <c r="P182" s="13">
        <f>(Helena!$F$21*10^3)/Helena!$B$8</f>
        <v>0</v>
      </c>
      <c r="Q182" s="13">
        <f>(Duluth!$F$21*10^3)/Duluth!$B$8</f>
        <v>0</v>
      </c>
      <c r="R182" s="13">
        <f>(Fairbanks!$F$21*10^3)/Fairbanks!$B$8</f>
        <v>0</v>
      </c>
    </row>
    <row r="183" spans="1:18">
      <c r="A183" s="6"/>
      <c r="B183" s="11" t="s">
        <v>80</v>
      </c>
      <c r="C183" s="13">
        <f>(Miami!$F$22*10^3)/Miami!$B$8</f>
        <v>0</v>
      </c>
      <c r="D183" s="13">
        <f>(Houston!$F$22*10^3)/Houston!$B$8</f>
        <v>0</v>
      </c>
      <c r="E183" s="13">
        <f>(Phoenix!$F$22*10^3)/Phoenix!$B$8</f>
        <v>0</v>
      </c>
      <c r="F183" s="13">
        <f>(Atlanta!$F$22*10^3)/Atlanta!$B$8</f>
        <v>0</v>
      </c>
      <c r="G183" s="13">
        <f>(LosAngeles!$F$22*10^3)/LosAngeles!$B$8</f>
        <v>0</v>
      </c>
      <c r="H183" s="13">
        <f>(LasVegas!$F$22*10^3)/LasVegas!$B$8</f>
        <v>0</v>
      </c>
      <c r="I183" s="13">
        <f>(SanFrancisco!$F$22*10^3)/SanFrancisco!$B$8</f>
        <v>0</v>
      </c>
      <c r="J183" s="13">
        <f>(Baltimore!$F$22*10^3)/Baltimore!$B$8</f>
        <v>0</v>
      </c>
      <c r="K183" s="13">
        <f>(Albuquerque!$F$22*10^3)/Albuquerque!$B$8</f>
        <v>0</v>
      </c>
      <c r="L183" s="13">
        <f>(Seattle!$F$22*10^3)/Seattle!$B$8</f>
        <v>0</v>
      </c>
      <c r="M183" s="13">
        <f>(Chicago!$F$22*10^3)/Chicago!$B$8</f>
        <v>0</v>
      </c>
      <c r="N183" s="13">
        <f>(Boulder!$F$22*10^3)/Boulder!$B$8</f>
        <v>0</v>
      </c>
      <c r="O183" s="13">
        <f>(Minneapolis!$F$22*10^3)/Minneapolis!$B$8</f>
        <v>0</v>
      </c>
      <c r="P183" s="13">
        <f>(Helena!$F$22*10^3)/Helena!$B$8</f>
        <v>0</v>
      </c>
      <c r="Q183" s="13">
        <f>(Duluth!$F$22*10^3)/Duluth!$B$8</f>
        <v>0</v>
      </c>
      <c r="R183" s="13">
        <f>(Fairbanks!$F$22*10^3)/Fairbanks!$B$8</f>
        <v>0</v>
      </c>
    </row>
    <row r="184" spans="1:18">
      <c r="A184" s="6"/>
      <c r="B184" s="11" t="s">
        <v>59</v>
      </c>
      <c r="C184" s="13">
        <f>(Miami!$F$23*10^3)/Miami!$B$8</f>
        <v>0</v>
      </c>
      <c r="D184" s="13">
        <f>(Houston!$F$23*10^3)/Houston!$B$8</f>
        <v>0</v>
      </c>
      <c r="E184" s="13">
        <f>(Phoenix!$F$23*10^3)/Phoenix!$B$8</f>
        <v>0</v>
      </c>
      <c r="F184" s="13">
        <f>(Atlanta!$F$23*10^3)/Atlanta!$B$8</f>
        <v>0</v>
      </c>
      <c r="G184" s="13">
        <f>(LosAngeles!$F$23*10^3)/LosAngeles!$B$8</f>
        <v>0</v>
      </c>
      <c r="H184" s="13">
        <f>(LasVegas!$F$23*10^3)/LasVegas!$B$8</f>
        <v>0</v>
      </c>
      <c r="I184" s="13">
        <f>(SanFrancisco!$F$23*10^3)/SanFrancisco!$B$8</f>
        <v>0</v>
      </c>
      <c r="J184" s="13">
        <f>(Baltimore!$F$23*10^3)/Baltimore!$B$8</f>
        <v>0</v>
      </c>
      <c r="K184" s="13">
        <f>(Albuquerque!$F$23*10^3)/Albuquerque!$B$8</f>
        <v>0</v>
      </c>
      <c r="L184" s="13">
        <f>(Seattle!$F$23*10^3)/Seattle!$B$8</f>
        <v>0</v>
      </c>
      <c r="M184" s="13">
        <f>(Chicago!$F$23*10^3)/Chicago!$B$8</f>
        <v>0</v>
      </c>
      <c r="N184" s="13">
        <f>(Boulder!$F$23*10^3)/Boulder!$B$8</f>
        <v>0</v>
      </c>
      <c r="O184" s="13">
        <f>(Minneapolis!$F$23*10^3)/Minneapolis!$B$8</f>
        <v>0</v>
      </c>
      <c r="P184" s="13">
        <f>(Helena!$F$23*10^3)/Helena!$B$8</f>
        <v>0</v>
      </c>
      <c r="Q184" s="13">
        <f>(Duluth!$F$23*10^3)/Duluth!$B$8</f>
        <v>0</v>
      </c>
      <c r="R184" s="13">
        <f>(Fairbanks!$F$23*10^3)/Fairbanks!$B$8</f>
        <v>0</v>
      </c>
    </row>
    <row r="185" spans="1:18">
      <c r="A185" s="6"/>
      <c r="B185" s="11" t="s">
        <v>81</v>
      </c>
      <c r="C185" s="13">
        <f>(Miami!$F$24*10^3)/Miami!$B$8</f>
        <v>0</v>
      </c>
      <c r="D185" s="13">
        <f>(Houston!$F$24*10^3)/Houston!$B$8</f>
        <v>0</v>
      </c>
      <c r="E185" s="13">
        <f>(Phoenix!$F$24*10^3)/Phoenix!$B$8</f>
        <v>0</v>
      </c>
      <c r="F185" s="13">
        <f>(Atlanta!$F$24*10^3)/Atlanta!$B$8</f>
        <v>0</v>
      </c>
      <c r="G185" s="13">
        <f>(LosAngeles!$F$24*10^3)/LosAngeles!$B$8</f>
        <v>0</v>
      </c>
      <c r="H185" s="13">
        <f>(LasVegas!$F$24*10^3)/LasVegas!$B$8</f>
        <v>0</v>
      </c>
      <c r="I185" s="13">
        <f>(SanFrancisco!$F$24*10^3)/SanFrancisco!$B$8</f>
        <v>0</v>
      </c>
      <c r="J185" s="13">
        <f>(Baltimore!$F$24*10^3)/Baltimore!$B$8</f>
        <v>0</v>
      </c>
      <c r="K185" s="13">
        <f>(Albuquerque!$F$24*10^3)/Albuquerque!$B$8</f>
        <v>0</v>
      </c>
      <c r="L185" s="13">
        <f>(Seattle!$F$24*10^3)/Seattle!$B$8</f>
        <v>0</v>
      </c>
      <c r="M185" s="13">
        <f>(Chicago!$F$24*10^3)/Chicago!$B$8</f>
        <v>0</v>
      </c>
      <c r="N185" s="13">
        <f>(Boulder!$F$24*10^3)/Boulder!$B$8</f>
        <v>0</v>
      </c>
      <c r="O185" s="13">
        <f>(Minneapolis!$F$24*10^3)/Minneapolis!$B$8</f>
        <v>0</v>
      </c>
      <c r="P185" s="13">
        <f>(Helena!$F$24*10^3)/Helena!$B$8</f>
        <v>0</v>
      </c>
      <c r="Q185" s="13">
        <f>(Duluth!$F$24*10^3)/Duluth!$B$8</f>
        <v>0</v>
      </c>
      <c r="R185" s="13">
        <f>(Fairbanks!$F$24*10^3)/Fairbanks!$B$8</f>
        <v>0</v>
      </c>
    </row>
    <row r="186" spans="1:18">
      <c r="A186" s="6"/>
      <c r="B186" s="11" t="s">
        <v>82</v>
      </c>
      <c r="C186" s="13">
        <f>(Miami!$F$25*10^3)/Miami!$B$8</f>
        <v>0</v>
      </c>
      <c r="D186" s="13">
        <f>(Houston!$F$25*10^3)/Houston!$B$8</f>
        <v>0</v>
      </c>
      <c r="E186" s="13">
        <f>(Phoenix!$F$25*10^3)/Phoenix!$B$8</f>
        <v>0</v>
      </c>
      <c r="F186" s="13">
        <f>(Atlanta!$F$25*10^3)/Atlanta!$B$8</f>
        <v>0</v>
      </c>
      <c r="G186" s="13">
        <f>(LosAngeles!$F$25*10^3)/LosAngeles!$B$8</f>
        <v>0</v>
      </c>
      <c r="H186" s="13">
        <f>(LasVegas!$F$25*10^3)/LasVegas!$B$8</f>
        <v>0</v>
      </c>
      <c r="I186" s="13">
        <f>(SanFrancisco!$F$25*10^3)/SanFrancisco!$B$8</f>
        <v>0</v>
      </c>
      <c r="J186" s="13">
        <f>(Baltimore!$F$25*10^3)/Baltimore!$B$8</f>
        <v>0</v>
      </c>
      <c r="K186" s="13">
        <f>(Albuquerque!$F$25*10^3)/Albuquerque!$B$8</f>
        <v>0</v>
      </c>
      <c r="L186" s="13">
        <f>(Seattle!$F$25*10^3)/Seattle!$B$8</f>
        <v>0</v>
      </c>
      <c r="M186" s="13">
        <f>(Chicago!$F$25*10^3)/Chicago!$B$8</f>
        <v>0</v>
      </c>
      <c r="N186" s="13">
        <f>(Boulder!$F$25*10^3)/Boulder!$B$8</f>
        <v>0</v>
      </c>
      <c r="O186" s="13">
        <f>(Minneapolis!$F$25*10^3)/Minneapolis!$B$8</f>
        <v>0</v>
      </c>
      <c r="P186" s="13">
        <f>(Helena!$F$25*10^3)/Helena!$B$8</f>
        <v>0</v>
      </c>
      <c r="Q186" s="13">
        <f>(Duluth!$F$25*10^3)/Duluth!$B$8</f>
        <v>0</v>
      </c>
      <c r="R186" s="13">
        <f>(Fairbanks!$F$25*10^3)/Fairbanks!$B$8</f>
        <v>0</v>
      </c>
    </row>
    <row r="187" spans="1:18">
      <c r="A187" s="6"/>
      <c r="B187" s="11" t="s">
        <v>83</v>
      </c>
      <c r="C187" s="13">
        <f>(Miami!$F$26*10^3)/Miami!$B$8</f>
        <v>0</v>
      </c>
      <c r="D187" s="13">
        <f>(Houston!$F$26*10^3)/Houston!$B$8</f>
        <v>0</v>
      </c>
      <c r="E187" s="13">
        <f>(Phoenix!$F$26*10^3)/Phoenix!$B$8</f>
        <v>0</v>
      </c>
      <c r="F187" s="13">
        <f>(Atlanta!$F$26*10^3)/Atlanta!$B$8</f>
        <v>0</v>
      </c>
      <c r="G187" s="13">
        <f>(LosAngeles!$F$26*10^3)/LosAngeles!$B$8</f>
        <v>0</v>
      </c>
      <c r="H187" s="13">
        <f>(LasVegas!$F$26*10^3)/LasVegas!$B$8</f>
        <v>0</v>
      </c>
      <c r="I187" s="13">
        <f>(SanFrancisco!$F$26*10^3)/SanFrancisco!$B$8</f>
        <v>0</v>
      </c>
      <c r="J187" s="13">
        <f>(Baltimore!$F$26*10^3)/Baltimore!$B$8</f>
        <v>0</v>
      </c>
      <c r="K187" s="13">
        <f>(Albuquerque!$F$26*10^3)/Albuquerque!$B$8</f>
        <v>0</v>
      </c>
      <c r="L187" s="13">
        <f>(Seattle!$F$26*10^3)/Seattle!$B$8</f>
        <v>0</v>
      </c>
      <c r="M187" s="13">
        <f>(Chicago!$F$26*10^3)/Chicago!$B$8</f>
        <v>0</v>
      </c>
      <c r="N187" s="13">
        <f>(Boulder!$F$26*10^3)/Boulder!$B$8</f>
        <v>0</v>
      </c>
      <c r="O187" s="13">
        <f>(Minneapolis!$F$26*10^3)/Minneapolis!$B$8</f>
        <v>0</v>
      </c>
      <c r="P187" s="13">
        <f>(Helena!$F$26*10^3)/Helena!$B$8</f>
        <v>0</v>
      </c>
      <c r="Q187" s="13">
        <f>(Duluth!$F$26*10^3)/Duluth!$B$8</f>
        <v>0</v>
      </c>
      <c r="R187" s="13">
        <f>(Fairbanks!$F$26*10^3)/Fairbanks!$B$8</f>
        <v>0</v>
      </c>
    </row>
    <row r="188" spans="1:18">
      <c r="A188" s="6"/>
      <c r="B188" s="11" t="s">
        <v>84</v>
      </c>
      <c r="C188" s="13">
        <f>(Miami!$F$28*10^3)/Miami!$B$8</f>
        <v>0</v>
      </c>
      <c r="D188" s="13">
        <f>(Houston!$F$28*10^3)/Houston!$B$8</f>
        <v>0</v>
      </c>
      <c r="E188" s="13">
        <f>(Phoenix!$F$28*10^3)/Phoenix!$B$8</f>
        <v>0</v>
      </c>
      <c r="F188" s="13">
        <f>(Atlanta!$F$28*10^3)/Atlanta!$B$8</f>
        <v>0</v>
      </c>
      <c r="G188" s="13">
        <f>(LosAngeles!$F$28*10^3)/LosAngeles!$B$8</f>
        <v>0</v>
      </c>
      <c r="H188" s="13">
        <f>(LasVegas!$F$28*10^3)/LasVegas!$B$8</f>
        <v>0</v>
      </c>
      <c r="I188" s="13">
        <f>(SanFrancisco!$F$28*10^3)/SanFrancisco!$B$8</f>
        <v>0</v>
      </c>
      <c r="J188" s="13">
        <f>(Baltimore!$F$28*10^3)/Baltimore!$B$8</f>
        <v>0</v>
      </c>
      <c r="K188" s="13">
        <f>(Albuquerque!$F$28*10^3)/Albuquerque!$B$8</f>
        <v>0</v>
      </c>
      <c r="L188" s="13">
        <f>(Seattle!$F$28*10^3)/Seattle!$B$8</f>
        <v>0</v>
      </c>
      <c r="M188" s="13">
        <f>(Chicago!$F$28*10^3)/Chicago!$B$8</f>
        <v>0</v>
      </c>
      <c r="N188" s="13">
        <f>(Boulder!$F$28*10^3)/Boulder!$B$8</f>
        <v>0</v>
      </c>
      <c r="O188" s="13">
        <f>(Minneapolis!$F$28*10^3)/Minneapolis!$B$8</f>
        <v>0</v>
      </c>
      <c r="P188" s="13">
        <f>(Helena!$F$28*10^3)/Helena!$B$8</f>
        <v>0</v>
      </c>
      <c r="Q188" s="13">
        <f>(Duluth!$F$28*10^3)/Duluth!$B$8</f>
        <v>0</v>
      </c>
      <c r="R188" s="13">
        <f>(Fairbanks!$F$28*10^3)/Fairbanks!$B$8</f>
        <v>0</v>
      </c>
    </row>
    <row r="189" spans="1:18">
      <c r="A189" s="6"/>
      <c r="B189" s="9" t="s">
        <v>206</v>
      </c>
      <c r="C189" s="13">
        <f>(Miami!$B$2*10^3)/Miami!$B$8</f>
        <v>5216.5704783331703</v>
      </c>
      <c r="D189" s="13">
        <f>(Houston!$B$2*10^3)/Houston!$B$8</f>
        <v>5289.1127848968017</v>
      </c>
      <c r="E189" s="13">
        <f>(Phoenix!$B$2*10^3)/Phoenix!$B$8</f>
        <v>5112.2371123936227</v>
      </c>
      <c r="F189" s="13">
        <f>(Atlanta!$B$2*10^3)/Atlanta!$B$8</f>
        <v>5459.9237014574983</v>
      </c>
      <c r="G189" s="13">
        <f>(LosAngeles!$B$2*10^3)/LosAngeles!$B$8</f>
        <v>4608.040692556001</v>
      </c>
      <c r="H189" s="13">
        <f>(LasVegas!$B$2*10^3)/LasVegas!$B$8</f>
        <v>5171.2804460530178</v>
      </c>
      <c r="I189" s="13">
        <f>(SanFrancisco!$B$2*10^3)/SanFrancisco!$B$8</f>
        <v>4978.8516091166975</v>
      </c>
      <c r="J189" s="13">
        <f>(Baltimore!$B$2*10^3)/Baltimore!$B$8</f>
        <v>5977.8147314878215</v>
      </c>
      <c r="K189" s="13">
        <f>(Albuquerque!$B$2*10^3)/Albuquerque!$B$8</f>
        <v>5492.5755649026705</v>
      </c>
      <c r="L189" s="13">
        <f>(Seattle!$B$2*10^3)/Seattle!$B$8</f>
        <v>5643.764061430109</v>
      </c>
      <c r="M189" s="13">
        <f>(Chicago!$B$2*10^3)/Chicago!$B$8</f>
        <v>6511.454563239754</v>
      </c>
      <c r="N189" s="13">
        <f>(Boulder!$B$2*10^3)/Boulder!$B$8</f>
        <v>5887.6650689621447</v>
      </c>
      <c r="O189" s="13">
        <f>(Minneapolis!$B$2*10^3)/Minneapolis!$B$8</f>
        <v>7108.0700381492716</v>
      </c>
      <c r="P189" s="13">
        <f>(Helena!$B$2*10^3)/Helena!$B$8</f>
        <v>6564.4527046855137</v>
      </c>
      <c r="Q189" s="13">
        <f>(Duluth!$B$2*10^3)/Duluth!$B$8</f>
        <v>7727.6728944536835</v>
      </c>
      <c r="R189" s="13">
        <f>(Fairbanks!$B$2*10^3)/Fairbanks!$B$8</f>
        <v>9690.0518438814433</v>
      </c>
    </row>
    <row r="190" spans="1:18">
      <c r="A190" s="80" t="s">
        <v>304</v>
      </c>
      <c r="B190" s="81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</row>
    <row r="191" spans="1:18">
      <c r="A191" s="70"/>
      <c r="B191" s="80" t="s">
        <v>303</v>
      </c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</row>
    <row r="192" spans="1:18">
      <c r="A192" s="70"/>
      <c r="B192" s="72" t="s">
        <v>301</v>
      </c>
      <c r="C192" s="78">
        <f>10^(-3)*Miami!$C102</f>
        <v>80.31201200000001</v>
      </c>
      <c r="D192" s="78">
        <f>10^(-3)*Houston!$C102</f>
        <v>73.195644999999999</v>
      </c>
      <c r="E192" s="78">
        <f>10^(-3)*Phoenix!$C102</f>
        <v>59.557594999999999</v>
      </c>
      <c r="F192" s="78">
        <f>10^(-3)*Atlanta!$C102</f>
        <v>51.815035999999999</v>
      </c>
      <c r="G192" s="78">
        <f>10^(-3)*LosAngeles!$C102</f>
        <v>65.563212000000007</v>
      </c>
      <c r="H192" s="78">
        <f>10^(-3)*LasVegas!$C102</f>
        <v>50.263896000000003</v>
      </c>
      <c r="I192" s="78">
        <f>10^(-3)*SanFrancisco!$C102</f>
        <v>45.506427000000002</v>
      </c>
      <c r="J192" s="78">
        <f>10^(-3)*Baltimore!$C102</f>
        <v>46.039850000000001</v>
      </c>
      <c r="K192" s="78">
        <f>10^(-3)*Albuquerque!$C102</f>
        <v>49.450807000000005</v>
      </c>
      <c r="L192" s="78">
        <f>10^(-3)*Seattle!$C102</f>
        <v>45.660938999999999</v>
      </c>
      <c r="M192" s="78">
        <f>10^(-3)*Chicago!$C102</f>
        <v>46.058021000000004</v>
      </c>
      <c r="N192" s="78">
        <f>10^(-3)*Boulder!$C102</f>
        <v>46.336964000000002</v>
      </c>
      <c r="O192" s="78">
        <f>10^(-3)*Minneapolis!$C102</f>
        <v>46.057662999999998</v>
      </c>
      <c r="P192" s="78">
        <f>10^(-3)*Helena!$C102</f>
        <v>46.237045000000002</v>
      </c>
      <c r="Q192" s="78">
        <f>10^(-3)*Duluth!$C102</f>
        <v>45.880199000000005</v>
      </c>
      <c r="R192" s="78">
        <f>10^(-3)*Fairbanks!$C102</f>
        <v>51.149458000000003</v>
      </c>
    </row>
    <row r="193" spans="1:18">
      <c r="A193" s="70"/>
      <c r="B193" s="72" t="s">
        <v>300</v>
      </c>
      <c r="C193" s="78">
        <f>10^(-3)*Miami!$C103</f>
        <v>82.300553000000008</v>
      </c>
      <c r="D193" s="78">
        <f>10^(-3)*Houston!$C103</f>
        <v>67.976490000000013</v>
      </c>
      <c r="E193" s="78">
        <f>10^(-3)*Phoenix!$C103</f>
        <v>63.502619000000003</v>
      </c>
      <c r="F193" s="78">
        <f>10^(-3)*Atlanta!$C103</f>
        <v>54.923669000000004</v>
      </c>
      <c r="G193" s="78">
        <f>10^(-3)*LosAngeles!$C103</f>
        <v>66.354717999999991</v>
      </c>
      <c r="H193" s="78">
        <f>10^(-3)*LasVegas!$C103</f>
        <v>53.089804000000001</v>
      </c>
      <c r="I193" s="78">
        <f>10^(-3)*SanFrancisco!$C103</f>
        <v>50.791449</v>
      </c>
      <c r="J193" s="78">
        <f>10^(-3)*Baltimore!$C103</f>
        <v>45.981667000000002</v>
      </c>
      <c r="K193" s="78">
        <f>10^(-3)*Albuquerque!$C103</f>
        <v>52.776665999999999</v>
      </c>
      <c r="L193" s="78">
        <f>10^(-3)*Seattle!$C103</f>
        <v>45.647478999999997</v>
      </c>
      <c r="M193" s="78">
        <f>10^(-3)*Chicago!$C103</f>
        <v>46.063344000000001</v>
      </c>
      <c r="N193" s="78">
        <f>10^(-3)*Boulder!$C103</f>
        <v>46.252540000000003</v>
      </c>
      <c r="O193" s="78">
        <f>10^(-3)*Minneapolis!$C103</f>
        <v>46.058982999999998</v>
      </c>
      <c r="P193" s="78">
        <f>10^(-3)*Helena!$C103</f>
        <v>46.277343000000002</v>
      </c>
      <c r="Q193" s="78">
        <f>10^(-3)*Duluth!$C103</f>
        <v>45.888809000000002</v>
      </c>
      <c r="R193" s="78">
        <f>10^(-3)*Fairbanks!$C103</f>
        <v>50.158779000000003</v>
      </c>
    </row>
    <row r="194" spans="1:18">
      <c r="A194" s="70"/>
      <c r="B194" s="69" t="s">
        <v>299</v>
      </c>
      <c r="C194" s="78">
        <f>10^(-3)*Miami!$C104</f>
        <v>82.316547999999997</v>
      </c>
      <c r="D194" s="78">
        <f>10^(-3)*Houston!$C104</f>
        <v>75.520614000000009</v>
      </c>
      <c r="E194" s="78">
        <f>10^(-3)*Phoenix!$C104</f>
        <v>73.765884000000014</v>
      </c>
      <c r="F194" s="78">
        <f>10^(-3)*Atlanta!$C104</f>
        <v>62.637527000000006</v>
      </c>
      <c r="G194" s="78">
        <f>10^(-3)*LosAngeles!$C104</f>
        <v>62.785989000000001</v>
      </c>
      <c r="H194" s="78">
        <f>10^(-3)*LasVegas!$C104</f>
        <v>59.453232000000007</v>
      </c>
      <c r="I194" s="78">
        <f>10^(-3)*SanFrancisco!$C104</f>
        <v>45.509717999999999</v>
      </c>
      <c r="J194" s="78">
        <f>10^(-3)*Baltimore!$C104</f>
        <v>57.987086000000005</v>
      </c>
      <c r="K194" s="78">
        <f>10^(-3)*Albuquerque!$C104</f>
        <v>54.411996000000002</v>
      </c>
      <c r="L194" s="78">
        <f>10^(-3)*Seattle!$C104</f>
        <v>47.811115000000001</v>
      </c>
      <c r="M194" s="78">
        <f>10^(-3)*Chicago!$C104</f>
        <v>49.999549000000002</v>
      </c>
      <c r="N194" s="78">
        <f>10^(-3)*Boulder!$C104</f>
        <v>56.293673000000005</v>
      </c>
      <c r="O194" s="78">
        <f>10^(-3)*Minneapolis!$C104</f>
        <v>46.095253</v>
      </c>
      <c r="P194" s="78">
        <f>10^(-3)*Helena!$C104</f>
        <v>50.844484999999999</v>
      </c>
      <c r="Q194" s="78">
        <f>10^(-3)*Duluth!$C104</f>
        <v>45.897896000000003</v>
      </c>
      <c r="R194" s="78">
        <f>10^(-3)*Fairbanks!$C104</f>
        <v>50.179894999999995</v>
      </c>
    </row>
    <row r="195" spans="1:18">
      <c r="A195" s="70"/>
      <c r="B195" s="69" t="s">
        <v>298</v>
      </c>
      <c r="C195" s="78">
        <f>10^(-3)*Miami!$C105</f>
        <v>85.725974000000008</v>
      </c>
      <c r="D195" s="78">
        <f>10^(-3)*Houston!$C105</f>
        <v>80.404273000000003</v>
      </c>
      <c r="E195" s="78">
        <f>10^(-3)*Phoenix!$C105</f>
        <v>76.961604999999992</v>
      </c>
      <c r="F195" s="78">
        <f>10^(-3)*Atlanta!$C105</f>
        <v>72.077956999999998</v>
      </c>
      <c r="G195" s="78">
        <f>10^(-3)*LosAngeles!$C105</f>
        <v>67.613778999999994</v>
      </c>
      <c r="H195" s="78">
        <f>10^(-3)*LasVegas!$C105</f>
        <v>74.294554999999988</v>
      </c>
      <c r="I195" s="78">
        <f>10^(-3)*SanFrancisco!$C105</f>
        <v>52.84843</v>
      </c>
      <c r="J195" s="78">
        <f>10^(-3)*Baltimore!$C105</f>
        <v>59.344965999999999</v>
      </c>
      <c r="K195" s="78">
        <f>10^(-3)*Albuquerque!$C105</f>
        <v>63.694012000000001</v>
      </c>
      <c r="L195" s="78">
        <f>10^(-3)*Seattle!$C105</f>
        <v>50.678367000000001</v>
      </c>
      <c r="M195" s="78">
        <f>10^(-3)*Chicago!$C105</f>
        <v>49.749352000000002</v>
      </c>
      <c r="N195" s="78">
        <f>10^(-3)*Boulder!$C105</f>
        <v>55.570523999999999</v>
      </c>
      <c r="O195" s="78">
        <f>10^(-3)*Minneapolis!$C105</f>
        <v>57.11956</v>
      </c>
      <c r="P195" s="78">
        <f>10^(-3)*Helena!$C105</f>
        <v>49.418678999999997</v>
      </c>
      <c r="Q195" s="78">
        <f>10^(-3)*Duluth!$C105</f>
        <v>45.921692999999998</v>
      </c>
      <c r="R195" s="78">
        <f>10^(-3)*Fairbanks!$C105</f>
        <v>50.191658000000004</v>
      </c>
    </row>
    <row r="196" spans="1:18">
      <c r="A196" s="70"/>
      <c r="B196" s="69" t="s">
        <v>281</v>
      </c>
      <c r="C196" s="78">
        <f>10^(-3)*Miami!$C106</f>
        <v>88.099203000000003</v>
      </c>
      <c r="D196" s="78">
        <f>10^(-3)*Houston!$C106</f>
        <v>85.099618000000007</v>
      </c>
      <c r="E196" s="78">
        <f>10^(-3)*Phoenix!$C106</f>
        <v>89.269627</v>
      </c>
      <c r="F196" s="78">
        <f>10^(-3)*Atlanta!$C106</f>
        <v>81.624274999999997</v>
      </c>
      <c r="G196" s="78">
        <f>10^(-3)*LosAngeles!$C106</f>
        <v>70.290589999999995</v>
      </c>
      <c r="H196" s="78">
        <f>10^(-3)*LasVegas!$C106</f>
        <v>80.374494000000013</v>
      </c>
      <c r="I196" s="78">
        <f>10^(-3)*SanFrancisco!$C106</f>
        <v>55.351092000000001</v>
      </c>
      <c r="J196" s="78">
        <f>10^(-3)*Baltimore!$C106</f>
        <v>71.975804999999994</v>
      </c>
      <c r="K196" s="78">
        <f>10^(-3)*Albuquerque!$C106</f>
        <v>69.820320000000009</v>
      </c>
      <c r="L196" s="78">
        <f>10^(-3)*Seattle!$C106</f>
        <v>57.529581</v>
      </c>
      <c r="M196" s="78">
        <f>10^(-3)*Chicago!$C106</f>
        <v>71.609202999999994</v>
      </c>
      <c r="N196" s="78">
        <f>10^(-3)*Boulder!$C106</f>
        <v>63.800559</v>
      </c>
      <c r="O196" s="78">
        <f>10^(-3)*Minneapolis!$C106</f>
        <v>79.704497000000003</v>
      </c>
      <c r="P196" s="78">
        <f>10^(-3)*Helena!$C106</f>
        <v>57.911532000000001</v>
      </c>
      <c r="Q196" s="78">
        <f>10^(-3)*Duluth!$C106</f>
        <v>55.484303000000004</v>
      </c>
      <c r="R196" s="78">
        <f>10^(-3)*Fairbanks!$C106</f>
        <v>53.785592999999999</v>
      </c>
    </row>
    <row r="197" spans="1:18">
      <c r="A197" s="70"/>
      <c r="B197" s="69" t="s">
        <v>297</v>
      </c>
      <c r="C197" s="78">
        <f>10^(-3)*Miami!$C107</f>
        <v>90.310714000000004</v>
      </c>
      <c r="D197" s="78">
        <f>10^(-3)*Houston!$C107</f>
        <v>85.571596999999997</v>
      </c>
      <c r="E197" s="78">
        <f>10^(-3)*Phoenix!$C107</f>
        <v>95.641204999999999</v>
      </c>
      <c r="F197" s="78">
        <f>10^(-3)*Atlanta!$C107</f>
        <v>83.172902000000008</v>
      </c>
      <c r="G197" s="78">
        <f>10^(-3)*LosAngeles!$C107</f>
        <v>67.104645000000005</v>
      </c>
      <c r="H197" s="78">
        <f>10^(-3)*LasVegas!$C107</f>
        <v>92.078979000000004</v>
      </c>
      <c r="I197" s="78">
        <f>10^(-3)*SanFrancisco!$C107</f>
        <v>58.380386000000001</v>
      </c>
      <c r="J197" s="78">
        <f>10^(-3)*Baltimore!$C107</f>
        <v>82.320959000000002</v>
      </c>
      <c r="K197" s="78">
        <f>10^(-3)*Albuquerque!$C107</f>
        <v>73.890577999999991</v>
      </c>
      <c r="L197" s="78">
        <f>10^(-3)*Seattle!$C107</f>
        <v>62.829750000000004</v>
      </c>
      <c r="M197" s="78">
        <f>10^(-3)*Chicago!$C107</f>
        <v>80.981001999999989</v>
      </c>
      <c r="N197" s="78">
        <f>10^(-3)*Boulder!$C107</f>
        <v>71.124830000000003</v>
      </c>
      <c r="O197" s="78">
        <f>10^(-3)*Minneapolis!$C107</f>
        <v>80.679763999999992</v>
      </c>
      <c r="P197" s="78">
        <f>10^(-3)*Helena!$C107</f>
        <v>69.669119999999992</v>
      </c>
      <c r="Q197" s="78">
        <f>10^(-3)*Duluth!$C107</f>
        <v>69.773592000000008</v>
      </c>
      <c r="R197" s="78">
        <f>10^(-3)*Fairbanks!$C107</f>
        <v>64.092741000000004</v>
      </c>
    </row>
    <row r="198" spans="1:18">
      <c r="A198" s="70"/>
      <c r="B198" s="69" t="s">
        <v>296</v>
      </c>
      <c r="C198" s="78">
        <f>10^(-3)*Miami!$C108</f>
        <v>89.972797000000014</v>
      </c>
      <c r="D198" s="78">
        <f>10^(-3)*Houston!$C108</f>
        <v>86.486921000000009</v>
      </c>
      <c r="E198" s="78">
        <f>10^(-3)*Phoenix!$C108</f>
        <v>94.890185000000002</v>
      </c>
      <c r="F198" s="78">
        <f>10^(-3)*Atlanta!$C108</f>
        <v>86.889013000000006</v>
      </c>
      <c r="G198" s="78">
        <f>10^(-3)*LosAngeles!$C108</f>
        <v>71.324201000000002</v>
      </c>
      <c r="H198" s="78">
        <f>10^(-3)*LasVegas!$C108</f>
        <v>90.683639999999997</v>
      </c>
      <c r="I198" s="78">
        <f>10^(-3)*SanFrancisco!$C108</f>
        <v>67.460605999999999</v>
      </c>
      <c r="J198" s="78">
        <f>10^(-3)*Baltimore!$C108</f>
        <v>83.21000500000001</v>
      </c>
      <c r="K198" s="78">
        <f>10^(-3)*Albuquerque!$C108</f>
        <v>76.530312999999992</v>
      </c>
      <c r="L198" s="78">
        <f>10^(-3)*Seattle!$C108</f>
        <v>65.989123000000006</v>
      </c>
      <c r="M198" s="78">
        <f>10^(-3)*Chicago!$C108</f>
        <v>83.18073600000001</v>
      </c>
      <c r="N198" s="78">
        <f>10^(-3)*Boulder!$C108</f>
        <v>72.264902000000006</v>
      </c>
      <c r="O198" s="78">
        <f>10^(-3)*Minneapolis!$C108</f>
        <v>81.522941000000003</v>
      </c>
      <c r="P198" s="78">
        <f>10^(-3)*Helena!$C108</f>
        <v>70.046278999999998</v>
      </c>
      <c r="Q198" s="78">
        <f>10^(-3)*Duluth!$C108</f>
        <v>76.068705000000008</v>
      </c>
      <c r="R198" s="78">
        <f>10^(-3)*Fairbanks!$C108</f>
        <v>66.312252000000001</v>
      </c>
    </row>
    <row r="199" spans="1:18">
      <c r="A199" s="70"/>
      <c r="B199" s="69" t="s">
        <v>295</v>
      </c>
      <c r="C199" s="78">
        <f>10^(-3)*Miami!$C109</f>
        <v>90.302299000000005</v>
      </c>
      <c r="D199" s="78">
        <f>10^(-3)*Houston!$C109</f>
        <v>86.119607999999999</v>
      </c>
      <c r="E199" s="78">
        <f>10^(-3)*Phoenix!$C109</f>
        <v>95.312395999999993</v>
      </c>
      <c r="F199" s="78">
        <f>10^(-3)*Atlanta!$C109</f>
        <v>84.402804000000003</v>
      </c>
      <c r="G199" s="78">
        <f>10^(-3)*LosAngeles!$C109</f>
        <v>77.376229000000009</v>
      </c>
      <c r="H199" s="78">
        <f>10^(-3)*LasVegas!$C109</f>
        <v>90.139452999999989</v>
      </c>
      <c r="I199" s="78">
        <f>10^(-3)*SanFrancisco!$C109</f>
        <v>62.911466999999995</v>
      </c>
      <c r="J199" s="78">
        <f>10^(-3)*Baltimore!$C109</f>
        <v>82.827748999999997</v>
      </c>
      <c r="K199" s="78">
        <f>10^(-3)*Albuquerque!$C109</f>
        <v>76.533461000000003</v>
      </c>
      <c r="L199" s="78">
        <f>10^(-3)*Seattle!$C109</f>
        <v>65.035989999999998</v>
      </c>
      <c r="M199" s="78">
        <f>10^(-3)*Chicago!$C109</f>
        <v>81.392049999999998</v>
      </c>
      <c r="N199" s="78">
        <f>10^(-3)*Boulder!$C109</f>
        <v>73.514642999999992</v>
      </c>
      <c r="O199" s="78">
        <f>10^(-3)*Minneapolis!$C109</f>
        <v>80.992872000000006</v>
      </c>
      <c r="P199" s="78">
        <f>10^(-3)*Helena!$C109</f>
        <v>68.613244000000009</v>
      </c>
      <c r="Q199" s="78">
        <f>10^(-3)*Duluth!$C109</f>
        <v>72.896240999999989</v>
      </c>
      <c r="R199" s="78">
        <f>10^(-3)*Fairbanks!$C109</f>
        <v>62.703133000000001</v>
      </c>
    </row>
    <row r="200" spans="1:18">
      <c r="A200" s="70"/>
      <c r="B200" s="69" t="s">
        <v>294</v>
      </c>
      <c r="C200" s="78">
        <f>10^(-3)*Miami!$C110</f>
        <v>89.25913899999999</v>
      </c>
      <c r="D200" s="78">
        <f>10^(-3)*Houston!$C110</f>
        <v>84.973918000000012</v>
      </c>
      <c r="E200" s="78">
        <f>10^(-3)*Phoenix!$C110</f>
        <v>90.358776000000006</v>
      </c>
      <c r="F200" s="78">
        <f>10^(-3)*Atlanta!$C110</f>
        <v>79.304304999999999</v>
      </c>
      <c r="G200" s="78">
        <f>10^(-3)*LosAngeles!$C110</f>
        <v>78.340829999999997</v>
      </c>
      <c r="H200" s="78">
        <f>10^(-3)*LasVegas!$C110</f>
        <v>85.458115000000006</v>
      </c>
      <c r="I200" s="78">
        <f>10^(-3)*SanFrancisco!$C110</f>
        <v>67.793238000000002</v>
      </c>
      <c r="J200" s="78">
        <f>10^(-3)*Baltimore!$C110</f>
        <v>73.588741999999996</v>
      </c>
      <c r="K200" s="78">
        <f>10^(-3)*Albuquerque!$C110</f>
        <v>69.678655000000006</v>
      </c>
      <c r="L200" s="78">
        <f>10^(-3)*Seattle!$C110</f>
        <v>73.785902000000007</v>
      </c>
      <c r="M200" s="78">
        <f>10^(-3)*Chicago!$C110</f>
        <v>72.927782999999991</v>
      </c>
      <c r="N200" s="78">
        <f>10^(-3)*Boulder!$C110</f>
        <v>66.790132</v>
      </c>
      <c r="O200" s="78">
        <f>10^(-3)*Minneapolis!$C110</f>
        <v>66.980918000000003</v>
      </c>
      <c r="P200" s="78">
        <f>10^(-3)*Helena!$C110</f>
        <v>64.837823</v>
      </c>
      <c r="Q200" s="78">
        <f>10^(-3)*Duluth!$C110</f>
        <v>60.238500000000002</v>
      </c>
      <c r="R200" s="78">
        <f>10^(-3)*Fairbanks!$C110</f>
        <v>50.223880000000001</v>
      </c>
    </row>
    <row r="201" spans="1:18">
      <c r="A201" s="70"/>
      <c r="B201" s="69" t="s">
        <v>293</v>
      </c>
      <c r="C201" s="78">
        <f>10^(-3)*Miami!$C111</f>
        <v>88.433048999999997</v>
      </c>
      <c r="D201" s="78">
        <f>10^(-3)*Houston!$C111</f>
        <v>82.091571000000002</v>
      </c>
      <c r="E201" s="78">
        <f>10^(-3)*Phoenix!$C111</f>
        <v>77.067797999999996</v>
      </c>
      <c r="F201" s="78">
        <f>10^(-3)*Atlanta!$C111</f>
        <v>73.609476000000001</v>
      </c>
      <c r="G201" s="78">
        <f>10^(-3)*LosAngeles!$C111</f>
        <v>70.662892999999997</v>
      </c>
      <c r="H201" s="78">
        <f>10^(-3)*LasVegas!$C111</f>
        <v>73.696493000000004</v>
      </c>
      <c r="I201" s="78">
        <f>10^(-3)*SanFrancisco!$C111</f>
        <v>55.550601</v>
      </c>
      <c r="J201" s="78">
        <f>10^(-3)*Baltimore!$C111</f>
        <v>68.372289000000009</v>
      </c>
      <c r="K201" s="78">
        <f>10^(-3)*Albuquerque!$C111</f>
        <v>63.620766000000003</v>
      </c>
      <c r="L201" s="78">
        <f>10^(-3)*Seattle!$C111</f>
        <v>50.862566000000001</v>
      </c>
      <c r="M201" s="78">
        <f>10^(-3)*Chicago!$C111</f>
        <v>61.684381999999999</v>
      </c>
      <c r="N201" s="78">
        <f>10^(-3)*Boulder!$C111</f>
        <v>60.087531000000006</v>
      </c>
      <c r="O201" s="78">
        <f>10^(-3)*Minneapolis!$C111</f>
        <v>61.857928000000001</v>
      </c>
      <c r="P201" s="78">
        <f>10^(-3)*Helena!$C111</f>
        <v>54.292442999999999</v>
      </c>
      <c r="Q201" s="78">
        <f>10^(-3)*Duluth!$C111</f>
        <v>55.839631000000004</v>
      </c>
      <c r="R201" s="78">
        <f>10^(-3)*Fairbanks!$C111</f>
        <v>50.202521000000004</v>
      </c>
    </row>
    <row r="202" spans="1:18">
      <c r="A202" s="70"/>
      <c r="B202" s="69" t="s">
        <v>292</v>
      </c>
      <c r="C202" s="78">
        <f>10^(-3)*Miami!$C112</f>
        <v>85.406199000000001</v>
      </c>
      <c r="D202" s="78">
        <f>10^(-3)*Houston!$C112</f>
        <v>76.592131999999992</v>
      </c>
      <c r="E202" s="78">
        <f>10^(-3)*Phoenix!$C112</f>
        <v>69.787994999999995</v>
      </c>
      <c r="F202" s="78">
        <f>10^(-3)*Atlanta!$C112</f>
        <v>59.022910000000003</v>
      </c>
      <c r="G202" s="78">
        <f>10^(-3)*LosAngeles!$C112</f>
        <v>67.617625000000004</v>
      </c>
      <c r="H202" s="78">
        <f>10^(-3)*LasVegas!$C112</f>
        <v>55.980165999999997</v>
      </c>
      <c r="I202" s="78">
        <f>10^(-3)*SanFrancisco!$C112</f>
        <v>45.537970000000001</v>
      </c>
      <c r="J202" s="78">
        <f>10^(-3)*Baltimore!$C112</f>
        <v>61.511868999999997</v>
      </c>
      <c r="K202" s="78">
        <f>10^(-3)*Albuquerque!$C112</f>
        <v>51.377832000000005</v>
      </c>
      <c r="L202" s="78">
        <f>10^(-3)*Seattle!$C112</f>
        <v>45.681394999999995</v>
      </c>
      <c r="M202" s="78">
        <f>10^(-3)*Chicago!$C112</f>
        <v>61.645855000000005</v>
      </c>
      <c r="N202" s="78">
        <f>10^(-3)*Boulder!$C112</f>
        <v>50.254567000000002</v>
      </c>
      <c r="O202" s="78">
        <f>10^(-3)*Minneapolis!$C112</f>
        <v>46.097536999999996</v>
      </c>
      <c r="P202" s="78">
        <f>10^(-3)*Helena!$C112</f>
        <v>46.252907</v>
      </c>
      <c r="Q202" s="78">
        <f>10^(-3)*Duluth!$C112</f>
        <v>45.943967000000001</v>
      </c>
      <c r="R202" s="78">
        <f>10^(-3)*Fairbanks!$C112</f>
        <v>50.216309000000003</v>
      </c>
    </row>
    <row r="203" spans="1:18">
      <c r="A203" s="70"/>
      <c r="B203" s="69" t="s">
        <v>291</v>
      </c>
      <c r="C203" s="78">
        <f>10^(-3)*Miami!$C113</f>
        <v>78.163653000000011</v>
      </c>
      <c r="D203" s="78">
        <f>10^(-3)*Houston!$C113</f>
        <v>76.200229999999991</v>
      </c>
      <c r="E203" s="78">
        <f>10^(-3)*Phoenix!$C113</f>
        <v>58.900059999999996</v>
      </c>
      <c r="F203" s="78">
        <f>10^(-3)*Atlanta!$C113</f>
        <v>54.205868000000002</v>
      </c>
      <c r="G203" s="78">
        <f>10^(-3)*LosAngeles!$C113</f>
        <v>66.604504000000006</v>
      </c>
      <c r="H203" s="78">
        <f>10^(-3)*LasVegas!$C113</f>
        <v>54.898243000000001</v>
      </c>
      <c r="I203" s="78">
        <f>10^(-3)*SanFrancisco!$C113</f>
        <v>45.516331000000001</v>
      </c>
      <c r="J203" s="78">
        <f>10^(-3)*Baltimore!$C113</f>
        <v>46.002934000000003</v>
      </c>
      <c r="K203" s="78">
        <f>10^(-3)*Albuquerque!$C113</f>
        <v>49.446201000000002</v>
      </c>
      <c r="L203" s="78">
        <f>10^(-3)*Seattle!$C113</f>
        <v>45.656154000000001</v>
      </c>
      <c r="M203" s="78">
        <f>10^(-3)*Chicago!$C113</f>
        <v>46.068856000000004</v>
      </c>
      <c r="N203" s="78">
        <f>10^(-3)*Boulder!$C113</f>
        <v>46.25508</v>
      </c>
      <c r="O203" s="78">
        <f>10^(-3)*Minneapolis!$C113</f>
        <v>46.066788000000003</v>
      </c>
      <c r="P203" s="78">
        <f>10^(-3)*Helena!$C113</f>
        <v>46.238939000000002</v>
      </c>
      <c r="Q203" s="78">
        <f>10^(-3)*Duluth!$C113</f>
        <v>45.881382000000002</v>
      </c>
      <c r="R203" s="78">
        <f>10^(-3)*Fairbanks!$C113</f>
        <v>51.300854000000001</v>
      </c>
    </row>
    <row r="204" spans="1:18">
      <c r="A204" s="70"/>
      <c r="B204" s="69" t="s">
        <v>302</v>
      </c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</row>
    <row r="205" spans="1:18">
      <c r="A205" s="70"/>
      <c r="B205" s="72" t="s">
        <v>301</v>
      </c>
      <c r="C205" s="78" t="str">
        <f>Miami!$D102</f>
        <v>06-JAN-12:00</v>
      </c>
      <c r="D205" s="78" t="str">
        <f>Houston!$D102</f>
        <v>03-JAN-12:15</v>
      </c>
      <c r="E205" s="78" t="str">
        <f>Phoenix!$D102</f>
        <v>28-JAN-16:00</v>
      </c>
      <c r="F205" s="78" t="str">
        <f>Atlanta!$D102</f>
        <v>23-JAN-17:15</v>
      </c>
      <c r="G205" s="78" t="str">
        <f>LosAngeles!$D102</f>
        <v>26-JAN-12:00</v>
      </c>
      <c r="H205" s="78" t="str">
        <f>LasVegas!$D102</f>
        <v>18-JAN-12:00</v>
      </c>
      <c r="I205" s="78" t="str">
        <f>SanFrancisco!$D102</f>
        <v>05-JAN-11:15</v>
      </c>
      <c r="J205" s="78" t="str">
        <f>Baltimore!$D102</f>
        <v>09-JAN-11:15</v>
      </c>
      <c r="K205" s="78" t="str">
        <f>Albuquerque!$D102</f>
        <v>21-JAN-11:15</v>
      </c>
      <c r="L205" s="78" t="str">
        <f>Seattle!$D102</f>
        <v>14-JAN-11:15</v>
      </c>
      <c r="M205" s="78" t="str">
        <f>Chicago!$D102</f>
        <v>17-JAN-11:15</v>
      </c>
      <c r="N205" s="78" t="str">
        <f>Boulder!$D102</f>
        <v>27-JAN-11:15</v>
      </c>
      <c r="O205" s="78" t="str">
        <f>Minneapolis!$D102</f>
        <v>16-JAN-11:15</v>
      </c>
      <c r="P205" s="78" t="str">
        <f>Helena!$D102</f>
        <v>23-JAN-11:15</v>
      </c>
      <c r="Q205" s="78" t="str">
        <f>Duluth!$D102</f>
        <v>16-JAN-11:15</v>
      </c>
      <c r="R205" s="78" t="str">
        <f>Fairbanks!$D102</f>
        <v>01-JAN-11:15</v>
      </c>
    </row>
    <row r="206" spans="1:18">
      <c r="A206" s="70"/>
      <c r="B206" s="72" t="s">
        <v>300</v>
      </c>
      <c r="C206" s="78" t="str">
        <f>Miami!$D103</f>
        <v>23-FEB-12:15</v>
      </c>
      <c r="D206" s="78" t="str">
        <f>Houston!$D103</f>
        <v>24-FEB-12:00</v>
      </c>
      <c r="E206" s="78" t="str">
        <f>Phoenix!$D103</f>
        <v>28-FEB-17:15</v>
      </c>
      <c r="F206" s="78" t="str">
        <f>Atlanta!$D103</f>
        <v>18-FEB-16:30</v>
      </c>
      <c r="G206" s="78" t="str">
        <f>LosAngeles!$D103</f>
        <v>12-FEB-12:00</v>
      </c>
      <c r="H206" s="78" t="str">
        <f>LasVegas!$D103</f>
        <v>08-FEB-12:00</v>
      </c>
      <c r="I206" s="78" t="str">
        <f>SanFrancisco!$D103</f>
        <v>14-FEB-12:00</v>
      </c>
      <c r="J206" s="78" t="str">
        <f>Baltimore!$D103</f>
        <v>13-FEB-11:15</v>
      </c>
      <c r="K206" s="78" t="str">
        <f>Albuquerque!$D103</f>
        <v>14-FEB-16:15</v>
      </c>
      <c r="L206" s="78" t="str">
        <f>Seattle!$D103</f>
        <v>20-FEB-11:15</v>
      </c>
      <c r="M206" s="78" t="str">
        <f>Chicago!$D103</f>
        <v>28-FEB-11:15</v>
      </c>
      <c r="N206" s="78" t="str">
        <f>Boulder!$D103</f>
        <v>11-FEB-11:15</v>
      </c>
      <c r="O206" s="78" t="str">
        <f>Minneapolis!$D103</f>
        <v>18-FEB-11:15</v>
      </c>
      <c r="P206" s="78" t="str">
        <f>Helena!$D103</f>
        <v>11-FEB-11:15</v>
      </c>
      <c r="Q206" s="78" t="str">
        <f>Duluth!$D103</f>
        <v>21-FEB-11:15</v>
      </c>
      <c r="R206" s="78" t="str">
        <f>Fairbanks!$D103</f>
        <v>27-FEB-11:15</v>
      </c>
    </row>
    <row r="207" spans="1:18">
      <c r="A207" s="70"/>
      <c r="B207" s="69" t="s">
        <v>299</v>
      </c>
      <c r="C207" s="78" t="str">
        <f>Miami!$D104</f>
        <v>13-MAR-11:00</v>
      </c>
      <c r="D207" s="78" t="str">
        <f>Houston!$D104</f>
        <v>25-MAR-17:30</v>
      </c>
      <c r="E207" s="78" t="str">
        <f>Phoenix!$D104</f>
        <v>17-MAR-17:15</v>
      </c>
      <c r="F207" s="78" t="str">
        <f>Atlanta!$D104</f>
        <v>28-MAR-17:30</v>
      </c>
      <c r="G207" s="78" t="str">
        <f>LosAngeles!$D104</f>
        <v>04-MAR-12:00</v>
      </c>
      <c r="H207" s="78" t="str">
        <f>LasVegas!$D104</f>
        <v>31-MAR-15:00</v>
      </c>
      <c r="I207" s="78" t="str">
        <f>SanFrancisco!$D104</f>
        <v>01-MAR-11:15</v>
      </c>
      <c r="J207" s="78" t="str">
        <f>Baltimore!$D104</f>
        <v>09-MAR-18:00</v>
      </c>
      <c r="K207" s="78" t="str">
        <f>Albuquerque!$D104</f>
        <v>25-MAR-15:00</v>
      </c>
      <c r="L207" s="78" t="str">
        <f>Seattle!$D104</f>
        <v>29-MAR-16:15</v>
      </c>
      <c r="M207" s="78" t="str">
        <f>Chicago!$D104</f>
        <v>31-MAR-17:15</v>
      </c>
      <c r="N207" s="78" t="str">
        <f>Boulder!$D104</f>
        <v>26-MAR-16:00</v>
      </c>
      <c r="O207" s="78" t="str">
        <f>Minneapolis!$D104</f>
        <v>19-MAR-10:15</v>
      </c>
      <c r="P207" s="78" t="str">
        <f>Helena!$D104</f>
        <v>30-MAR-17:15</v>
      </c>
      <c r="Q207" s="78" t="str">
        <f>Duluth!$D104</f>
        <v>30-MAR-10:15</v>
      </c>
      <c r="R207" s="78" t="str">
        <f>Fairbanks!$D104</f>
        <v>31-MAR-10:15</v>
      </c>
    </row>
    <row r="208" spans="1:18">
      <c r="A208" s="70"/>
      <c r="B208" s="69" t="s">
        <v>298</v>
      </c>
      <c r="C208" s="78" t="str">
        <f>Miami!$D105</f>
        <v>01-APR-17:15</v>
      </c>
      <c r="D208" s="78" t="str">
        <f>Houston!$D105</f>
        <v>29-APR-17:15</v>
      </c>
      <c r="E208" s="78" t="str">
        <f>Phoenix!$D105</f>
        <v>01-APR-17:15</v>
      </c>
      <c r="F208" s="78" t="str">
        <f>Atlanta!$D105</f>
        <v>14-APR-17:15</v>
      </c>
      <c r="G208" s="78" t="str">
        <f>LosAngeles!$D105</f>
        <v>11-APR-16:15</v>
      </c>
      <c r="H208" s="78" t="str">
        <f>LasVegas!$D105</f>
        <v>21-APR-17:15</v>
      </c>
      <c r="I208" s="78" t="str">
        <f>SanFrancisco!$D105</f>
        <v>29-APR-11:00</v>
      </c>
      <c r="J208" s="78" t="str">
        <f>Baltimore!$D105</f>
        <v>05-APR-17:15</v>
      </c>
      <c r="K208" s="78" t="str">
        <f>Albuquerque!$D105</f>
        <v>21-APR-17:15</v>
      </c>
      <c r="L208" s="78" t="str">
        <f>Seattle!$D105</f>
        <v>29-APR-17:15</v>
      </c>
      <c r="M208" s="78" t="str">
        <f>Chicago!$D105</f>
        <v>07-APR-11:00</v>
      </c>
      <c r="N208" s="78" t="str">
        <f>Boulder!$D105</f>
        <v>24-APR-11:00</v>
      </c>
      <c r="O208" s="78" t="str">
        <f>Minneapolis!$D105</f>
        <v>01-APR-17:15</v>
      </c>
      <c r="P208" s="78" t="str">
        <f>Helena!$D105</f>
        <v>06-APR-17:15</v>
      </c>
      <c r="Q208" s="78" t="str">
        <f>Duluth!$D105</f>
        <v>14-APR-10:15</v>
      </c>
      <c r="R208" s="78" t="str">
        <f>Fairbanks!$D105</f>
        <v>14-APR-10:15</v>
      </c>
    </row>
    <row r="209" spans="1:18">
      <c r="A209" s="70"/>
      <c r="B209" s="69" t="s">
        <v>281</v>
      </c>
      <c r="C209" s="78" t="str">
        <f>Miami!$D106</f>
        <v>23-MAY-11:00</v>
      </c>
      <c r="D209" s="78" t="str">
        <f>Houston!$D106</f>
        <v>26-MAY-17:45</v>
      </c>
      <c r="E209" s="78" t="str">
        <f>Phoenix!$D106</f>
        <v>28-MAY-16:00</v>
      </c>
      <c r="F209" s="78" t="str">
        <f>Atlanta!$D106</f>
        <v>31-MAY-17:00</v>
      </c>
      <c r="G209" s="78" t="str">
        <f>LosAngeles!$D106</f>
        <v>29-MAY-11:00</v>
      </c>
      <c r="H209" s="78" t="str">
        <f>LasVegas!$D106</f>
        <v>31-MAY-17:15</v>
      </c>
      <c r="I209" s="78" t="str">
        <f>SanFrancisco!$D106</f>
        <v>09-MAY-11:00</v>
      </c>
      <c r="J209" s="78" t="str">
        <f>Baltimore!$D106</f>
        <v>15-MAY-17:15</v>
      </c>
      <c r="K209" s="78" t="str">
        <f>Albuquerque!$D106</f>
        <v>31-MAY-17:15</v>
      </c>
      <c r="L209" s="78" t="str">
        <f>Seattle!$D106</f>
        <v>05-MAY-17:00</v>
      </c>
      <c r="M209" s="78" t="str">
        <f>Chicago!$D106</f>
        <v>30-MAY-17:15</v>
      </c>
      <c r="N209" s="78" t="str">
        <f>Boulder!$D106</f>
        <v>23-MAY-17:15</v>
      </c>
      <c r="O209" s="78" t="str">
        <f>Minneapolis!$D106</f>
        <v>27-MAY-15:15</v>
      </c>
      <c r="P209" s="78" t="str">
        <f>Helena!$D106</f>
        <v>16-MAY-17:15</v>
      </c>
      <c r="Q209" s="78" t="str">
        <f>Duluth!$D106</f>
        <v>31-MAY-17:15</v>
      </c>
      <c r="R209" s="78" t="str">
        <f>Fairbanks!$D106</f>
        <v>30-MAY-17:15</v>
      </c>
    </row>
    <row r="210" spans="1:18">
      <c r="A210" s="70"/>
      <c r="B210" s="69" t="s">
        <v>297</v>
      </c>
      <c r="C210" s="78" t="str">
        <f>Miami!$D107</f>
        <v>28-JUN-15:15</v>
      </c>
      <c r="D210" s="78" t="str">
        <f>Houston!$D107</f>
        <v>13-JUN-16:30</v>
      </c>
      <c r="E210" s="78" t="str">
        <f>Phoenix!$D107</f>
        <v>28-JUN-17:15</v>
      </c>
      <c r="F210" s="78" t="str">
        <f>Atlanta!$D107</f>
        <v>19-JUN-17:15</v>
      </c>
      <c r="G210" s="78" t="str">
        <f>LosAngeles!$D107</f>
        <v>28-JUN-11:00</v>
      </c>
      <c r="H210" s="78" t="str">
        <f>LasVegas!$D107</f>
        <v>27-JUN-15:00</v>
      </c>
      <c r="I210" s="78" t="str">
        <f>SanFrancisco!$D107</f>
        <v>16-JUN-11:00</v>
      </c>
      <c r="J210" s="78" t="str">
        <f>Baltimore!$D107</f>
        <v>30-JUN-16:00</v>
      </c>
      <c r="K210" s="78" t="str">
        <f>Albuquerque!$D107</f>
        <v>20-JUN-17:15</v>
      </c>
      <c r="L210" s="78" t="str">
        <f>Seattle!$D107</f>
        <v>18-JUN-15:30</v>
      </c>
      <c r="M210" s="78" t="str">
        <f>Chicago!$D107</f>
        <v>08-JUN-11:00</v>
      </c>
      <c r="N210" s="78" t="str">
        <f>Boulder!$D107</f>
        <v>28-JUN-11:00</v>
      </c>
      <c r="O210" s="78" t="str">
        <f>Minneapolis!$D107</f>
        <v>29-JUN-17:30</v>
      </c>
      <c r="P210" s="78" t="str">
        <f>Helena!$D107</f>
        <v>30-JUN-16:15</v>
      </c>
      <c r="Q210" s="78" t="str">
        <f>Duluth!$D107</f>
        <v>14-JUN-17:30</v>
      </c>
      <c r="R210" s="78" t="str">
        <f>Fairbanks!$D107</f>
        <v>20-JUN-17:00</v>
      </c>
    </row>
    <row r="211" spans="1:18">
      <c r="A211" s="70"/>
      <c r="B211" s="69" t="s">
        <v>296</v>
      </c>
      <c r="C211" s="78" t="str">
        <f>Miami!$D108</f>
        <v>11-JUL-10:00</v>
      </c>
      <c r="D211" s="78" t="str">
        <f>Houston!$D108</f>
        <v>30-JUL-15:00</v>
      </c>
      <c r="E211" s="78" t="str">
        <f>Phoenix!$D108</f>
        <v>19-JUL-16:00</v>
      </c>
      <c r="F211" s="78" t="str">
        <f>Atlanta!$D108</f>
        <v>03-JUL-16:30</v>
      </c>
      <c r="G211" s="78" t="str">
        <f>LosAngeles!$D108</f>
        <v>29-JUL-10:15</v>
      </c>
      <c r="H211" s="78" t="str">
        <f>LasVegas!$D108</f>
        <v>25-JUL-16:30</v>
      </c>
      <c r="I211" s="78" t="str">
        <f>SanFrancisco!$D108</f>
        <v>02-JUL-15:15</v>
      </c>
      <c r="J211" s="78" t="str">
        <f>Baltimore!$D108</f>
        <v>25-JUL-10:00</v>
      </c>
      <c r="K211" s="78" t="str">
        <f>Albuquerque!$D108</f>
        <v>31-JUL-17:15</v>
      </c>
      <c r="L211" s="78" t="str">
        <f>Seattle!$D108</f>
        <v>24-JUL-17:00</v>
      </c>
      <c r="M211" s="78" t="str">
        <f>Chicago!$D108</f>
        <v>14-JUL-11:00</v>
      </c>
      <c r="N211" s="78" t="str">
        <f>Boulder!$D108</f>
        <v>17-JUL-11:00</v>
      </c>
      <c r="O211" s="78" t="str">
        <f>Minneapolis!$D108</f>
        <v>13-JUL-17:15</v>
      </c>
      <c r="P211" s="78" t="str">
        <f>Helena!$D108</f>
        <v>21-JUL-17:15</v>
      </c>
      <c r="Q211" s="78" t="str">
        <f>Duluth!$D108</f>
        <v>06-JUL-17:00</v>
      </c>
      <c r="R211" s="78" t="str">
        <f>Fairbanks!$D108</f>
        <v>29-JUL-17:00</v>
      </c>
    </row>
    <row r="212" spans="1:18">
      <c r="A212" s="70"/>
      <c r="B212" s="69" t="s">
        <v>295</v>
      </c>
      <c r="C212" s="78" t="str">
        <f>Miami!$D109</f>
        <v>21-AUG-15:30</v>
      </c>
      <c r="D212" s="78" t="str">
        <f>Houston!$D109</f>
        <v>27-AUG-15:00</v>
      </c>
      <c r="E212" s="78" t="str">
        <f>Phoenix!$D109</f>
        <v>01-AUG-16:00</v>
      </c>
      <c r="F212" s="78" t="str">
        <f>Atlanta!$D109</f>
        <v>17-AUG-16:15</v>
      </c>
      <c r="G212" s="78" t="str">
        <f>LosAngeles!$D109</f>
        <v>08-AUG-11:00</v>
      </c>
      <c r="H212" s="78" t="str">
        <f>LasVegas!$D109</f>
        <v>04-AUG-16:30</v>
      </c>
      <c r="I212" s="78" t="str">
        <f>SanFrancisco!$D109</f>
        <v>15-AUG-11:00</v>
      </c>
      <c r="J212" s="78" t="str">
        <f>Baltimore!$D109</f>
        <v>04-AUG-16:30</v>
      </c>
      <c r="K212" s="78" t="str">
        <f>Albuquerque!$D109</f>
        <v>01-AUG-17:15</v>
      </c>
      <c r="L212" s="78" t="str">
        <f>Seattle!$D109</f>
        <v>18-AUG-17:30</v>
      </c>
      <c r="M212" s="78" t="str">
        <f>Chicago!$D109</f>
        <v>04-AUG-16:00</v>
      </c>
      <c r="N212" s="78" t="str">
        <f>Boulder!$D109</f>
        <v>30-AUG-11:00</v>
      </c>
      <c r="O212" s="78" t="str">
        <f>Minneapolis!$D109</f>
        <v>25-AUG-17:30</v>
      </c>
      <c r="P212" s="78" t="str">
        <f>Helena!$D109</f>
        <v>09-AUG-17:15</v>
      </c>
      <c r="Q212" s="78" t="str">
        <f>Duluth!$D109</f>
        <v>11-AUG-17:30</v>
      </c>
      <c r="R212" s="78" t="str">
        <f>Fairbanks!$D109</f>
        <v>15-AUG-17:15</v>
      </c>
    </row>
    <row r="213" spans="1:18">
      <c r="A213" s="70"/>
      <c r="B213" s="69" t="s">
        <v>294</v>
      </c>
      <c r="C213" s="78" t="str">
        <f>Miami!$D110</f>
        <v>06-SEP-11:00</v>
      </c>
      <c r="D213" s="78" t="str">
        <f>Houston!$D110</f>
        <v>16-SEP-10:15</v>
      </c>
      <c r="E213" s="78" t="str">
        <f>Phoenix!$D110</f>
        <v>12-SEP-17:30</v>
      </c>
      <c r="F213" s="78" t="str">
        <f>Atlanta!$D110</f>
        <v>01-SEP-17:00</v>
      </c>
      <c r="G213" s="78" t="str">
        <f>LosAngeles!$D110</f>
        <v>24-SEP-10:00</v>
      </c>
      <c r="H213" s="78" t="str">
        <f>LasVegas!$D110</f>
        <v>01-SEP-11:00</v>
      </c>
      <c r="I213" s="78" t="str">
        <f>SanFrancisco!$D110</f>
        <v>28-SEP-15:30</v>
      </c>
      <c r="J213" s="78" t="str">
        <f>Baltimore!$D110</f>
        <v>05-SEP-11:00</v>
      </c>
      <c r="K213" s="78" t="str">
        <f>Albuquerque!$D110</f>
        <v>02-SEP-17:15</v>
      </c>
      <c r="L213" s="78" t="str">
        <f>Seattle!$D110</f>
        <v>02-SEP-15:00</v>
      </c>
      <c r="M213" s="78" t="str">
        <f>Chicago!$D110</f>
        <v>06-SEP-11:15</v>
      </c>
      <c r="N213" s="78" t="str">
        <f>Boulder!$D110</f>
        <v>01-SEP-17:15</v>
      </c>
      <c r="O213" s="78" t="str">
        <f>Minneapolis!$D110</f>
        <v>14-SEP-11:00</v>
      </c>
      <c r="P213" s="78" t="str">
        <f>Helena!$D110</f>
        <v>01-SEP-17:15</v>
      </c>
      <c r="Q213" s="78" t="str">
        <f>Duluth!$D110</f>
        <v>08-SEP-17:00</v>
      </c>
      <c r="R213" s="78" t="str">
        <f>Fairbanks!$D110</f>
        <v>01-SEP-10:15</v>
      </c>
    </row>
    <row r="214" spans="1:18">
      <c r="A214" s="70"/>
      <c r="B214" s="69" t="s">
        <v>293</v>
      </c>
      <c r="C214" s="78" t="str">
        <f>Miami!$D111</f>
        <v>07-OCT-10:15</v>
      </c>
      <c r="D214" s="78" t="str">
        <f>Houston!$D111</f>
        <v>29-OCT-15:30</v>
      </c>
      <c r="E214" s="78" t="str">
        <f>Phoenix!$D111</f>
        <v>13-OCT-17:15</v>
      </c>
      <c r="F214" s="78" t="str">
        <f>Atlanta!$D111</f>
        <v>12-OCT-15:00</v>
      </c>
      <c r="G214" s="78" t="str">
        <f>LosAngeles!$D111</f>
        <v>19-OCT-11:00</v>
      </c>
      <c r="H214" s="78" t="str">
        <f>LasVegas!$D111</f>
        <v>06-OCT-11:15</v>
      </c>
      <c r="I214" s="78" t="str">
        <f>SanFrancisco!$D111</f>
        <v>16-OCT-17:30</v>
      </c>
      <c r="J214" s="78" t="str">
        <f>Baltimore!$D111</f>
        <v>20-OCT-17:30</v>
      </c>
      <c r="K214" s="78" t="str">
        <f>Albuquerque!$D111</f>
        <v>11-OCT-16:15</v>
      </c>
      <c r="L214" s="78" t="str">
        <f>Seattle!$D111</f>
        <v>17-OCT-17:30</v>
      </c>
      <c r="M214" s="78" t="str">
        <f>Chicago!$D111</f>
        <v>31-OCT-11:00</v>
      </c>
      <c r="N214" s="78" t="str">
        <f>Boulder!$D111</f>
        <v>05-OCT-16:15</v>
      </c>
      <c r="O214" s="78" t="str">
        <f>Minneapolis!$D111</f>
        <v>08-OCT-15:15</v>
      </c>
      <c r="P214" s="78" t="str">
        <f>Helena!$D111</f>
        <v>06-OCT-17:15</v>
      </c>
      <c r="Q214" s="78" t="str">
        <f>Duluth!$D111</f>
        <v>07-OCT-15:15</v>
      </c>
      <c r="R214" s="78" t="str">
        <f>Fairbanks!$D111</f>
        <v>02-OCT-10:15</v>
      </c>
    </row>
    <row r="215" spans="1:18">
      <c r="A215" s="70"/>
      <c r="B215" s="69" t="s">
        <v>292</v>
      </c>
      <c r="C215" s="78" t="str">
        <f>Miami!$D112</f>
        <v>01-NOV-11:15</v>
      </c>
      <c r="D215" s="78" t="str">
        <f>Houston!$D112</f>
        <v>26-NOV-11:00</v>
      </c>
      <c r="E215" s="78" t="str">
        <f>Phoenix!$D112</f>
        <v>13-NOV-12:00</v>
      </c>
      <c r="F215" s="78" t="str">
        <f>Atlanta!$D112</f>
        <v>22-NOV-12:00</v>
      </c>
      <c r="G215" s="78" t="str">
        <f>LosAngeles!$D112</f>
        <v>20-NOV-12:00</v>
      </c>
      <c r="H215" s="78" t="str">
        <f>LasVegas!$D112</f>
        <v>10-NOV-12:00</v>
      </c>
      <c r="I215" s="78" t="str">
        <f>SanFrancisco!$D112</f>
        <v>08-NOV-11:15</v>
      </c>
      <c r="J215" s="78" t="str">
        <f>Baltimore!$D112</f>
        <v>04-NOV-11:00</v>
      </c>
      <c r="K215" s="78" t="str">
        <f>Albuquerque!$D112</f>
        <v>01-NOV-17:15</v>
      </c>
      <c r="L215" s="78" t="str">
        <f>Seattle!$D112</f>
        <v>03-NOV-10:15</v>
      </c>
      <c r="M215" s="78" t="str">
        <f>Chicago!$D112</f>
        <v>02-NOV-11:00</v>
      </c>
      <c r="N215" s="78" t="str">
        <f>Boulder!$D112</f>
        <v>10-NOV-12:00</v>
      </c>
      <c r="O215" s="78" t="str">
        <f>Minneapolis!$D112</f>
        <v>03-NOV-10:15</v>
      </c>
      <c r="P215" s="78" t="str">
        <f>Helena!$D112</f>
        <v>21-NOV-11:15</v>
      </c>
      <c r="Q215" s="78" t="str">
        <f>Duluth!$D112</f>
        <v>09-NOV-11:15</v>
      </c>
      <c r="R215" s="78" t="str">
        <f>Fairbanks!$D112</f>
        <v>16-NOV-11:15</v>
      </c>
    </row>
    <row r="216" spans="1:18">
      <c r="A216" s="70"/>
      <c r="B216" s="69" t="s">
        <v>291</v>
      </c>
      <c r="C216" s="78" t="str">
        <f>Miami!$D113</f>
        <v>19-DEC-12:00</v>
      </c>
      <c r="D216" s="78" t="str">
        <f>Houston!$D113</f>
        <v>02-DEC-12:00</v>
      </c>
      <c r="E216" s="78" t="str">
        <f>Phoenix!$D113</f>
        <v>13-DEC-12:00</v>
      </c>
      <c r="F216" s="78" t="str">
        <f>Atlanta!$D113</f>
        <v>31-DEC-12:00</v>
      </c>
      <c r="G216" s="78" t="str">
        <f>LosAngeles!$D113</f>
        <v>19-DEC-12:00</v>
      </c>
      <c r="H216" s="78" t="str">
        <f>LasVegas!$D113</f>
        <v>05-DEC-12:00</v>
      </c>
      <c r="I216" s="78" t="str">
        <f>SanFrancisco!$D113</f>
        <v>03-DEC-11:15</v>
      </c>
      <c r="J216" s="78" t="str">
        <f>Baltimore!$D113</f>
        <v>23-DEC-11:15</v>
      </c>
      <c r="K216" s="78" t="str">
        <f>Albuquerque!$D113</f>
        <v>08-DEC-11:15</v>
      </c>
      <c r="L216" s="78" t="str">
        <f>Seattle!$D113</f>
        <v>31-DEC-11:15</v>
      </c>
      <c r="M216" s="78" t="str">
        <f>Chicago!$D113</f>
        <v>12-DEC-11:15</v>
      </c>
      <c r="N216" s="78" t="str">
        <f>Boulder!$D113</f>
        <v>30-DEC-11:15</v>
      </c>
      <c r="O216" s="78" t="str">
        <f>Minneapolis!$D113</f>
        <v>02-DEC-11:15</v>
      </c>
      <c r="P216" s="78" t="str">
        <f>Helena!$D113</f>
        <v>01-DEC-11:15</v>
      </c>
      <c r="Q216" s="78" t="str">
        <f>Duluth!$D113</f>
        <v>02-DEC-11:15</v>
      </c>
      <c r="R216" s="78" t="str">
        <f>Fairbanks!$D113</f>
        <v>18-DEC-11:15</v>
      </c>
    </row>
    <row r="217" spans="1:18">
      <c r="A217" s="75" t="s">
        <v>581</v>
      </c>
      <c r="B217" s="69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</row>
    <row r="218" spans="1:18">
      <c r="A218" s="70"/>
      <c r="B218" s="92" t="s">
        <v>582</v>
      </c>
      <c r="C218" s="15">
        <f>Miami!$B$4</f>
        <v>6750.96</v>
      </c>
      <c r="D218" s="15">
        <f>Houston!$B$4</f>
        <v>6819.51</v>
      </c>
      <c r="E218" s="15">
        <f>Phoenix!$B$4</f>
        <v>5994.26</v>
      </c>
      <c r="F218" s="15">
        <f>Atlanta!$B$4</f>
        <v>6163.93</v>
      </c>
      <c r="G218" s="15">
        <f>LosAngeles!$B$4</f>
        <v>5067.3999999999996</v>
      </c>
      <c r="H218" s="15">
        <f>LasVegas!$B$4</f>
        <v>6389.22</v>
      </c>
      <c r="I218" s="15">
        <f>SanFrancisco!$B$4</f>
        <v>4954.2</v>
      </c>
      <c r="J218" s="15">
        <f>Baltimore!$B$4</f>
        <v>6384.75</v>
      </c>
      <c r="K218" s="15">
        <f>Albuquerque!$B$4</f>
        <v>5941.99</v>
      </c>
      <c r="L218" s="15">
        <f>Seattle!$B$4</f>
        <v>3863.78</v>
      </c>
      <c r="M218" s="15">
        <f>Chicago!$B$4</f>
        <v>6549.26</v>
      </c>
      <c r="N218" s="15">
        <f>Boulder!$B$4</f>
        <v>5879.77</v>
      </c>
      <c r="O218" s="15">
        <f>Minneapolis!$B$4</f>
        <v>6726.13</v>
      </c>
      <c r="P218" s="15">
        <f>Helena!$B$4</f>
        <v>6364.39</v>
      </c>
      <c r="Q218" s="15">
        <f>Duluth!$B$4</f>
        <v>6924.68</v>
      </c>
      <c r="R218" s="15">
        <f>Fairbanks!$B$4</f>
        <v>8423.6200000000008</v>
      </c>
    </row>
    <row r="219" spans="1:18">
      <c r="A219" s="70"/>
      <c r="B219" s="9" t="s">
        <v>583</v>
      </c>
      <c r="C219" s="15">
        <f>Miami!$C$4</f>
        <v>13207.31</v>
      </c>
      <c r="D219" s="15">
        <f>Houston!$C$4</f>
        <v>13341.41</v>
      </c>
      <c r="E219" s="15">
        <f>Phoenix!$C$4</f>
        <v>11726.92</v>
      </c>
      <c r="F219" s="15">
        <f>Atlanta!$C$4</f>
        <v>12058.87</v>
      </c>
      <c r="G219" s="15">
        <f>LosAngeles!$C$4</f>
        <v>9913.66</v>
      </c>
      <c r="H219" s="15">
        <f>LasVegas!$C$4</f>
        <v>12499.62</v>
      </c>
      <c r="I219" s="15">
        <f>SanFrancisco!$C$4</f>
        <v>9692.2000000000007</v>
      </c>
      <c r="J219" s="15">
        <f>Baltimore!$C$4</f>
        <v>12490.86</v>
      </c>
      <c r="K219" s="15">
        <f>Albuquerque!$C$4</f>
        <v>11624.67</v>
      </c>
      <c r="L219" s="15">
        <f>Seattle!$C$4</f>
        <v>7558.94</v>
      </c>
      <c r="M219" s="15">
        <f>Chicago!$C$4</f>
        <v>12812.7</v>
      </c>
      <c r="N219" s="15">
        <f>Boulder!$C$4</f>
        <v>11502.96</v>
      </c>
      <c r="O219" s="15">
        <f>Minneapolis!$C$4</f>
        <v>13158.74</v>
      </c>
      <c r="P219" s="15">
        <f>Helena!$C$4</f>
        <v>12451.03</v>
      </c>
      <c r="Q219" s="15">
        <f>Duluth!$C$4</f>
        <v>13547.17</v>
      </c>
      <c r="R219" s="15">
        <f>Fairbanks!$C$4</f>
        <v>16479.63</v>
      </c>
    </row>
    <row r="220" spans="1:18">
      <c r="A220" s="75" t="s">
        <v>290</v>
      </c>
      <c r="B220" s="76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</row>
    <row r="221" spans="1:18">
      <c r="A221" s="75"/>
      <c r="B221" s="74" t="s">
        <v>65</v>
      </c>
      <c r="C221" s="68">
        <f>Miami!$G$14</f>
        <v>0</v>
      </c>
      <c r="D221" s="68">
        <f>Houston!$G$14</f>
        <v>0</v>
      </c>
      <c r="E221" s="68">
        <f>Phoenix!$G$14</f>
        <v>0</v>
      </c>
      <c r="F221" s="68">
        <f>Atlanta!$G$14</f>
        <v>0</v>
      </c>
      <c r="G221" s="68">
        <f>LosAngeles!$G$14</f>
        <v>0</v>
      </c>
      <c r="H221" s="68">
        <f>LasVegas!$G$14</f>
        <v>0</v>
      </c>
      <c r="I221" s="68">
        <f>SanFrancisco!$G$14</f>
        <v>0</v>
      </c>
      <c r="J221" s="68">
        <f>Baltimore!$G$14</f>
        <v>0</v>
      </c>
      <c r="K221" s="68">
        <f>Albuquerque!$G$14</f>
        <v>0</v>
      </c>
      <c r="L221" s="68">
        <f>Seattle!$G$14</f>
        <v>0</v>
      </c>
      <c r="M221" s="68">
        <f>Chicago!$G$14</f>
        <v>0</v>
      </c>
      <c r="N221" s="68">
        <f>Boulder!$G$14</f>
        <v>0</v>
      </c>
      <c r="O221" s="68">
        <f>Minneapolis!$G$14</f>
        <v>0</v>
      </c>
      <c r="P221" s="68">
        <f>Helena!$G$14</f>
        <v>0</v>
      </c>
      <c r="Q221" s="68">
        <f>Duluth!$G$14</f>
        <v>0</v>
      </c>
      <c r="R221" s="68">
        <f>Fairbanks!$G$14</f>
        <v>0</v>
      </c>
    </row>
    <row r="222" spans="1:18">
      <c r="A222" s="75"/>
      <c r="B222" s="74" t="s">
        <v>79</v>
      </c>
      <c r="C222" s="68">
        <f>Miami!$G$21</f>
        <v>0</v>
      </c>
      <c r="D222" s="68">
        <f>Houston!$G$21</f>
        <v>0</v>
      </c>
      <c r="E222" s="68">
        <f>Phoenix!$G$21</f>
        <v>0</v>
      </c>
      <c r="F222" s="68">
        <f>Atlanta!$G$21</f>
        <v>0</v>
      </c>
      <c r="G222" s="68">
        <f>LosAngeles!$G$21</f>
        <v>0</v>
      </c>
      <c r="H222" s="68">
        <f>LasVegas!$G$21</f>
        <v>0</v>
      </c>
      <c r="I222" s="68">
        <f>SanFrancisco!$G$21</f>
        <v>0</v>
      </c>
      <c r="J222" s="68">
        <f>Baltimore!$G$21</f>
        <v>0</v>
      </c>
      <c r="K222" s="68">
        <f>Albuquerque!$G$21</f>
        <v>0</v>
      </c>
      <c r="L222" s="68">
        <f>Seattle!$G$21</f>
        <v>0</v>
      </c>
      <c r="M222" s="68">
        <f>Chicago!$G$21</f>
        <v>0</v>
      </c>
      <c r="N222" s="68">
        <f>Boulder!$G$21</f>
        <v>0</v>
      </c>
      <c r="O222" s="68">
        <f>Minneapolis!$G$21</f>
        <v>0</v>
      </c>
      <c r="P222" s="68">
        <f>Helena!$G$21</f>
        <v>0</v>
      </c>
      <c r="Q222" s="68">
        <f>Duluth!$G$21</f>
        <v>0</v>
      </c>
      <c r="R222" s="68">
        <f>Fairbanks!$G$21</f>
        <v>0</v>
      </c>
    </row>
    <row r="223" spans="1:18">
      <c r="A223" s="75"/>
      <c r="B223" s="74" t="s">
        <v>81</v>
      </c>
      <c r="C223" s="68">
        <f>Miami!$G$24</f>
        <v>1377.36</v>
      </c>
      <c r="D223" s="68">
        <f>Houston!$G$24</f>
        <v>1377.36</v>
      </c>
      <c r="E223" s="68">
        <f>Phoenix!$G$24</f>
        <v>1377.36</v>
      </c>
      <c r="F223" s="68">
        <f>Atlanta!$G$24</f>
        <v>1377.36</v>
      </c>
      <c r="G223" s="68">
        <f>LosAngeles!$G$24</f>
        <v>1377.36</v>
      </c>
      <c r="H223" s="68">
        <f>LasVegas!$G$24</f>
        <v>1377.36</v>
      </c>
      <c r="I223" s="68">
        <f>SanFrancisco!$G$24</f>
        <v>1377.36</v>
      </c>
      <c r="J223" s="68">
        <f>Baltimore!$G$24</f>
        <v>1377.36</v>
      </c>
      <c r="K223" s="68">
        <f>Albuquerque!$G$24</f>
        <v>1377.36</v>
      </c>
      <c r="L223" s="68">
        <f>Seattle!$G$24</f>
        <v>1377.36</v>
      </c>
      <c r="M223" s="68">
        <f>Chicago!$G$24</f>
        <v>1377.36</v>
      </c>
      <c r="N223" s="68">
        <f>Boulder!$G$24</f>
        <v>1377.36</v>
      </c>
      <c r="O223" s="68">
        <f>Minneapolis!$G$24</f>
        <v>1377.36</v>
      </c>
      <c r="P223" s="68">
        <f>Helena!$G$24</f>
        <v>1377.36</v>
      </c>
      <c r="Q223" s="68">
        <f>Duluth!$G$24</f>
        <v>1377.36</v>
      </c>
      <c r="R223" s="68">
        <f>Fairbanks!$G$24</f>
        <v>1377.36</v>
      </c>
    </row>
    <row r="224" spans="1:18">
      <c r="A224" s="75"/>
      <c r="B224" s="76" t="s">
        <v>289</v>
      </c>
      <c r="C224" s="68">
        <f>Miami!$G$28</f>
        <v>1377.36</v>
      </c>
      <c r="D224" s="68">
        <f>Houston!$G$28</f>
        <v>1377.36</v>
      </c>
      <c r="E224" s="68">
        <f>Phoenix!$G$28</f>
        <v>1377.36</v>
      </c>
      <c r="F224" s="68">
        <f>Atlanta!$G$28</f>
        <v>1377.36</v>
      </c>
      <c r="G224" s="68">
        <f>LosAngeles!$G$28</f>
        <v>1377.36</v>
      </c>
      <c r="H224" s="68">
        <f>LasVegas!$G$28</f>
        <v>1377.36</v>
      </c>
      <c r="I224" s="68">
        <f>SanFrancisco!$G$28</f>
        <v>1377.36</v>
      </c>
      <c r="J224" s="68">
        <f>Baltimore!$G$28</f>
        <v>1377.36</v>
      </c>
      <c r="K224" s="68">
        <f>Albuquerque!$G$28</f>
        <v>1377.36</v>
      </c>
      <c r="L224" s="68">
        <f>Seattle!$G$28</f>
        <v>1377.36</v>
      </c>
      <c r="M224" s="68">
        <f>Chicago!$G$28</f>
        <v>1377.36</v>
      </c>
      <c r="N224" s="68">
        <f>Boulder!$G$28</f>
        <v>1377.36</v>
      </c>
      <c r="O224" s="68">
        <f>Minneapolis!$G$28</f>
        <v>1377.36</v>
      </c>
      <c r="P224" s="68">
        <f>Helena!$G$28</f>
        <v>1377.36</v>
      </c>
      <c r="Q224" s="68">
        <f>Duluth!$G$28</f>
        <v>1377.36</v>
      </c>
      <c r="R224" s="68">
        <f>Fairbanks!$G$28</f>
        <v>1377.36</v>
      </c>
    </row>
    <row r="225" spans="1:18">
      <c r="A225" s="75" t="s">
        <v>288</v>
      </c>
      <c r="B225" s="74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</row>
    <row r="226" spans="1:18">
      <c r="A226" s="70"/>
      <c r="B226" s="69" t="s">
        <v>287</v>
      </c>
      <c r="C226" s="68">
        <f>Miami!$H$97</f>
        <v>148416.16959999999</v>
      </c>
      <c r="D226" s="68">
        <f>Houston!$H$97</f>
        <v>162368.6753</v>
      </c>
      <c r="E226" s="68">
        <f>Phoenix!$H$97</f>
        <v>146941.94099999999</v>
      </c>
      <c r="F226" s="68">
        <f>Atlanta!$H$97</f>
        <v>142956.49890000001</v>
      </c>
      <c r="G226" s="68">
        <f>LosAngeles!$H$97</f>
        <v>60450.951399999998</v>
      </c>
      <c r="H226" s="68">
        <f>LasVegas!$H$97</f>
        <v>154305.1874</v>
      </c>
      <c r="I226" s="68">
        <f>SanFrancisco!$H$97</f>
        <v>61562.168299999998</v>
      </c>
      <c r="J226" s="68">
        <f>Baltimore!$H$97</f>
        <v>124954.3428</v>
      </c>
      <c r="K226" s="68">
        <f>Albuquerque!$H$97</f>
        <v>173941.92259999999</v>
      </c>
      <c r="L226" s="68">
        <f>Seattle!$H$97</f>
        <v>54435.006000000001</v>
      </c>
      <c r="M226" s="68">
        <f>Chicago!$H$97</f>
        <v>214501.76060000001</v>
      </c>
      <c r="N226" s="68">
        <f>Boulder!$H$97</f>
        <v>165461.04670000001</v>
      </c>
      <c r="O226" s="68">
        <f>Minneapolis!$H$97</f>
        <v>156155.66450000001</v>
      </c>
      <c r="P226" s="68">
        <f>Helena!$H$97</f>
        <v>155059.36859999999</v>
      </c>
      <c r="Q226" s="68">
        <f>Duluth!$H$97</f>
        <v>157026.8695</v>
      </c>
      <c r="R226" s="68">
        <f>Fairbanks!$H$97</f>
        <v>162416.21849999999</v>
      </c>
    </row>
    <row r="227" spans="1:18">
      <c r="A227" s="70"/>
      <c r="B227" s="72" t="s">
        <v>286</v>
      </c>
      <c r="C227" s="68">
        <f>Miami!$B$97</f>
        <v>353399.28749999998</v>
      </c>
      <c r="D227" s="68">
        <f>Houston!$B$97</f>
        <v>415520.2083</v>
      </c>
      <c r="E227" s="68">
        <f>Phoenix!$B$97</f>
        <v>356191.80009999999</v>
      </c>
      <c r="F227" s="68">
        <f>Atlanta!$B$97</f>
        <v>340310.85149999999</v>
      </c>
      <c r="G227" s="68">
        <f>LosAngeles!$B$97</f>
        <v>165783.18049999999</v>
      </c>
      <c r="H227" s="68">
        <f>LasVegas!$B$97</f>
        <v>377057.79320000001</v>
      </c>
      <c r="I227" s="68">
        <f>SanFrancisco!$B$97</f>
        <v>170131.96179999999</v>
      </c>
      <c r="J227" s="68">
        <f>Baltimore!$B$97</f>
        <v>301536.34370000003</v>
      </c>
      <c r="K227" s="68">
        <f>Albuquerque!$B$97</f>
        <v>420580.40259999997</v>
      </c>
      <c r="L227" s="68">
        <f>Seattle!$B$97</f>
        <v>145863.61470000001</v>
      </c>
      <c r="M227" s="68">
        <f>Chicago!$B$97</f>
        <v>517376.28470000002</v>
      </c>
      <c r="N227" s="68">
        <f>Boulder!$B$97</f>
        <v>404135.8382</v>
      </c>
      <c r="O227" s="68">
        <f>Minneapolis!$B$97</f>
        <v>385865.44510000001</v>
      </c>
      <c r="P227" s="68">
        <f>Helena!$B$97</f>
        <v>383227.27850000001</v>
      </c>
      <c r="Q227" s="68">
        <f>Duluth!$B$97</f>
        <v>391869.4472</v>
      </c>
      <c r="R227" s="68">
        <f>Fairbanks!$B$97</f>
        <v>432747.09620000003</v>
      </c>
    </row>
    <row r="228" spans="1:18">
      <c r="A228" s="70"/>
      <c r="B228" s="69" t="s">
        <v>285</v>
      </c>
      <c r="C228" s="68">
        <f>Miami!$C$97</f>
        <v>581.3048</v>
      </c>
      <c r="D228" s="68">
        <f>Houston!$C$97</f>
        <v>521.14909999999998</v>
      </c>
      <c r="E228" s="68">
        <f>Phoenix!$C$97</f>
        <v>557.32780000000002</v>
      </c>
      <c r="F228" s="68">
        <f>Atlanta!$C$97</f>
        <v>581.48869999999999</v>
      </c>
      <c r="G228" s="68">
        <f>LosAngeles!$C$97</f>
        <v>144.88470000000001</v>
      </c>
      <c r="H228" s="68">
        <f>LasVegas!$C$97</f>
        <v>571.29190000000006</v>
      </c>
      <c r="I228" s="68">
        <f>SanFrancisco!$C$97</f>
        <v>149.55459999999999</v>
      </c>
      <c r="J228" s="68">
        <f>Baltimore!$C$97</f>
        <v>498.90929999999997</v>
      </c>
      <c r="K228" s="68">
        <f>Albuquerque!$C$97</f>
        <v>671.07569999999998</v>
      </c>
      <c r="L228" s="68">
        <f>Seattle!$C$97</f>
        <v>169.29750000000001</v>
      </c>
      <c r="M228" s="68">
        <f>Chicago!$C$97</f>
        <v>840.26340000000005</v>
      </c>
      <c r="N228" s="68">
        <f>Boulder!$C$97</f>
        <v>627.71159999999998</v>
      </c>
      <c r="O228" s="68">
        <f>Minneapolis!$C$97</f>
        <v>586.75969999999995</v>
      </c>
      <c r="P228" s="68">
        <f>Helena!$C$97</f>
        <v>579.83510000000001</v>
      </c>
      <c r="Q228" s="68">
        <f>Duluth!$C$97</f>
        <v>579.58450000000005</v>
      </c>
      <c r="R228" s="68">
        <f>Fairbanks!$C$97</f>
        <v>474.98340000000002</v>
      </c>
    </row>
    <row r="229" spans="1:18">
      <c r="A229" s="70"/>
      <c r="B229" s="69" t="s">
        <v>284</v>
      </c>
      <c r="C229" s="68">
        <f>Miami!$D$97</f>
        <v>2051.8481000000002</v>
      </c>
      <c r="D229" s="68">
        <f>Houston!$D$97</f>
        <v>2017.6823999999999</v>
      </c>
      <c r="E229" s="68">
        <f>Phoenix!$D$97</f>
        <v>1694.2566999999999</v>
      </c>
      <c r="F229" s="68">
        <f>Atlanta!$D$97</f>
        <v>1337.7164</v>
      </c>
      <c r="G229" s="68">
        <f>LosAngeles!$D$97</f>
        <v>1007.261</v>
      </c>
      <c r="H229" s="68">
        <f>LasVegas!$D$97</f>
        <v>2154.1237000000001</v>
      </c>
      <c r="I229" s="68">
        <f>SanFrancisco!$D$97</f>
        <v>878.15290000000005</v>
      </c>
      <c r="J229" s="68">
        <f>Baltimore!$D$97</f>
        <v>1244.7503999999999</v>
      </c>
      <c r="K229" s="68">
        <f>Albuquerque!$D$97</f>
        <v>1567.6962000000001</v>
      </c>
      <c r="L229" s="68">
        <f>Seattle!$D$97</f>
        <v>236.17449999999999</v>
      </c>
      <c r="M229" s="68">
        <f>Chicago!$D$97</f>
        <v>2224.0284999999999</v>
      </c>
      <c r="N229" s="68">
        <f>Boulder!$D$97</f>
        <v>1413.7094999999999</v>
      </c>
      <c r="O229" s="68">
        <f>Minneapolis!$D$97</f>
        <v>771.88589999999999</v>
      </c>
      <c r="P229" s="68">
        <f>Helena!$D$97</f>
        <v>840.69090000000006</v>
      </c>
      <c r="Q229" s="68">
        <f>Duluth!$D$97</f>
        <v>730.80420000000004</v>
      </c>
      <c r="R229" s="68">
        <f>Fairbanks!$D$97</f>
        <v>1719.9639</v>
      </c>
    </row>
    <row r="230" spans="1:18">
      <c r="A230" s="70"/>
      <c r="B230" s="69" t="s">
        <v>283</v>
      </c>
      <c r="C230" s="68">
        <f>Miami!$E$97</f>
        <v>0</v>
      </c>
      <c r="D230" s="68">
        <f>Houston!$E$97</f>
        <v>0</v>
      </c>
      <c r="E230" s="68">
        <f>Phoenix!$E$97</f>
        <v>0</v>
      </c>
      <c r="F230" s="68">
        <f>Atlanta!$E$97</f>
        <v>0</v>
      </c>
      <c r="G230" s="68">
        <f>LosAngeles!$E$97</f>
        <v>0</v>
      </c>
      <c r="H230" s="68">
        <f>LasVegas!$E$97</f>
        <v>0</v>
      </c>
      <c r="I230" s="68">
        <f>SanFrancisco!$E$97</f>
        <v>0</v>
      </c>
      <c r="J230" s="68">
        <f>Baltimore!$E$97</f>
        <v>0</v>
      </c>
      <c r="K230" s="68">
        <f>Albuquerque!$E$97</f>
        <v>0</v>
      </c>
      <c r="L230" s="68">
        <f>Seattle!$E$97</f>
        <v>0</v>
      </c>
      <c r="M230" s="68">
        <f>Chicago!$E$97</f>
        <v>0</v>
      </c>
      <c r="N230" s="68">
        <f>Boulder!$E$97</f>
        <v>0</v>
      </c>
      <c r="O230" s="68">
        <f>Minneapolis!$E$97</f>
        <v>0</v>
      </c>
      <c r="P230" s="68">
        <f>Helena!$E$97</f>
        <v>0</v>
      </c>
      <c r="Q230" s="68">
        <f>Duluth!$E$97</f>
        <v>0</v>
      </c>
      <c r="R230" s="68">
        <f>Fairbanks!$E$97</f>
        <v>0</v>
      </c>
    </row>
    <row r="231" spans="1:18">
      <c r="A231" s="70"/>
      <c r="B231" s="69" t="s">
        <v>282</v>
      </c>
      <c r="C231" s="71">
        <f>Miami!$F$97</f>
        <v>9.4999999999999998E-3</v>
      </c>
      <c r="D231" s="71">
        <f>Houston!$F$97</f>
        <v>5.7999999999999996E-3</v>
      </c>
      <c r="E231" s="71">
        <f>Phoenix!$F$97</f>
        <v>4.7000000000000002E-3</v>
      </c>
      <c r="F231" s="71">
        <f>Atlanta!$F$97</f>
        <v>5.0000000000000001E-3</v>
      </c>
      <c r="G231" s="71">
        <f>LosAngeles!$F$97</f>
        <v>5.9999999999999995E-4</v>
      </c>
      <c r="H231" s="71">
        <f>LasVegas!$F$97</f>
        <v>4.1999999999999997E-3</v>
      </c>
      <c r="I231" s="71">
        <f>SanFrancisco!$F$97</f>
        <v>5.9999999999999995E-4</v>
      </c>
      <c r="J231" s="71">
        <f>Baltimore!$F$97</f>
        <v>5.1999999999999998E-3</v>
      </c>
      <c r="K231" s="71">
        <f>Albuquerque!$F$97</f>
        <v>6.3E-3</v>
      </c>
      <c r="L231" s="71">
        <f>Seattle!$F$97</f>
        <v>1.1000000000000001E-3</v>
      </c>
      <c r="M231" s="71">
        <f>Chicago!$F$97</f>
        <v>6.8999999999999999E-3</v>
      </c>
      <c r="N231" s="71">
        <f>Boulder!$F$97</f>
        <v>5.7000000000000002E-3</v>
      </c>
      <c r="O231" s="71">
        <f>Minneapolis!$F$97</f>
        <v>5.8999999999999999E-3</v>
      </c>
      <c r="P231" s="71">
        <f>Helena!$F$97</f>
        <v>6.1000000000000004E-3</v>
      </c>
      <c r="Q231" s="71">
        <f>Duluth!$F$97</f>
        <v>5.5999999999999999E-3</v>
      </c>
      <c r="R231" s="71">
        <f>Fairbanks!$F$97</f>
        <v>6.1999999999999998E-3</v>
      </c>
    </row>
    <row r="232" spans="1:18">
      <c r="A232" s="70"/>
      <c r="B232" s="69" t="s">
        <v>314</v>
      </c>
      <c r="C232" s="68">
        <f>10^(-3)*Miami!$G$97</f>
        <v>253.91302809999999</v>
      </c>
      <c r="D232" s="68">
        <f>10^(-3)*Houston!$G$97</f>
        <v>688.15319030000001</v>
      </c>
      <c r="E232" s="68">
        <f>10^(-3)*Phoenix!$G$97</f>
        <v>12513.2</v>
      </c>
      <c r="F232" s="68">
        <f>10^(-3)*Atlanta!$G$97</f>
        <v>2378.86</v>
      </c>
      <c r="G232" s="68">
        <f>10^(-3)*LosAngeles!$G$97</f>
        <v>6075.86</v>
      </c>
      <c r="H232" s="68">
        <f>10^(-3)*LasVegas!$G$97</f>
        <v>10741.6</v>
      </c>
      <c r="I232" s="68">
        <f>10^(-3)*SanFrancisco!$G$97</f>
        <v>5296.28</v>
      </c>
      <c r="J232" s="68">
        <f>10^(-3)*Baltimore!$G$97</f>
        <v>77.387105899999995</v>
      </c>
      <c r="K232" s="68">
        <f>10^(-3)*Albuquerque!$G$97</f>
        <v>1629.74</v>
      </c>
      <c r="L232" s="68">
        <f>10^(-3)*Seattle!$G$97</f>
        <v>3115.53</v>
      </c>
      <c r="M232" s="68">
        <f>10^(-3)*Chicago!$G$97</f>
        <v>511.86448009999998</v>
      </c>
      <c r="N232" s="68">
        <f>10^(-3)*Boulder!$G$97</f>
        <v>1469.53</v>
      </c>
      <c r="O232" s="68">
        <f>10^(-3)*Minneapolis!$G$97</f>
        <v>506.96273600000001</v>
      </c>
      <c r="P232" s="68">
        <f>10^(-3)*Helena!$G$97</f>
        <v>19929.900000000001</v>
      </c>
      <c r="Q232" s="68">
        <f>10^(-3)*Duluth!$G$97</f>
        <v>479.89103769999997</v>
      </c>
      <c r="R232" s="68">
        <f>10^(-3)*Fairbanks!$G$97</f>
        <v>345.00813120000004</v>
      </c>
    </row>
    <row r="233" spans="1:18">
      <c r="B233" s="17"/>
      <c r="C233" s="18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>
      <c r="B234" s="17"/>
      <c r="C234" s="18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>
      <c r="B235" s="17"/>
      <c r="C235" s="18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>
      <c r="C236" s="18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>
      <c r="B237" s="20"/>
      <c r="C237" s="18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>
      <c r="B238" s="17"/>
      <c r="C238" s="18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>
      <c r="B239" s="17"/>
      <c r="C239" s="18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>
      <c r="B240" s="17"/>
      <c r="C240" s="18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2:18">
      <c r="B241" s="17"/>
      <c r="C241" s="18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2:18">
      <c r="B242" s="17"/>
      <c r="C242" s="18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2:18">
      <c r="B243" s="17"/>
      <c r="C243" s="19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2:18">
      <c r="B244" s="17"/>
      <c r="C244" s="18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17"/>
      <c r="C246" s="1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2:18">
      <c r="B247" s="17"/>
      <c r="C247" s="1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2:18">
      <c r="B248" s="17"/>
      <c r="C248" s="1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2:18">
      <c r="B249" s="17"/>
      <c r="C249" s="1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2:18">
      <c r="B250" s="17"/>
      <c r="C250" s="1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2:18">
      <c r="B251" s="17"/>
      <c r="C251" s="1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2:18">
      <c r="B252" s="17"/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2:18">
      <c r="B253" s="17"/>
      <c r="C253" s="1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2:18">
      <c r="B254" s="17"/>
      <c r="C254" s="1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2:18">
      <c r="B255" s="17"/>
    </row>
    <row r="256" spans="2:18">
      <c r="B256" s="17"/>
    </row>
    <row r="257" spans="2:18">
      <c r="B257" s="17"/>
      <c r="C257" s="1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2:18">
      <c r="B258" s="17"/>
      <c r="C258" s="19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2:18">
      <c r="B259" s="17"/>
      <c r="C259" s="1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2:18">
      <c r="B261" s="17"/>
      <c r="C261" s="1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17"/>
      <c r="C262" s="1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2:18">
      <c r="B263" s="17"/>
      <c r="C263" s="1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2:18">
      <c r="B264" s="17"/>
      <c r="C264" s="1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2:18">
      <c r="B265" s="17"/>
      <c r="C265" s="1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2:18">
      <c r="B266" s="17"/>
      <c r="C266" s="18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2:18">
      <c r="C267" s="18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2:18">
      <c r="B268" s="20"/>
      <c r="C268" s="18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2:18">
      <c r="B269" s="17"/>
      <c r="C269" s="18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2:18">
      <c r="B270" s="17"/>
      <c r="C270" s="18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2:18">
      <c r="B271" s="17"/>
      <c r="C271" s="18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2:18">
      <c r="B272" s="17"/>
      <c r="C272" s="18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2:18">
      <c r="B273" s="17"/>
      <c r="C273" s="18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2:18">
      <c r="B274" s="17"/>
      <c r="C274" s="1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2:18">
      <c r="B275" s="17"/>
      <c r="C275" s="18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17"/>
      <c r="C277" s="18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2:18">
      <c r="B278" s="17"/>
      <c r="C278" s="18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2:18">
      <c r="B279" s="17"/>
      <c r="C279" s="18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2:18">
      <c r="B280" s="17"/>
      <c r="C280" s="18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2:18">
      <c r="B281" s="17"/>
      <c r="C281" s="18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2:18">
      <c r="B282" s="17"/>
      <c r="C282" s="18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2:18">
      <c r="B283" s="17"/>
      <c r="C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2:18">
      <c r="B284" s="17"/>
      <c r="C284" s="18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2:18">
      <c r="B285" s="17"/>
      <c r="C285" s="18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2:18">
      <c r="B286" s="17"/>
    </row>
    <row r="287" spans="2:18">
      <c r="B287" s="17"/>
    </row>
    <row r="288" spans="2:18">
      <c r="B288" s="17"/>
      <c r="C288" s="18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2:18">
      <c r="B289" s="17"/>
      <c r="C289" s="19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2:18">
      <c r="B290" s="17"/>
      <c r="C290" s="18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2:18">
      <c r="B292" s="17"/>
      <c r="C292" s="18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17"/>
      <c r="C293" s="18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2:18">
      <c r="B294" s="17"/>
      <c r="C294" s="18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2:18">
      <c r="B295" s="17"/>
      <c r="C295" s="18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2:18">
      <c r="B296" s="17"/>
      <c r="C296" s="18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2:18">
      <c r="B297" s="17"/>
      <c r="C297" s="18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2:18">
      <c r="C298" s="18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2:18">
      <c r="B299" s="20"/>
      <c r="C299" s="18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2:18">
      <c r="B300" s="17"/>
      <c r="C300" s="18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2:18">
      <c r="B301" s="17"/>
      <c r="C301" s="18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2:18">
      <c r="B302" s="17"/>
      <c r="C302" s="18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2:18">
      <c r="B303" s="17"/>
      <c r="C303" s="18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2:18">
      <c r="B304" s="17"/>
      <c r="C304" s="18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2:18">
      <c r="B305" s="17"/>
      <c r="C305" s="19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2:18">
      <c r="B306" s="17"/>
      <c r="C306" s="18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17"/>
      <c r="C308" s="18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2:18">
      <c r="B309" s="17"/>
      <c r="C309" s="18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2:18">
      <c r="B310" s="17"/>
      <c r="C310" s="18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2:18">
      <c r="B311" s="17"/>
      <c r="C311" s="18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2:18">
      <c r="B312" s="17"/>
      <c r="C312" s="18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2:18">
      <c r="B313" s="17"/>
      <c r="C313" s="18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18">
      <c r="B314" s="17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2:18">
      <c r="B315" s="17"/>
      <c r="C315" s="18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2:18">
      <c r="B316" s="17"/>
      <c r="C316" s="18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2:18">
      <c r="B317" s="17"/>
    </row>
    <row r="318" spans="2:18">
      <c r="B318" s="17"/>
    </row>
    <row r="319" spans="2:18">
      <c r="B319" s="17"/>
      <c r="C319" s="18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2:18">
      <c r="B320" s="17"/>
      <c r="C320" s="1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2:18">
      <c r="B321" s="17"/>
      <c r="C321" s="18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2:18">
      <c r="B323" s="17"/>
      <c r="C323" s="18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17"/>
      <c r="C324" s="18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2:18">
      <c r="B325" s="17"/>
      <c r="C325" s="18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2:18">
      <c r="B326" s="17"/>
      <c r="C326" s="18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2:18">
      <c r="B327" s="17"/>
      <c r="C327" s="18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2:18">
      <c r="B328" s="17"/>
      <c r="C328" s="18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2:18">
      <c r="C329" s="18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2:18">
      <c r="B330" s="20"/>
      <c r="C330" s="18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2:18">
      <c r="B331" s="17"/>
      <c r="C331" s="18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2:18">
      <c r="B332" s="17"/>
      <c r="C332" s="18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2:18">
      <c r="B333" s="17"/>
      <c r="C333" s="18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2:18">
      <c r="B334" s="17"/>
      <c r="C334" s="18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2:18">
      <c r="B335" s="17"/>
      <c r="C335" s="18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2:18">
      <c r="B336" s="17"/>
      <c r="C336" s="19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2:18">
      <c r="B337" s="17"/>
      <c r="C337" s="18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17"/>
      <c r="C339" s="18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2:18">
      <c r="B340" s="17"/>
      <c r="C340" s="18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2:18">
      <c r="B341" s="17"/>
      <c r="C341" s="18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2:18">
      <c r="B342" s="17"/>
      <c r="C342" s="18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2:18">
      <c r="B343" s="17"/>
      <c r="C343" s="18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2:18">
      <c r="B344" s="17"/>
      <c r="C344" s="18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2:18">
      <c r="B345" s="17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2:18">
      <c r="B346" s="17"/>
      <c r="C346" s="18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2:18">
      <c r="B347" s="17"/>
      <c r="C347" s="18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2:18">
      <c r="B348" s="17"/>
    </row>
    <row r="349" spans="2:18">
      <c r="B349" s="17"/>
    </row>
    <row r="350" spans="2:18">
      <c r="B350" s="17"/>
      <c r="C350" s="18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2:18">
      <c r="B351" s="17"/>
      <c r="C351" s="19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2:18">
      <c r="B352" s="17"/>
      <c r="C352" s="18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2:18">
      <c r="B354" s="17"/>
      <c r="C354" s="18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17"/>
      <c r="C355" s="18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2:18">
      <c r="B356" s="17"/>
      <c r="C356" s="18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2:18">
      <c r="B357" s="17"/>
      <c r="C357" s="18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2:18">
      <c r="B358" s="17"/>
      <c r="C358" s="18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2:18">
      <c r="B359" s="17"/>
      <c r="C359" s="18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2:18">
      <c r="C360" s="18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2:18">
      <c r="B361" s="20"/>
      <c r="C361" s="18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2:18">
      <c r="B362" s="17"/>
      <c r="C362" s="18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2:18">
      <c r="B363" s="17"/>
      <c r="C363" s="18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18">
      <c r="B364" s="17"/>
      <c r="C364" s="18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18">
      <c r="B365" s="17"/>
      <c r="C365" s="18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18">
      <c r="B366" s="17"/>
      <c r="C366" s="18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18">
      <c r="B367" s="17"/>
      <c r="C367" s="19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2:18">
      <c r="B368" s="17"/>
      <c r="C368" s="18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17"/>
      <c r="C370" s="18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2:18">
      <c r="B371" s="17"/>
      <c r="C371" s="18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2:18">
      <c r="B372" s="17"/>
      <c r="C372" s="18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18">
      <c r="B373" s="17"/>
      <c r="C373" s="18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18">
      <c r="B374" s="17"/>
      <c r="C374" s="18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18">
      <c r="B375" s="17"/>
      <c r="C375" s="18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18">
      <c r="B376" s="17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</row>
    <row r="377" spans="2:18">
      <c r="B377" s="17"/>
      <c r="C377" s="18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2:18">
      <c r="B378" s="17"/>
      <c r="C378" s="18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2:18">
      <c r="B379" s="17"/>
    </row>
    <row r="380" spans="2:18">
      <c r="B380" s="17"/>
    </row>
    <row r="381" spans="2:18">
      <c r="B381" s="17"/>
      <c r="C381" s="18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2:18">
      <c r="B382" s="17"/>
      <c r="C382" s="19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2:18">
      <c r="B383" s="17"/>
      <c r="C383" s="18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2:18">
      <c r="B385" s="17"/>
      <c r="C385" s="18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17"/>
      <c r="C386" s="18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2:18">
      <c r="B387" s="17"/>
      <c r="C387" s="18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2:18">
      <c r="B388" s="17"/>
      <c r="C388" s="18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2:18">
      <c r="B389" s="17"/>
      <c r="C389" s="18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2:18">
      <c r="B390" s="17"/>
      <c r="C390" s="18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2:18">
      <c r="C391" s="18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2:18">
      <c r="B392" s="20"/>
      <c r="C392" s="18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2:18">
      <c r="B393" s="17"/>
      <c r="C393" s="18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2:18">
      <c r="B394" s="17"/>
      <c r="C394" s="18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2:18">
      <c r="B395" s="17"/>
      <c r="C395" s="18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2:18">
      <c r="B396" s="17"/>
      <c r="C396" s="18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2:18">
      <c r="B397" s="17"/>
      <c r="C397" s="18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2:18">
      <c r="B398" s="17"/>
      <c r="C398" s="19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2:18">
      <c r="B399" s="17"/>
      <c r="C399" s="18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17"/>
      <c r="C401" s="18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2:18">
      <c r="B402" s="17"/>
      <c r="C402" s="18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2:18">
      <c r="B403" s="17"/>
      <c r="C403" s="18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2:18">
      <c r="B404" s="17"/>
      <c r="C404" s="18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2:18">
      <c r="B405" s="17"/>
      <c r="C405" s="18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2:18">
      <c r="B406" s="17"/>
      <c r="C406" s="18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2:18">
      <c r="B407" s="17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</row>
    <row r="408" spans="2:18">
      <c r="B408" s="17"/>
      <c r="C408" s="18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2:18">
      <c r="B409" s="17"/>
      <c r="C409" s="18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2:18">
      <c r="B410" s="17"/>
    </row>
    <row r="411" spans="2:18">
      <c r="B411" s="17"/>
    </row>
    <row r="412" spans="2:18">
      <c r="B412" s="17"/>
      <c r="C412" s="18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2:18">
      <c r="B413" s="17"/>
      <c r="C413" s="19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2:18">
      <c r="B414" s="17"/>
      <c r="C414" s="18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2:18">
      <c r="B416" s="17"/>
      <c r="C416" s="18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17"/>
      <c r="C417" s="18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2:18">
      <c r="B418" s="17"/>
      <c r="C418" s="18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2:18">
      <c r="B419" s="17"/>
      <c r="C419" s="18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2:18">
      <c r="B420" s="17"/>
      <c r="C420" s="18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2:18">
      <c r="B421" s="17"/>
      <c r="C421" s="18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2:18">
      <c r="C422" s="18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2:18">
      <c r="B423" s="20"/>
      <c r="C423" s="18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2:18">
      <c r="B424" s="17"/>
      <c r="C424" s="18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2:18">
      <c r="B425" s="17"/>
      <c r="C425" s="18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2:18">
      <c r="B426" s="17"/>
      <c r="C426" s="18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2:18">
      <c r="B427" s="17"/>
      <c r="C427" s="18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2:18">
      <c r="B428" s="17"/>
      <c r="C428" s="18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2:18">
      <c r="B429" s="17"/>
      <c r="C429" s="19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2:18">
      <c r="B430" s="17"/>
      <c r="C430" s="18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2:18">
      <c r="B432" s="17"/>
      <c r="C432" s="18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2:18">
      <c r="B433" s="17"/>
      <c r="C433" s="18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2:18">
      <c r="B434" s="17"/>
      <c r="C434" s="18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2:18">
      <c r="B435" s="17"/>
      <c r="C435" s="18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2:18">
      <c r="B436" s="17"/>
      <c r="C436" s="18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2:18">
      <c r="B437" s="17"/>
      <c r="C437" s="18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2:18">
      <c r="B438" s="17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</row>
    <row r="439" spans="2:18">
      <c r="B439" s="17"/>
      <c r="C439" s="18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2:18">
      <c r="B440" s="17"/>
      <c r="C440" s="18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2:18">
      <c r="B441" s="17"/>
    </row>
    <row r="442" spans="2:18">
      <c r="B442" s="17"/>
    </row>
    <row r="443" spans="2:18">
      <c r="B443" s="17"/>
      <c r="C443" s="18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2:18">
      <c r="B444" s="17"/>
      <c r="C444" s="19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2:18">
      <c r="B445" s="17"/>
      <c r="C445" s="18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2:18">
      <c r="B447" s="17"/>
      <c r="C447" s="18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2:18">
      <c r="B448" s="17"/>
      <c r="C448" s="18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2:18">
      <c r="B449" s="17"/>
      <c r="C449" s="18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2:18">
      <c r="B450" s="17"/>
      <c r="C450" s="18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2:18">
      <c r="B451" s="17"/>
      <c r="C451" s="18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2:18">
      <c r="B452" s="17"/>
      <c r="C452" s="18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2:18">
      <c r="C453" s="18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2:18">
      <c r="B454" s="20"/>
      <c r="C454" s="18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2:18">
      <c r="B455" s="17"/>
      <c r="C455" s="18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2:18">
      <c r="B456" s="17"/>
      <c r="C456" s="18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2:18">
      <c r="B457" s="17"/>
      <c r="C457" s="18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2:18">
      <c r="B458" s="17"/>
      <c r="C458" s="18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2:18">
      <c r="B459" s="17"/>
      <c r="C459" s="18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2:18">
      <c r="B460" s="17"/>
      <c r="C460" s="19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2:18">
      <c r="B461" s="17"/>
      <c r="C461" s="18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2:18">
      <c r="B463" s="17"/>
      <c r="C463" s="18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2:18">
      <c r="B464" s="17"/>
      <c r="C464" s="18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2:18">
      <c r="B465" s="17"/>
      <c r="C465" s="18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2:18">
      <c r="B466" s="17"/>
      <c r="C466" s="18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2:18">
      <c r="B467" s="17"/>
      <c r="C467" s="18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2:18">
      <c r="B468" s="17"/>
      <c r="C468" s="18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2:18">
      <c r="B469" s="17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</row>
    <row r="470" spans="2:18">
      <c r="B470" s="17"/>
      <c r="C470" s="18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2:18">
      <c r="B471" s="17"/>
      <c r="C471" s="18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2:18">
      <c r="B472" s="17"/>
    </row>
    <row r="473" spans="2:18">
      <c r="B473" s="17"/>
    </row>
    <row r="474" spans="2:18">
      <c r="B474" s="17"/>
      <c r="C474" s="18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2:18">
      <c r="B475" s="17"/>
      <c r="C475" s="19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2:18">
      <c r="B476" s="17"/>
      <c r="C476" s="18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2:18">
      <c r="B478" s="17"/>
      <c r="C478" s="18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2:18">
      <c r="B479" s="17"/>
      <c r="C479" s="18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2:18">
      <c r="B480" s="17"/>
      <c r="C480" s="18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2:18">
      <c r="B481" s="17"/>
      <c r="C481" s="18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2:18">
      <c r="B482" s="17"/>
      <c r="C482" s="18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2:18">
      <c r="B483" s="17"/>
      <c r="C483" s="18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2:18">
      <c r="C484" s="18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2:18">
      <c r="B485" s="20"/>
      <c r="C485" s="18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2:18">
      <c r="B486" s="17"/>
      <c r="C486" s="18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2:18">
      <c r="B487" s="17"/>
      <c r="C487" s="18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2:18">
      <c r="B488" s="17"/>
      <c r="C488" s="18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2:18">
      <c r="B489" s="17"/>
      <c r="C489" s="18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2:18">
      <c r="B490" s="17"/>
      <c r="C490" s="18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2:18">
      <c r="B491" s="17"/>
      <c r="C491" s="19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2:18">
      <c r="B492" s="17"/>
      <c r="C492" s="18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2:18">
      <c r="B494" s="17"/>
      <c r="C494" s="18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2:18">
      <c r="B495" s="17"/>
      <c r="C495" s="18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2:18">
      <c r="B496" s="17"/>
      <c r="C496" s="18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2:18">
      <c r="B497" s="17"/>
      <c r="C497" s="18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2:18">
      <c r="B498" s="17"/>
      <c r="C498" s="18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2:18">
      <c r="B499" s="17"/>
      <c r="C499" s="18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2:18">
      <c r="B500" s="17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2:18">
      <c r="B501" s="17"/>
      <c r="C501" s="18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2:18">
      <c r="B502" s="17"/>
      <c r="C502" s="18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2:18">
      <c r="B503" s="17"/>
    </row>
    <row r="504" spans="2:18">
      <c r="B504" s="17"/>
    </row>
    <row r="505" spans="2:18">
      <c r="B505" s="17"/>
      <c r="C505" s="18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2:18">
      <c r="B506" s="17"/>
      <c r="C506" s="19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2:18">
      <c r="B507" s="17"/>
      <c r="C507" s="18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2:18">
      <c r="B509" s="17"/>
      <c r="C509" s="18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2:18">
      <c r="B510" s="17"/>
      <c r="C510" s="18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2:18">
      <c r="B511" s="17"/>
      <c r="C511" s="18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2:18">
      <c r="B512" s="17"/>
      <c r="C512" s="18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2:18">
      <c r="B513" s="17"/>
      <c r="C513" s="18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2:18">
      <c r="B514" s="17"/>
      <c r="C514" s="18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2:18">
      <c r="C515" s="18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2:18">
      <c r="B516" s="20"/>
      <c r="C516" s="18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2:18">
      <c r="B517" s="17"/>
      <c r="C517" s="18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2:18">
      <c r="B518" s="17"/>
      <c r="C518" s="18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2:18">
      <c r="B519" s="17"/>
      <c r="C519" s="18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2:18">
      <c r="B520" s="17"/>
      <c r="C520" s="18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2:18">
      <c r="B521" s="17"/>
      <c r="C521" s="18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2:18">
      <c r="B522" s="17"/>
      <c r="C522" s="19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</row>
    <row r="523" spans="2:18">
      <c r="B523" s="17"/>
      <c r="C523" s="18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2:18">
      <c r="B525" s="17"/>
      <c r="C525" s="18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2:18">
      <c r="B526" s="17"/>
      <c r="C526" s="18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2:18">
      <c r="B527" s="17"/>
      <c r="C527" s="18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2:18">
      <c r="B528" s="17"/>
      <c r="C528" s="18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2:18">
      <c r="B529" s="17"/>
      <c r="C529" s="18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2:18">
      <c r="B530" s="17"/>
      <c r="C530" s="18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2:18">
      <c r="B531" s="17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</row>
    <row r="532" spans="2:18">
      <c r="B532" s="17"/>
      <c r="C532" s="18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2:18">
      <c r="B533" s="17"/>
      <c r="C533" s="18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2:18">
      <c r="B534" s="17"/>
    </row>
    <row r="535" spans="2:18">
      <c r="B535" s="17"/>
    </row>
    <row r="536" spans="2:18">
      <c r="B536" s="17"/>
      <c r="C536" s="18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2:18">
      <c r="B537" s="17"/>
      <c r="C537" s="19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</row>
    <row r="538" spans="2:18">
      <c r="B538" s="17"/>
      <c r="C538" s="18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2:18">
      <c r="B540" s="17"/>
      <c r="C540" s="18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2:18">
      <c r="B541" s="17"/>
      <c r="C541" s="18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2:18">
      <c r="B542" s="17"/>
      <c r="C542" s="18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2:18">
      <c r="B543" s="17"/>
      <c r="C543" s="18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2:18">
      <c r="B544" s="17"/>
      <c r="C544" s="18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2:18">
      <c r="B545" s="17"/>
      <c r="C545" s="18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2:18">
      <c r="C546" s="18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2:18">
      <c r="B547" s="20"/>
      <c r="C547" s="18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2:18">
      <c r="B548" s="17"/>
      <c r="C548" s="18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2:18">
      <c r="B549" s="17"/>
      <c r="C549" s="18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2:18">
      <c r="B550" s="17"/>
      <c r="C550" s="18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2:18">
      <c r="B551" s="17"/>
      <c r="C551" s="18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2:18">
      <c r="B552" s="17"/>
      <c r="C552" s="18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2:18">
      <c r="B553" s="17"/>
      <c r="C553" s="19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</row>
    <row r="554" spans="2:18">
      <c r="B554" s="17"/>
      <c r="C554" s="18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2:18">
      <c r="B556" s="17"/>
      <c r="C556" s="18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2:18">
      <c r="B557" s="17"/>
      <c r="C557" s="18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2:18">
      <c r="B558" s="17"/>
      <c r="C558" s="18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2:18">
      <c r="B559" s="17"/>
      <c r="C559" s="18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2:18">
      <c r="B560" s="17"/>
      <c r="C560" s="18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2:18">
      <c r="B561" s="17"/>
      <c r="C561" s="18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2:18">
      <c r="B562" s="17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2:18">
      <c r="B563" s="17"/>
      <c r="C563" s="18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2:18">
      <c r="B564" s="17"/>
      <c r="C564" s="18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2:18">
      <c r="B565" s="17"/>
    </row>
    <row r="566" spans="2:18">
      <c r="B566" s="17"/>
    </row>
    <row r="567" spans="2:18">
      <c r="B567" s="17"/>
      <c r="C567" s="18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2:18">
      <c r="B568" s="17"/>
      <c r="C568" s="19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</row>
    <row r="569" spans="2:18">
      <c r="B569" s="17"/>
      <c r="C569" s="18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2:18">
      <c r="B571" s="17"/>
      <c r="C571" s="18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2:18">
      <c r="B572" s="17"/>
      <c r="C572" s="18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2:18">
      <c r="B573" s="17"/>
      <c r="C573" s="18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2:18">
      <c r="B574" s="17"/>
      <c r="C574" s="18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2:18">
      <c r="B575" s="17"/>
      <c r="C575" s="18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2:18">
      <c r="B576" s="17"/>
      <c r="C576" s="18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2:18">
      <c r="C577" s="18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2:18">
      <c r="B578" s="20"/>
      <c r="C578" s="18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2:18">
      <c r="B579" s="17"/>
      <c r="C579" s="18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2:18">
      <c r="B580" s="17"/>
      <c r="C580" s="18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2:18">
      <c r="B581" s="17"/>
      <c r="C581" s="18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2:18">
      <c r="B582" s="17"/>
      <c r="C582" s="18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2:18">
      <c r="B583" s="17"/>
      <c r="C583" s="18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2:18">
      <c r="B584" s="17"/>
      <c r="C584" s="19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2:18">
      <c r="B585" s="17"/>
      <c r="C585" s="18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2:18">
      <c r="B587" s="17"/>
      <c r="C587" s="18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2:18">
      <c r="B588" s="17"/>
      <c r="C588" s="18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2:18">
      <c r="B589" s="17"/>
      <c r="C589" s="18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2:18">
      <c r="B590" s="17"/>
      <c r="C590" s="18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2:18">
      <c r="B591" s="17"/>
      <c r="C591" s="18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2:18">
      <c r="B592" s="17"/>
      <c r="C592" s="18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2:18">
      <c r="B593" s="17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</row>
    <row r="594" spans="2:18">
      <c r="B594" s="17"/>
      <c r="C594" s="18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2:18">
      <c r="B595" s="17"/>
      <c r="C595" s="18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2:18">
      <c r="B596" s="17"/>
    </row>
    <row r="597" spans="2:18">
      <c r="B597" s="17"/>
    </row>
    <row r="598" spans="2:18">
      <c r="B598" s="17"/>
      <c r="C598" s="18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2:18">
      <c r="B599" s="17"/>
      <c r="C599" s="19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2:18">
      <c r="B600" s="17"/>
      <c r="C600" s="18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2:18">
      <c r="B602" s="17"/>
      <c r="C602" s="18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2:18">
      <c r="B603" s="17"/>
      <c r="C603" s="18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2:18">
      <c r="B604" s="17"/>
      <c r="C604" s="18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2:18">
      <c r="B605" s="17"/>
      <c r="C605" s="18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2:18">
      <c r="B606" s="17"/>
      <c r="C606" s="18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2:18">
      <c r="B607" s="17"/>
      <c r="C607" s="18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2:18">
      <c r="C608" s="18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2:18">
      <c r="B609" s="20"/>
      <c r="C609" s="18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2:18">
      <c r="B610" s="17"/>
      <c r="C610" s="18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2:18">
      <c r="B611" s="17"/>
      <c r="C611" s="18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2:18">
      <c r="B612" s="17"/>
      <c r="C612" s="18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2:18">
      <c r="B613" s="17"/>
      <c r="C613" s="18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2:18">
      <c r="B614" s="17"/>
      <c r="C614" s="18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2:18">
      <c r="B615" s="17"/>
      <c r="C615" s="19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2:18">
      <c r="B616" s="17"/>
      <c r="C616" s="18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2:18">
      <c r="B618" s="17"/>
      <c r="C618" s="18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2:18">
      <c r="B619" s="17"/>
      <c r="C619" s="18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2:18">
      <c r="B620" s="17"/>
      <c r="C620" s="18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2:18">
      <c r="B621" s="17"/>
      <c r="C621" s="18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2:18">
      <c r="B622" s="17"/>
      <c r="C622" s="18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2:18">
      <c r="B623" s="17"/>
      <c r="C623" s="18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2:18">
      <c r="B624" s="17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</row>
    <row r="625" spans="2:18">
      <c r="B625" s="17"/>
      <c r="C625" s="18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2:18">
      <c r="B626" s="17"/>
      <c r="C626" s="18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2:18">
      <c r="B627" s="17"/>
    </row>
    <row r="628" spans="2:18">
      <c r="B628" s="17"/>
    </row>
    <row r="629" spans="2:18">
      <c r="B629" s="17"/>
      <c r="C629" s="18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2:18">
      <c r="B630" s="17"/>
      <c r="C630" s="19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2:18">
      <c r="B631" s="17"/>
      <c r="C631" s="18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2:18">
      <c r="B633" s="17"/>
      <c r="C633" s="18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2:18">
      <c r="B634" s="17"/>
      <c r="C634" s="18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2:18">
      <c r="B635" s="17"/>
      <c r="C635" s="18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2:18">
      <c r="B636" s="17"/>
      <c r="C636" s="18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2:18">
      <c r="B637" s="17"/>
      <c r="C637" s="18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2:18">
      <c r="B638" s="17"/>
      <c r="C638" s="18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2:18">
      <c r="C639" s="18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2:18">
      <c r="C640" s="18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3:18">
      <c r="C641" s="18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3:18">
      <c r="C642" s="18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3:18">
      <c r="C643" s="18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3:18">
      <c r="C644" s="18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3:18">
      <c r="C645" s="18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3:18">
      <c r="C646" s="19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</row>
    <row r="647" spans="3:18">
      <c r="C647" s="18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3:18">
      <c r="C649" s="18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3:18">
      <c r="C650" s="18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3:18">
      <c r="C651" s="18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3:18">
      <c r="C652" s="18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3:18">
      <c r="C653" s="18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3:18">
      <c r="C654" s="18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3:18"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</row>
    <row r="656" spans="3:18">
      <c r="C656" s="18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3:18">
      <c r="C657" s="18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207"/>
  <sheetViews>
    <sheetView topLeftCell="A25"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2666.45</v>
      </c>
      <c r="C2" s="93">
        <v>5216.54</v>
      </c>
      <c r="D2" s="93">
        <v>5216.54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2666.45</v>
      </c>
      <c r="C3" s="93">
        <v>5216.54</v>
      </c>
      <c r="D3" s="93">
        <v>5216.54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6750.96</v>
      </c>
      <c r="C4" s="93">
        <v>13207.31</v>
      </c>
      <c r="D4" s="93">
        <v>13207.31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6750.96</v>
      </c>
      <c r="C5" s="93">
        <v>13207.31</v>
      </c>
      <c r="D5" s="93">
        <v>13207.31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15.57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525.52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226.93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124.48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67.3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1725.48</v>
      </c>
      <c r="C28" s="93">
        <v>940.97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3.125</v>
      </c>
      <c r="E39" s="93">
        <v>5.8730000000000002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3.125</v>
      </c>
      <c r="E40" s="93">
        <v>5.8730000000000002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3.125</v>
      </c>
      <c r="E41" s="93">
        <v>5.8730000000000002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3.125</v>
      </c>
      <c r="E43" s="93">
        <v>5.8730000000000002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3.125</v>
      </c>
      <c r="E44" s="93">
        <v>5.8730000000000002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3.125</v>
      </c>
      <c r="E45" s="93">
        <v>5.8730000000000002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5.835</v>
      </c>
      <c r="F53" s="93">
        <v>0.251</v>
      </c>
      <c r="G53" s="93">
        <v>0.11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5.835</v>
      </c>
      <c r="F54" s="93">
        <v>0.251</v>
      </c>
      <c r="G54" s="93">
        <v>0.11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5.835</v>
      </c>
      <c r="F55" s="93">
        <v>0.251</v>
      </c>
      <c r="G55" s="93">
        <v>0.11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5.83</v>
      </c>
      <c r="F56" s="93">
        <v>0.251</v>
      </c>
      <c r="G56" s="93">
        <v>0.11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5.83</v>
      </c>
      <c r="F58" s="93">
        <v>0.251</v>
      </c>
      <c r="G58" s="93">
        <v>0.11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96777.54</v>
      </c>
      <c r="D64" s="93">
        <v>65429.67</v>
      </c>
      <c r="E64" s="93">
        <v>31347.87</v>
      </c>
      <c r="F64" s="93">
        <v>0.68</v>
      </c>
      <c r="G64" s="93">
        <v>2.9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26184.080000000002</v>
      </c>
      <c r="D65" s="93">
        <v>17702.62</v>
      </c>
      <c r="E65" s="93">
        <v>8481.4599999999991</v>
      </c>
      <c r="F65" s="93">
        <v>0.68</v>
      </c>
      <c r="G65" s="93">
        <v>2.98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131656.89000000001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40823.360000000001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0.57999999999999996</v>
      </c>
      <c r="D74" s="93">
        <v>1109.6500000000001</v>
      </c>
      <c r="E74" s="93">
        <v>3.9</v>
      </c>
      <c r="F74" s="93">
        <v>7433.7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0.55000000000000004</v>
      </c>
      <c r="D75" s="93">
        <v>622</v>
      </c>
      <c r="E75" s="93">
        <v>1.05</v>
      </c>
      <c r="F75" s="93">
        <v>1201.2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26494.929100000001</v>
      </c>
      <c r="C84" s="93">
        <v>42.846899999999998</v>
      </c>
      <c r="D84" s="93">
        <v>148.04920000000001</v>
      </c>
      <c r="E84" s="93">
        <v>0</v>
      </c>
      <c r="F84" s="93">
        <v>6.9999999999999999E-4</v>
      </c>
      <c r="G84" s="93">
        <v>18320.224099999999</v>
      </c>
      <c r="H84" s="93">
        <v>11053.405699999999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24142.805799999998</v>
      </c>
      <c r="C85" s="93">
        <v>39.212299999999999</v>
      </c>
      <c r="D85" s="93">
        <v>136.2381</v>
      </c>
      <c r="E85" s="93">
        <v>0</v>
      </c>
      <c r="F85" s="93">
        <v>5.9999999999999995E-4</v>
      </c>
      <c r="G85" s="93">
        <v>16858.825400000002</v>
      </c>
      <c r="H85" s="93">
        <v>10089.0846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27336.172600000002</v>
      </c>
      <c r="C86" s="93">
        <v>44.530999999999999</v>
      </c>
      <c r="D86" s="93">
        <v>155.29750000000001</v>
      </c>
      <c r="E86" s="93">
        <v>0</v>
      </c>
      <c r="F86" s="93">
        <v>6.9999999999999999E-4</v>
      </c>
      <c r="G86" s="93">
        <v>19217.446400000001</v>
      </c>
      <c r="H86" s="93">
        <v>11436.796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28341.621500000001</v>
      </c>
      <c r="C87" s="93">
        <v>46.575099999999999</v>
      </c>
      <c r="D87" s="93">
        <v>164.20660000000001</v>
      </c>
      <c r="E87" s="93">
        <v>0</v>
      </c>
      <c r="F87" s="93">
        <v>8.0000000000000004E-4</v>
      </c>
      <c r="G87" s="93">
        <v>20320.281200000001</v>
      </c>
      <c r="H87" s="93">
        <v>11898.1546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31488.895799999998</v>
      </c>
      <c r="C88" s="93">
        <v>52.062800000000003</v>
      </c>
      <c r="D88" s="93">
        <v>184.9256</v>
      </c>
      <c r="E88" s="93">
        <v>0</v>
      </c>
      <c r="F88" s="93">
        <v>8.9999999999999998E-4</v>
      </c>
      <c r="G88" s="93">
        <v>22884.493699999999</v>
      </c>
      <c r="H88" s="93">
        <v>13251.0443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31752.887500000001</v>
      </c>
      <c r="C89" s="93">
        <v>52.668999999999997</v>
      </c>
      <c r="D89" s="93">
        <v>187.81219999999999</v>
      </c>
      <c r="E89" s="93">
        <v>0</v>
      </c>
      <c r="F89" s="93">
        <v>8.9999999999999998E-4</v>
      </c>
      <c r="G89" s="93">
        <v>23241.8452</v>
      </c>
      <c r="H89" s="93">
        <v>13379.1469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34049.288</v>
      </c>
      <c r="C90" s="93">
        <v>56.6252</v>
      </c>
      <c r="D90" s="93">
        <v>202.55289999999999</v>
      </c>
      <c r="E90" s="93">
        <v>0</v>
      </c>
      <c r="F90" s="93">
        <v>8.9999999999999998E-4</v>
      </c>
      <c r="G90" s="93">
        <v>25066.136900000001</v>
      </c>
      <c r="H90" s="93">
        <v>14361.4815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33718.542699999998</v>
      </c>
      <c r="C91" s="93">
        <v>56.029000000000003</v>
      </c>
      <c r="D91" s="93">
        <v>200.22219999999999</v>
      </c>
      <c r="E91" s="93">
        <v>0</v>
      </c>
      <c r="F91" s="93">
        <v>8.9999999999999998E-4</v>
      </c>
      <c r="G91" s="93">
        <v>24777.673900000002</v>
      </c>
      <c r="H91" s="93">
        <v>14217.355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31787.715</v>
      </c>
      <c r="C92" s="93">
        <v>52.710799999999999</v>
      </c>
      <c r="D92" s="93">
        <v>187.89240000000001</v>
      </c>
      <c r="E92" s="93">
        <v>0</v>
      </c>
      <c r="F92" s="93">
        <v>8.9999999999999998E-4</v>
      </c>
      <c r="G92" s="93">
        <v>23251.7539</v>
      </c>
      <c r="H92" s="93">
        <v>13392.219800000001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30757.575700000001</v>
      </c>
      <c r="C93" s="93">
        <v>50.744599999999998</v>
      </c>
      <c r="D93" s="93">
        <v>179.7731</v>
      </c>
      <c r="E93" s="93">
        <v>0</v>
      </c>
      <c r="F93" s="93">
        <v>8.0000000000000004E-4</v>
      </c>
      <c r="G93" s="93">
        <v>22246.7781</v>
      </c>
      <c r="H93" s="93">
        <v>12932.373900000001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27404.6865</v>
      </c>
      <c r="C94" s="93">
        <v>44.888800000000003</v>
      </c>
      <c r="D94" s="93">
        <v>157.625</v>
      </c>
      <c r="E94" s="93">
        <v>0</v>
      </c>
      <c r="F94" s="93">
        <v>6.9999999999999999E-4</v>
      </c>
      <c r="G94" s="93">
        <v>19505.684799999999</v>
      </c>
      <c r="H94" s="93">
        <v>11490.136500000001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26124.167300000001</v>
      </c>
      <c r="C95" s="93">
        <v>42.409399999999998</v>
      </c>
      <c r="D95" s="93">
        <v>147.2533</v>
      </c>
      <c r="E95" s="93">
        <v>0</v>
      </c>
      <c r="F95" s="93">
        <v>6.9999999999999999E-4</v>
      </c>
      <c r="G95" s="93">
        <v>18221.8845</v>
      </c>
      <c r="H95" s="93">
        <v>10914.9707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353399.28749999998</v>
      </c>
      <c r="C97" s="93">
        <v>581.3048</v>
      </c>
      <c r="D97" s="93">
        <v>2051.8481000000002</v>
      </c>
      <c r="E97" s="93">
        <v>0</v>
      </c>
      <c r="F97" s="93">
        <v>9.4999999999999998E-3</v>
      </c>
      <c r="G97" s="93">
        <v>253913.0281</v>
      </c>
      <c r="H97" s="93">
        <v>148416.16959999999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24142.805799999998</v>
      </c>
      <c r="C98" s="93">
        <v>39.212299999999999</v>
      </c>
      <c r="D98" s="93">
        <v>136.2381</v>
      </c>
      <c r="E98" s="93">
        <v>0</v>
      </c>
      <c r="F98" s="93">
        <v>5.9999999999999995E-4</v>
      </c>
      <c r="G98" s="93">
        <v>16858.825400000002</v>
      </c>
      <c r="H98" s="93">
        <v>10089.0846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34049.288</v>
      </c>
      <c r="C99" s="93">
        <v>56.6252</v>
      </c>
      <c r="D99" s="93">
        <v>202.55289999999999</v>
      </c>
      <c r="E99" s="93">
        <v>0</v>
      </c>
      <c r="F99" s="93">
        <v>8.9999999999999998E-4</v>
      </c>
      <c r="G99" s="93">
        <v>25066.136900000001</v>
      </c>
      <c r="H99" s="93">
        <v>14361.4815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124496000000</v>
      </c>
      <c r="C102" s="93">
        <v>80312.012000000002</v>
      </c>
      <c r="D102" s="93" t="s">
        <v>603</v>
      </c>
      <c r="E102" s="93">
        <v>11214.473</v>
      </c>
      <c r="F102" s="93">
        <v>26914.7</v>
      </c>
      <c r="G102" s="93">
        <v>8634.9040000000005</v>
      </c>
      <c r="H102" s="93">
        <v>0</v>
      </c>
      <c r="I102" s="93">
        <v>31394.87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2153.0650000000001</v>
      </c>
      <c r="R102" s="93">
        <v>0</v>
      </c>
      <c r="S102" s="93">
        <v>0</v>
      </c>
    </row>
    <row r="103" spans="1:19">
      <c r="A103" s="93" t="s">
        <v>428</v>
      </c>
      <c r="B103" s="94">
        <v>114565000000</v>
      </c>
      <c r="C103" s="93">
        <v>82300.553</v>
      </c>
      <c r="D103" s="93" t="s">
        <v>466</v>
      </c>
      <c r="E103" s="93">
        <v>11214.473</v>
      </c>
      <c r="F103" s="93">
        <v>26914.7</v>
      </c>
      <c r="G103" s="93">
        <v>8634.9040000000005</v>
      </c>
      <c r="H103" s="93">
        <v>0</v>
      </c>
      <c r="I103" s="93">
        <v>33064.544000000002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2471.931</v>
      </c>
      <c r="R103" s="93">
        <v>0</v>
      </c>
      <c r="S103" s="93">
        <v>0</v>
      </c>
    </row>
    <row r="104" spans="1:19">
      <c r="A104" s="93" t="s">
        <v>429</v>
      </c>
      <c r="B104" s="94">
        <v>130593000000</v>
      </c>
      <c r="C104" s="93">
        <v>82316.547999999995</v>
      </c>
      <c r="D104" s="93" t="s">
        <v>467</v>
      </c>
      <c r="E104" s="93">
        <v>11214.473</v>
      </c>
      <c r="F104" s="93">
        <v>26914.7</v>
      </c>
      <c r="G104" s="93">
        <v>8634.9040000000005</v>
      </c>
      <c r="H104" s="93">
        <v>0</v>
      </c>
      <c r="I104" s="93">
        <v>33391.137999999999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2161.3319999999999</v>
      </c>
      <c r="R104" s="93">
        <v>0</v>
      </c>
      <c r="S104" s="93">
        <v>0</v>
      </c>
    </row>
    <row r="105" spans="1:19">
      <c r="A105" s="93" t="s">
        <v>430</v>
      </c>
      <c r="B105" s="94">
        <v>138088000000</v>
      </c>
      <c r="C105" s="93">
        <v>85725.974000000002</v>
      </c>
      <c r="D105" s="93" t="s">
        <v>482</v>
      </c>
      <c r="E105" s="93">
        <v>11214.473</v>
      </c>
      <c r="F105" s="93">
        <v>26914.7</v>
      </c>
      <c r="G105" s="93">
        <v>8634.9040000000005</v>
      </c>
      <c r="H105" s="93">
        <v>0</v>
      </c>
      <c r="I105" s="93">
        <v>36787.870999999999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2174.0250000000001</v>
      </c>
      <c r="R105" s="93">
        <v>0</v>
      </c>
      <c r="S105" s="93">
        <v>0</v>
      </c>
    </row>
    <row r="106" spans="1:19">
      <c r="A106" s="93" t="s">
        <v>281</v>
      </c>
      <c r="B106" s="94">
        <v>155513000000</v>
      </c>
      <c r="C106" s="93">
        <v>88099.202999999994</v>
      </c>
      <c r="D106" s="93" t="s">
        <v>604</v>
      </c>
      <c r="E106" s="93">
        <v>11214.473</v>
      </c>
      <c r="F106" s="93">
        <v>26914.7</v>
      </c>
      <c r="G106" s="93">
        <v>8634.9040000000005</v>
      </c>
      <c r="H106" s="93">
        <v>0</v>
      </c>
      <c r="I106" s="93">
        <v>39142.955999999998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2192.1689999999999</v>
      </c>
      <c r="R106" s="93">
        <v>0</v>
      </c>
      <c r="S106" s="93">
        <v>0</v>
      </c>
    </row>
    <row r="107" spans="1:19">
      <c r="A107" s="93" t="s">
        <v>431</v>
      </c>
      <c r="B107" s="94">
        <v>157941000000</v>
      </c>
      <c r="C107" s="93">
        <v>90310.714000000007</v>
      </c>
      <c r="D107" s="93" t="s">
        <v>605</v>
      </c>
      <c r="E107" s="93">
        <v>11214.473</v>
      </c>
      <c r="F107" s="93">
        <v>26914.7</v>
      </c>
      <c r="G107" s="93">
        <v>8634.9040000000005</v>
      </c>
      <c r="H107" s="93">
        <v>0</v>
      </c>
      <c r="I107" s="93">
        <v>41310.006999999998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2236.6289999999999</v>
      </c>
      <c r="R107" s="93">
        <v>0</v>
      </c>
      <c r="S107" s="93">
        <v>0</v>
      </c>
    </row>
    <row r="108" spans="1:19">
      <c r="A108" s="93" t="s">
        <v>432</v>
      </c>
      <c r="B108" s="94">
        <v>170338000000</v>
      </c>
      <c r="C108" s="93">
        <v>89972.797000000006</v>
      </c>
      <c r="D108" s="93" t="s">
        <v>606</v>
      </c>
      <c r="E108" s="93">
        <v>11214.473</v>
      </c>
      <c r="F108" s="93">
        <v>26914.7</v>
      </c>
      <c r="G108" s="93">
        <v>8634.9040000000005</v>
      </c>
      <c r="H108" s="93">
        <v>0</v>
      </c>
      <c r="I108" s="93">
        <v>40131.248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3077.471</v>
      </c>
      <c r="R108" s="93">
        <v>0</v>
      </c>
      <c r="S108" s="93">
        <v>0</v>
      </c>
    </row>
    <row r="109" spans="1:19">
      <c r="A109" s="93" t="s">
        <v>433</v>
      </c>
      <c r="B109" s="94">
        <v>168378000000</v>
      </c>
      <c r="C109" s="93">
        <v>90302.298999999999</v>
      </c>
      <c r="D109" s="93" t="s">
        <v>607</v>
      </c>
      <c r="E109" s="93">
        <v>11214.473</v>
      </c>
      <c r="F109" s="93">
        <v>26914.7</v>
      </c>
      <c r="G109" s="93">
        <v>8634.9040000000005</v>
      </c>
      <c r="H109" s="93">
        <v>0</v>
      </c>
      <c r="I109" s="93">
        <v>41302.087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2236.134</v>
      </c>
      <c r="R109" s="93">
        <v>0</v>
      </c>
      <c r="S109" s="93">
        <v>0</v>
      </c>
    </row>
    <row r="110" spans="1:19">
      <c r="A110" s="93" t="s">
        <v>434</v>
      </c>
      <c r="B110" s="94">
        <v>158009000000</v>
      </c>
      <c r="C110" s="93">
        <v>89259.138999999996</v>
      </c>
      <c r="D110" s="93" t="s">
        <v>608</v>
      </c>
      <c r="E110" s="93">
        <v>11214.473</v>
      </c>
      <c r="F110" s="93">
        <v>26914.7</v>
      </c>
      <c r="G110" s="93">
        <v>8634.9040000000005</v>
      </c>
      <c r="H110" s="93">
        <v>0</v>
      </c>
      <c r="I110" s="93">
        <v>40281.123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2213.9389999999999</v>
      </c>
      <c r="R110" s="93">
        <v>0</v>
      </c>
      <c r="S110" s="93">
        <v>0</v>
      </c>
    </row>
    <row r="111" spans="1:19">
      <c r="A111" s="93" t="s">
        <v>435</v>
      </c>
      <c r="B111" s="94">
        <v>151179000000</v>
      </c>
      <c r="C111" s="93">
        <v>88433.048999999999</v>
      </c>
      <c r="D111" s="93" t="s">
        <v>469</v>
      </c>
      <c r="E111" s="93">
        <v>11214.473</v>
      </c>
      <c r="F111" s="93">
        <v>26914.7</v>
      </c>
      <c r="G111" s="93">
        <v>8634.9040000000005</v>
      </c>
      <c r="H111" s="93">
        <v>0</v>
      </c>
      <c r="I111" s="93">
        <v>38227.584999999999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3441.386</v>
      </c>
      <c r="R111" s="93">
        <v>0</v>
      </c>
      <c r="S111" s="93">
        <v>0</v>
      </c>
    </row>
    <row r="112" spans="1:19">
      <c r="A112" s="93" t="s">
        <v>436</v>
      </c>
      <c r="B112" s="94">
        <v>132552000000</v>
      </c>
      <c r="C112" s="93">
        <v>85406.198999999993</v>
      </c>
      <c r="D112" s="93" t="s">
        <v>470</v>
      </c>
      <c r="E112" s="93">
        <v>11214.473</v>
      </c>
      <c r="F112" s="93">
        <v>26914.7</v>
      </c>
      <c r="G112" s="93">
        <v>8634.9040000000005</v>
      </c>
      <c r="H112" s="93">
        <v>0</v>
      </c>
      <c r="I112" s="93">
        <v>36159.760999999999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2482.36</v>
      </c>
      <c r="R112" s="93">
        <v>0</v>
      </c>
      <c r="S112" s="93">
        <v>0</v>
      </c>
    </row>
    <row r="113" spans="1:19">
      <c r="A113" s="93" t="s">
        <v>437</v>
      </c>
      <c r="B113" s="94">
        <v>123828000000</v>
      </c>
      <c r="C113" s="93">
        <v>78163.653000000006</v>
      </c>
      <c r="D113" s="93" t="s">
        <v>497</v>
      </c>
      <c r="E113" s="93">
        <v>11214.473</v>
      </c>
      <c r="F113" s="93">
        <v>26914.7</v>
      </c>
      <c r="G113" s="93">
        <v>8634.9040000000005</v>
      </c>
      <c r="H113" s="93">
        <v>0</v>
      </c>
      <c r="I113" s="93">
        <v>29247.27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2152.3049999999998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1725480000000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114565000000</v>
      </c>
      <c r="C116" s="93">
        <v>78163.653000000006</v>
      </c>
      <c r="D116" s="93"/>
      <c r="E116" s="93">
        <v>11214.473</v>
      </c>
      <c r="F116" s="93">
        <v>26914.7</v>
      </c>
      <c r="G116" s="93">
        <v>8634.9040000000005</v>
      </c>
      <c r="H116" s="93">
        <v>0</v>
      </c>
      <c r="I116" s="93">
        <v>29247.27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2152.3049999999998</v>
      </c>
      <c r="R116" s="93">
        <v>0</v>
      </c>
      <c r="S116" s="93">
        <v>0</v>
      </c>
    </row>
    <row r="117" spans="1:19">
      <c r="A117" s="93" t="s">
        <v>440</v>
      </c>
      <c r="B117" s="94">
        <v>170338000000</v>
      </c>
      <c r="C117" s="93">
        <v>90310.714000000007</v>
      </c>
      <c r="D117" s="93"/>
      <c r="E117" s="93">
        <v>11214.473</v>
      </c>
      <c r="F117" s="93">
        <v>26914.7</v>
      </c>
      <c r="G117" s="93">
        <v>8634.9040000000005</v>
      </c>
      <c r="H117" s="93">
        <v>0</v>
      </c>
      <c r="I117" s="93">
        <v>41310.006999999998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3441.386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37232.03</v>
      </c>
      <c r="C120" s="93">
        <v>10790.21</v>
      </c>
      <c r="D120" s="93">
        <v>0</v>
      </c>
      <c r="E120" s="93">
        <v>48022.239999999998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72.84</v>
      </c>
      <c r="C121" s="93">
        <v>21.11</v>
      </c>
      <c r="D121" s="93">
        <v>0</v>
      </c>
      <c r="E121" s="93">
        <v>93.95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72.84</v>
      </c>
      <c r="C122" s="93">
        <v>21.11</v>
      </c>
      <c r="D122" s="93">
        <v>0</v>
      </c>
      <c r="E122" s="93">
        <v>93.95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8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96"/>
      <c r="D432" s="86"/>
      <c r="E432" s="96"/>
      <c r="F432" s="86"/>
      <c r="G432" s="96"/>
      <c r="H432" s="96"/>
      <c r="I432" s="86"/>
    </row>
    <row r="433" spans="1:9">
      <c r="A433" s="86"/>
      <c r="B433" s="96"/>
      <c r="C433" s="96"/>
      <c r="D433" s="86"/>
      <c r="E433" s="96"/>
      <c r="F433" s="86"/>
      <c r="G433" s="96"/>
      <c r="H433" s="96"/>
      <c r="I433" s="86"/>
    </row>
    <row r="434" spans="1:9">
      <c r="A434" s="86"/>
      <c r="B434" s="96"/>
      <c r="C434" s="96"/>
      <c r="D434" s="86"/>
      <c r="E434" s="96"/>
      <c r="F434" s="86"/>
      <c r="G434" s="96"/>
      <c r="H434" s="96"/>
      <c r="I434" s="86"/>
    </row>
    <row r="435" spans="1:9">
      <c r="A435" s="86"/>
      <c r="B435" s="96"/>
      <c r="C435" s="96"/>
      <c r="D435" s="86"/>
      <c r="E435" s="96"/>
      <c r="F435" s="86"/>
      <c r="G435" s="86"/>
      <c r="H435" s="96"/>
      <c r="I435" s="86"/>
    </row>
    <row r="436" spans="1:9">
      <c r="A436" s="86"/>
      <c r="B436" s="96"/>
      <c r="C436" s="96"/>
      <c r="D436" s="86"/>
      <c r="E436" s="86"/>
      <c r="F436" s="86"/>
      <c r="G436" s="86"/>
      <c r="H436" s="96"/>
      <c r="I436" s="86"/>
    </row>
    <row r="437" spans="1:9">
      <c r="A437" s="86"/>
      <c r="B437" s="86"/>
      <c r="C437" s="96"/>
      <c r="D437" s="86"/>
      <c r="E437" s="86"/>
      <c r="F437" s="86"/>
      <c r="G437" s="86"/>
      <c r="H437" s="96"/>
      <c r="I437" s="86"/>
    </row>
    <row r="438" spans="1:9">
      <c r="A438" s="86"/>
      <c r="B438" s="86"/>
      <c r="C438" s="96"/>
      <c r="D438" s="86"/>
      <c r="E438" s="86"/>
      <c r="F438" s="86"/>
      <c r="G438" s="86"/>
      <c r="H438" s="96"/>
      <c r="I438" s="86"/>
    </row>
    <row r="439" spans="1:9">
      <c r="A439" s="86"/>
      <c r="B439" s="86"/>
      <c r="C439" s="96"/>
      <c r="D439" s="86"/>
      <c r="E439" s="86"/>
      <c r="F439" s="86"/>
      <c r="G439" s="86"/>
      <c r="H439" s="96"/>
      <c r="I439" s="86"/>
    </row>
    <row r="440" spans="1:9">
      <c r="A440" s="86"/>
      <c r="B440" s="86"/>
      <c r="C440" s="96"/>
      <c r="D440" s="86"/>
      <c r="E440" s="86"/>
      <c r="F440" s="86"/>
      <c r="G440" s="86"/>
      <c r="H440" s="96"/>
      <c r="I440" s="86"/>
    </row>
    <row r="441" spans="1:9">
      <c r="A441" s="86"/>
      <c r="B441" s="96"/>
      <c r="C441" s="96"/>
      <c r="D441" s="86"/>
      <c r="E441" s="86"/>
      <c r="F441" s="86"/>
      <c r="G441" s="86"/>
      <c r="H441" s="96"/>
      <c r="I441" s="86"/>
    </row>
    <row r="442" spans="1:9">
      <c r="A442" s="86"/>
      <c r="B442" s="96"/>
      <c r="C442" s="96"/>
      <c r="D442" s="86"/>
      <c r="E442" s="96"/>
      <c r="F442" s="86"/>
      <c r="G442" s="86"/>
      <c r="H442" s="96"/>
      <c r="I442" s="86"/>
    </row>
    <row r="443" spans="1:9">
      <c r="A443" s="86"/>
      <c r="B443" s="96"/>
      <c r="C443" s="96"/>
      <c r="D443" s="86"/>
      <c r="E443" s="9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86"/>
      <c r="C446" s="96"/>
      <c r="D446" s="86"/>
      <c r="E446" s="86"/>
      <c r="F446" s="86"/>
      <c r="G446" s="8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96"/>
      <c r="D450" s="86"/>
      <c r="E450" s="86"/>
      <c r="F450" s="86"/>
      <c r="G450" s="86"/>
      <c r="H450" s="96"/>
      <c r="I450" s="86"/>
    </row>
    <row r="451" spans="1:9">
      <c r="A451" s="86"/>
      <c r="B451" s="96"/>
      <c r="C451" s="96"/>
      <c r="D451" s="86"/>
      <c r="E451" s="96"/>
      <c r="F451" s="86"/>
      <c r="G451" s="86"/>
      <c r="H451" s="96"/>
      <c r="I451" s="86"/>
    </row>
    <row r="452" spans="1:9">
      <c r="A452" s="86"/>
      <c r="B452" s="96"/>
      <c r="C452" s="96"/>
      <c r="D452" s="86"/>
      <c r="E452" s="96"/>
      <c r="F452" s="86"/>
      <c r="G452" s="86"/>
      <c r="H452" s="96"/>
      <c r="I452" s="86"/>
    </row>
    <row r="453" spans="1:9">
      <c r="A453" s="86"/>
      <c r="B453" s="96"/>
      <c r="C453" s="96"/>
      <c r="D453" s="86"/>
      <c r="E453" s="96"/>
      <c r="F453" s="96"/>
      <c r="G453" s="86"/>
      <c r="H453" s="96"/>
      <c r="I453" s="86"/>
    </row>
    <row r="454" spans="1:9">
      <c r="A454" s="86"/>
      <c r="B454" s="96"/>
      <c r="C454" s="96"/>
      <c r="D454" s="86"/>
      <c r="E454" s="86"/>
      <c r="F454" s="96"/>
      <c r="G454" s="86"/>
      <c r="H454" s="96"/>
      <c r="I454" s="86"/>
    </row>
    <row r="455" spans="1:9">
      <c r="A455" s="86"/>
      <c r="B455" s="96"/>
      <c r="C455" s="96"/>
      <c r="D455" s="86"/>
      <c r="E455" s="86"/>
      <c r="F455" s="96"/>
      <c r="G455" s="86"/>
      <c r="H455" s="86"/>
      <c r="I455" s="86"/>
    </row>
    <row r="456" spans="1:9">
      <c r="A456" s="86"/>
      <c r="B456" s="86"/>
      <c r="C456" s="96"/>
      <c r="D456" s="86"/>
      <c r="E456" s="86"/>
      <c r="F456" s="96"/>
      <c r="G456" s="86"/>
      <c r="H456" s="86"/>
      <c r="I456" s="86"/>
    </row>
    <row r="457" spans="1:9">
      <c r="A457" s="86"/>
      <c r="B457" s="86"/>
      <c r="C457" s="96"/>
      <c r="D457" s="86"/>
      <c r="E457" s="86"/>
      <c r="F457" s="96"/>
      <c r="G457" s="86"/>
      <c r="H457" s="86"/>
      <c r="I457" s="86"/>
    </row>
    <row r="458" spans="1:9">
      <c r="A458" s="86"/>
      <c r="B458" s="86"/>
      <c r="C458" s="96"/>
      <c r="D458" s="86"/>
      <c r="E458" s="86"/>
      <c r="F458" s="96"/>
      <c r="G458" s="86"/>
      <c r="H458" s="86"/>
      <c r="I458" s="86"/>
    </row>
    <row r="459" spans="1:9">
      <c r="A459" s="86"/>
      <c r="B459" s="96"/>
      <c r="C459" s="96"/>
      <c r="D459" s="86"/>
      <c r="E459" s="86"/>
      <c r="F459" s="96"/>
      <c r="G459" s="86"/>
      <c r="H459" s="96"/>
      <c r="I459" s="86"/>
    </row>
    <row r="460" spans="1:9">
      <c r="A460" s="86"/>
      <c r="B460" s="96"/>
      <c r="C460" s="96"/>
      <c r="D460" s="86"/>
      <c r="E460" s="96"/>
      <c r="F460" s="86"/>
      <c r="G460" s="86"/>
      <c r="H460" s="96"/>
      <c r="I460" s="86"/>
    </row>
    <row r="461" spans="1:9">
      <c r="A461" s="86"/>
      <c r="B461" s="96"/>
      <c r="C461" s="96"/>
      <c r="D461" s="86"/>
      <c r="E461" s="96"/>
      <c r="F461" s="86"/>
      <c r="G461" s="86"/>
      <c r="H461" s="9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96"/>
      <c r="G463" s="86"/>
      <c r="H463" s="96"/>
      <c r="I463" s="86"/>
    </row>
    <row r="464" spans="1:9">
      <c r="A464" s="86"/>
      <c r="B464" s="86"/>
      <c r="C464" s="9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96"/>
      <c r="D465" s="86"/>
      <c r="E465" s="96"/>
      <c r="F465" s="96"/>
      <c r="G465" s="86"/>
      <c r="H465" s="96"/>
      <c r="I465" s="86"/>
    </row>
    <row r="467" spans="1:9">
      <c r="B467" s="86"/>
      <c r="C467" s="86"/>
    </row>
    <row r="468" spans="1:9">
      <c r="A468" s="86"/>
      <c r="B468" s="96"/>
      <c r="C468" s="96"/>
    </row>
    <row r="469" spans="1:9">
      <c r="A469" s="86"/>
      <c r="B469" s="96"/>
      <c r="C469" s="9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9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9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86"/>
      <c r="C667" s="86"/>
      <c r="D667" s="86"/>
      <c r="E667" s="86"/>
    </row>
    <row r="668" spans="1:11">
      <c r="A668" s="86"/>
      <c r="B668" s="86"/>
      <c r="C668" s="86"/>
      <c r="D668" s="86"/>
      <c r="E668" s="86"/>
    </row>
    <row r="669" spans="1:11">
      <c r="A669" s="86"/>
      <c r="B669" s="86"/>
      <c r="C669" s="86"/>
      <c r="D669" s="86"/>
      <c r="E669" s="86"/>
    </row>
    <row r="670" spans="1:11">
      <c r="A670" s="86"/>
      <c r="B670" s="8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86"/>
      <c r="C674" s="86"/>
      <c r="D674" s="86"/>
      <c r="E674" s="86"/>
    </row>
    <row r="675" spans="1:5">
      <c r="A675" s="86"/>
      <c r="B675" s="86"/>
      <c r="C675" s="86"/>
      <c r="D675" s="86"/>
      <c r="E675" s="86"/>
    </row>
    <row r="676" spans="1:5">
      <c r="A676" s="86"/>
      <c r="B676" s="86"/>
      <c r="C676" s="86"/>
      <c r="D676" s="86"/>
      <c r="E676" s="86"/>
    </row>
    <row r="677" spans="1:5">
      <c r="A677" s="86"/>
      <c r="B677" s="8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96"/>
      <c r="F756" s="96"/>
    </row>
    <row r="757" spans="1:7">
      <c r="A757" s="86"/>
      <c r="B757" s="96"/>
      <c r="C757" s="96"/>
      <c r="D757" s="96"/>
      <c r="E757" s="96"/>
      <c r="F757" s="96"/>
    </row>
    <row r="758" spans="1:7">
      <c r="A758" s="86"/>
      <c r="B758" s="96"/>
      <c r="C758" s="96"/>
      <c r="D758" s="96"/>
      <c r="E758" s="96"/>
      <c r="F758" s="96"/>
    </row>
    <row r="759" spans="1:7">
      <c r="A759" s="86"/>
      <c r="B759" s="96"/>
      <c r="C759" s="96"/>
      <c r="D759" s="96"/>
      <c r="E759" s="9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8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96"/>
      <c r="F765" s="96"/>
    </row>
    <row r="766" spans="1:7">
      <c r="A766" s="86"/>
      <c r="B766" s="96"/>
      <c r="C766" s="96"/>
      <c r="D766" s="96"/>
      <c r="E766" s="96"/>
      <c r="F766" s="96"/>
    </row>
    <row r="767" spans="1:7">
      <c r="A767" s="86"/>
      <c r="B767" s="96"/>
      <c r="C767" s="96"/>
      <c r="D767" s="96"/>
      <c r="E767" s="9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96"/>
      <c r="F770" s="8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96"/>
      <c r="F777" s="96"/>
    </row>
    <row r="778" spans="1:6">
      <c r="A778" s="86"/>
      <c r="B778" s="96"/>
      <c r="C778" s="96"/>
      <c r="D778" s="96"/>
      <c r="E778" s="9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96"/>
    </row>
    <row r="782" spans="1:6">
      <c r="A782" s="86"/>
      <c r="B782" s="96"/>
      <c r="C782" s="96"/>
      <c r="D782" s="96"/>
      <c r="E782" s="96"/>
      <c r="F782" s="96"/>
    </row>
    <row r="783" spans="1:6">
      <c r="A783" s="86"/>
      <c r="B783" s="96"/>
      <c r="C783" s="96"/>
      <c r="D783" s="96"/>
      <c r="E783" s="9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9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9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9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9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86"/>
      <c r="E850" s="86"/>
      <c r="F850" s="96"/>
      <c r="G850" s="86"/>
    </row>
    <row r="851" spans="1:14">
      <c r="A851" s="86"/>
      <c r="B851" s="96"/>
      <c r="C851" s="86"/>
      <c r="D851" s="86"/>
      <c r="E851" s="86"/>
      <c r="F851" s="96"/>
      <c r="G851" s="86"/>
    </row>
    <row r="852" spans="1:14">
      <c r="A852" s="86"/>
      <c r="B852" s="96"/>
      <c r="C852" s="86"/>
      <c r="D852" s="86"/>
      <c r="E852" s="86"/>
      <c r="F852" s="96"/>
      <c r="G852" s="86"/>
    </row>
    <row r="853" spans="1:14">
      <c r="A853" s="86"/>
      <c r="B853" s="96"/>
      <c r="C853" s="86"/>
      <c r="D853" s="86"/>
      <c r="E853" s="86"/>
      <c r="F853" s="96"/>
      <c r="G853" s="86"/>
    </row>
    <row r="854" spans="1:14">
      <c r="A854" s="86"/>
      <c r="B854" s="96"/>
      <c r="C854" s="86"/>
      <c r="D854" s="86"/>
      <c r="E854" s="86"/>
      <c r="F854" s="96"/>
      <c r="G854" s="86"/>
    </row>
    <row r="855" spans="1:14">
      <c r="A855" s="86"/>
      <c r="B855" s="96"/>
      <c r="C855" s="86"/>
      <c r="D855" s="8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8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0" spans="1:7">
      <c r="A890" s="86"/>
      <c r="B890" s="86"/>
      <c r="C890" s="86"/>
      <c r="D890" s="86"/>
      <c r="E890" s="86"/>
      <c r="F890" s="86"/>
      <c r="G890" s="86"/>
    </row>
    <row r="892" spans="1:7"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899" spans="1:16">
      <c r="A899" s="86"/>
      <c r="B899" s="86"/>
    </row>
    <row r="901" spans="1:16"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0" spans="1:16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</row>
    <row r="912" spans="1:16"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</row>
    <row r="921" spans="1:16"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</row>
    <row r="922" spans="1:16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</row>
    <row r="923" spans="1:16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4" spans="1:16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6" spans="1:16"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8" spans="1:16"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2" spans="1:15"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8" spans="1:1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69" spans="1:1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</row>
    <row r="971" spans="1:15"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</row>
    <row r="972" spans="1:15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</row>
    <row r="974" spans="1:15">
      <c r="B974" s="86"/>
    </row>
    <row r="975" spans="1:15">
      <c r="A975" s="86"/>
      <c r="B975" s="86"/>
    </row>
    <row r="976" spans="1:15">
      <c r="A976" s="86"/>
      <c r="B976" s="86"/>
    </row>
    <row r="977" spans="1:15">
      <c r="A977" s="86"/>
      <c r="B977" s="86"/>
    </row>
    <row r="978" spans="1:15">
      <c r="A978" s="86"/>
      <c r="B978" s="86"/>
    </row>
    <row r="979" spans="1:15">
      <c r="A979" s="86"/>
      <c r="B979" s="86"/>
    </row>
    <row r="980" spans="1:15">
      <c r="A980" s="86"/>
      <c r="B980" s="86"/>
    </row>
    <row r="981" spans="1:15">
      <c r="A981" s="86"/>
      <c r="B981" s="86"/>
    </row>
    <row r="983" spans="1:15"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5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5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5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5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8" spans="1:15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</row>
    <row r="989" spans="1:15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</row>
    <row r="990" spans="1:15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</row>
    <row r="991" spans="1:15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</row>
    <row r="992" spans="1:15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</row>
    <row r="994" spans="1:16"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</row>
    <row r="996" spans="1:1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</row>
    <row r="997" spans="1:16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</row>
    <row r="998" spans="1:16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</row>
    <row r="1000" spans="1:16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</row>
    <row r="1001" spans="1:16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</row>
    <row r="1003" spans="1:16"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</row>
    <row r="1004" spans="1:16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</row>
    <row r="1005" spans="1:16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6" spans="1:16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8" spans="1:16"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10" spans="1:15"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4" spans="1:15"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5" spans="1:15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</row>
    <row r="1046" spans="1:15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</row>
    <row r="1047" spans="1:15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8" spans="1:15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</row>
    <row r="1049" spans="1:15">
      <c r="A1049" s="86"/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</row>
    <row r="1050" spans="1:15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</row>
    <row r="1051" spans="1:15">
      <c r="A1051" s="86"/>
      <c r="B1051" s="86"/>
      <c r="C1051" s="86"/>
      <c r="D1051" s="86"/>
      <c r="E1051" s="86"/>
      <c r="F1051" s="86"/>
      <c r="G1051" s="86"/>
      <c r="H1051" s="86"/>
      <c r="I1051" s="86"/>
      <c r="J1051" s="86"/>
      <c r="K1051" s="86"/>
      <c r="L1051" s="86"/>
      <c r="M1051" s="86"/>
      <c r="N1051" s="86"/>
      <c r="O1051" s="86"/>
    </row>
    <row r="1053" spans="1:15">
      <c r="B1053" s="86"/>
      <c r="C1053" s="86"/>
      <c r="D1053" s="86"/>
      <c r="E1053" s="86"/>
      <c r="F1053" s="86"/>
      <c r="G1053" s="86"/>
      <c r="H1053" s="86"/>
      <c r="I1053" s="86"/>
      <c r="J1053" s="86"/>
      <c r="K1053" s="86"/>
      <c r="L1053" s="86"/>
      <c r="M1053" s="86"/>
      <c r="N1053" s="86"/>
      <c r="O1053" s="86"/>
    </row>
    <row r="1054" spans="1:15">
      <c r="A1054" s="86"/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6" spans="1:15">
      <c r="B1056" s="86"/>
    </row>
    <row r="1057" spans="1:15">
      <c r="A1057" s="86"/>
      <c r="B1057" s="86"/>
    </row>
    <row r="1058" spans="1:15">
      <c r="A1058" s="86"/>
      <c r="B1058" s="86"/>
    </row>
    <row r="1059" spans="1:15">
      <c r="A1059" s="86"/>
      <c r="B1059" s="86"/>
    </row>
    <row r="1060" spans="1:15">
      <c r="A1060" s="86"/>
      <c r="B1060" s="86"/>
    </row>
    <row r="1061" spans="1:15">
      <c r="A1061" s="86"/>
      <c r="B1061" s="86"/>
    </row>
    <row r="1062" spans="1:15">
      <c r="A1062" s="86"/>
      <c r="B1062" s="86"/>
    </row>
    <row r="1063" spans="1:15">
      <c r="A1063" s="86"/>
      <c r="B1063" s="86"/>
    </row>
    <row r="1065" spans="1:15"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</row>
    <row r="1066" spans="1:15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</row>
    <row r="1067" spans="1:15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</row>
    <row r="1068" spans="1:15">
      <c r="A1068" s="86"/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6"/>
      <c r="M1068" s="86"/>
      <c r="N1068" s="86"/>
      <c r="O1068" s="86"/>
    </row>
    <row r="1069" spans="1:15">
      <c r="A1069" s="86"/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5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1" spans="1:15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</row>
    <row r="1072" spans="1:15">
      <c r="A1072" s="86"/>
      <c r="B1072" s="86"/>
      <c r="C1072" s="86"/>
      <c r="D1072" s="86"/>
      <c r="E1072" s="86"/>
      <c r="F1072" s="86"/>
      <c r="G1072" s="86"/>
      <c r="H1072" s="86"/>
      <c r="I1072" s="86"/>
      <c r="J1072" s="86"/>
      <c r="K1072" s="86"/>
      <c r="L1072" s="86"/>
      <c r="M1072" s="86"/>
      <c r="N1072" s="86"/>
      <c r="O1072" s="86"/>
    </row>
    <row r="1073" spans="1:16">
      <c r="A1073" s="86"/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4" spans="1:16">
      <c r="A1074" s="86"/>
      <c r="B1074" s="86"/>
      <c r="C1074" s="86"/>
      <c r="D1074" s="86"/>
      <c r="E1074" s="86"/>
      <c r="F1074" s="86"/>
      <c r="G1074" s="86"/>
      <c r="H1074" s="86"/>
      <c r="I1074" s="86"/>
      <c r="J1074" s="86"/>
      <c r="K1074" s="86"/>
      <c r="L1074" s="86"/>
      <c r="M1074" s="86"/>
      <c r="N1074" s="86"/>
      <c r="O1074" s="86"/>
    </row>
    <row r="1076" spans="1:16">
      <c r="B1076" s="86"/>
      <c r="C1076" s="86"/>
      <c r="D1076" s="86"/>
      <c r="E1076" s="86"/>
      <c r="F1076" s="86"/>
      <c r="G1076" s="86"/>
      <c r="H1076" s="86"/>
      <c r="I1076" s="86"/>
      <c r="J1076" s="86"/>
      <c r="K1076" s="86"/>
      <c r="L1076" s="86"/>
      <c r="M1076" s="86"/>
      <c r="N1076" s="86"/>
      <c r="O1076" s="86"/>
      <c r="P1076" s="86"/>
    </row>
    <row r="1077" spans="1:16">
      <c r="A1077" s="86"/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  <c r="P1077" s="86"/>
    </row>
    <row r="1078" spans="1:16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  <c r="P1078" s="86"/>
    </row>
    <row r="1079" spans="1:16">
      <c r="A1079" s="86"/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  <c r="P1079" s="86"/>
    </row>
    <row r="1080" spans="1:16">
      <c r="A1080" s="86"/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  <c r="P1080" s="86"/>
    </row>
    <row r="1081" spans="1:16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  <c r="P1081" s="86"/>
    </row>
    <row r="1083" spans="1:16"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</row>
    <row r="1084" spans="1:16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6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7" spans="1:16"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9" spans="1:15"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2" spans="1:15"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19" spans="1:15">
      <c r="A1119" s="86"/>
      <c r="B1119" s="86"/>
      <c r="C1119" s="86"/>
      <c r="D1119" s="86"/>
      <c r="E1119" s="86"/>
      <c r="F1119" s="86"/>
      <c r="G1119" s="86"/>
      <c r="H1119" s="86"/>
      <c r="I1119" s="86"/>
      <c r="J1119" s="86"/>
      <c r="K1119" s="86"/>
      <c r="L1119" s="86"/>
      <c r="M1119" s="86"/>
      <c r="N1119" s="86"/>
      <c r="O1119" s="86"/>
    </row>
    <row r="1120" spans="1:15">
      <c r="A1120" s="86"/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2" spans="1:15">
      <c r="A1122" s="86"/>
      <c r="B1122" s="86"/>
      <c r="C1122" s="86"/>
      <c r="D1122" s="86"/>
      <c r="E1122" s="86"/>
      <c r="F1122" s="86"/>
      <c r="G1122" s="86"/>
      <c r="H1122" s="86"/>
      <c r="I1122" s="86"/>
      <c r="J1122" s="86"/>
      <c r="K1122" s="86"/>
      <c r="L1122" s="86"/>
      <c r="M1122" s="86"/>
      <c r="N1122" s="86"/>
      <c r="O1122" s="86"/>
    </row>
    <row r="1123" spans="1:15">
      <c r="A1123" s="86"/>
      <c r="B1123" s="86"/>
      <c r="C1123" s="86"/>
      <c r="D1123" s="86"/>
      <c r="E1123" s="86"/>
      <c r="F1123" s="86"/>
      <c r="G1123" s="86"/>
      <c r="H1123" s="86"/>
      <c r="I1123" s="86"/>
      <c r="J1123" s="86"/>
      <c r="K1123" s="86"/>
      <c r="L1123" s="86"/>
      <c r="M1123" s="86"/>
      <c r="N1123" s="86"/>
      <c r="O1123" s="86"/>
    </row>
    <row r="1124" spans="1:15">
      <c r="A1124" s="86"/>
      <c r="B1124" s="86"/>
      <c r="C1124" s="86"/>
      <c r="D1124" s="86"/>
      <c r="E1124" s="86"/>
      <c r="F1124" s="86"/>
      <c r="G1124" s="86"/>
      <c r="H1124" s="86"/>
      <c r="I1124" s="86"/>
      <c r="J1124" s="86"/>
      <c r="K1124" s="86"/>
      <c r="L1124" s="86"/>
      <c r="M1124" s="86"/>
      <c r="N1124" s="86"/>
      <c r="O1124" s="86"/>
    </row>
    <row r="1125" spans="1:15">
      <c r="A1125" s="86"/>
      <c r="B1125" s="86"/>
      <c r="C1125" s="86"/>
      <c r="D1125" s="86"/>
      <c r="E1125" s="86"/>
      <c r="F1125" s="86"/>
      <c r="G1125" s="86"/>
      <c r="H1125" s="86"/>
      <c r="I1125" s="86"/>
      <c r="J1125" s="86"/>
      <c r="K1125" s="86"/>
      <c r="L1125" s="86"/>
      <c r="M1125" s="86"/>
      <c r="N1125" s="86"/>
      <c r="O1125" s="86"/>
    </row>
    <row r="1126" spans="1:15">
      <c r="A1126" s="86"/>
      <c r="B1126" s="86"/>
      <c r="C1126" s="86"/>
      <c r="D1126" s="86"/>
      <c r="E1126" s="86"/>
      <c r="F1126" s="86"/>
      <c r="G1126" s="86"/>
      <c r="H1126" s="86"/>
      <c r="I1126" s="86"/>
      <c r="J1126" s="86"/>
      <c r="K1126" s="86"/>
      <c r="L1126" s="86"/>
      <c r="M1126" s="86"/>
      <c r="N1126" s="86"/>
      <c r="O1126" s="86"/>
    </row>
    <row r="1127" spans="1:15">
      <c r="A1127" s="86"/>
      <c r="B1127" s="86"/>
      <c r="C1127" s="86"/>
      <c r="D1127" s="86"/>
      <c r="E1127" s="86"/>
      <c r="F1127" s="86"/>
      <c r="G1127" s="86"/>
      <c r="H1127" s="86"/>
      <c r="I1127" s="86"/>
      <c r="J1127" s="86"/>
      <c r="K1127" s="86"/>
      <c r="L1127" s="86"/>
      <c r="M1127" s="86"/>
      <c r="N1127" s="86"/>
      <c r="O1127" s="86"/>
    </row>
    <row r="1128" spans="1:15">
      <c r="A1128" s="86"/>
      <c r="B1128" s="86"/>
      <c r="C1128" s="86"/>
      <c r="D1128" s="86"/>
      <c r="E1128" s="86"/>
      <c r="F1128" s="86"/>
      <c r="G1128" s="86"/>
      <c r="H1128" s="86"/>
      <c r="I1128" s="86"/>
      <c r="J1128" s="86"/>
      <c r="K1128" s="86"/>
      <c r="L1128" s="86"/>
      <c r="M1128" s="86"/>
      <c r="N1128" s="86"/>
      <c r="O1128" s="86"/>
    </row>
    <row r="1129" spans="1:15">
      <c r="A1129" s="86"/>
      <c r="B1129" s="86"/>
      <c r="C1129" s="86"/>
      <c r="D1129" s="86"/>
      <c r="E1129" s="86"/>
      <c r="F1129" s="86"/>
      <c r="G1129" s="86"/>
      <c r="H1129" s="86"/>
      <c r="I1129" s="86"/>
      <c r="J1129" s="86"/>
      <c r="K1129" s="86"/>
      <c r="L1129" s="86"/>
      <c r="M1129" s="86"/>
      <c r="N1129" s="86"/>
      <c r="O1129" s="86"/>
    </row>
    <row r="1131" spans="1:15">
      <c r="B1131" s="86"/>
      <c r="C1131" s="86"/>
      <c r="D1131" s="86"/>
      <c r="E1131" s="86"/>
      <c r="F1131" s="86"/>
      <c r="G1131" s="86"/>
      <c r="H1131" s="86"/>
      <c r="I1131" s="86"/>
      <c r="J1131" s="86"/>
      <c r="K1131" s="86"/>
      <c r="L1131" s="86"/>
      <c r="M1131" s="86"/>
      <c r="N1131" s="86"/>
      <c r="O1131" s="86"/>
    </row>
    <row r="1132" spans="1:15">
      <c r="A1132" s="86"/>
      <c r="B1132" s="86"/>
      <c r="C1132" s="86"/>
      <c r="D1132" s="86"/>
      <c r="E1132" s="86"/>
      <c r="F1132" s="86"/>
      <c r="G1132" s="86"/>
      <c r="H1132" s="86"/>
      <c r="I1132" s="86"/>
      <c r="J1132" s="86"/>
      <c r="K1132" s="86"/>
      <c r="L1132" s="86"/>
      <c r="M1132" s="86"/>
      <c r="N1132" s="86"/>
      <c r="O1132" s="86"/>
    </row>
    <row r="1134" spans="1:15">
      <c r="B1134" s="86"/>
    </row>
    <row r="1135" spans="1:15">
      <c r="A1135" s="86"/>
      <c r="B1135" s="86"/>
    </row>
    <row r="1136" spans="1:15">
      <c r="A1136" s="86"/>
      <c r="B1136" s="86"/>
    </row>
    <row r="1137" spans="1:15">
      <c r="A1137" s="86"/>
      <c r="B1137" s="86"/>
    </row>
    <row r="1138" spans="1:15">
      <c r="A1138" s="86"/>
      <c r="B1138" s="86"/>
    </row>
    <row r="1139" spans="1:15">
      <c r="A1139" s="86"/>
      <c r="B1139" s="86"/>
    </row>
    <row r="1140" spans="1:15">
      <c r="A1140" s="86"/>
      <c r="B1140" s="86"/>
    </row>
    <row r="1141" spans="1:15">
      <c r="A1141" s="86"/>
      <c r="B1141" s="86"/>
    </row>
    <row r="1143" spans="1:15">
      <c r="B1143" s="86"/>
      <c r="C1143" s="86"/>
      <c r="D1143" s="86"/>
      <c r="E1143" s="86"/>
      <c r="F1143" s="86"/>
      <c r="G1143" s="86"/>
      <c r="H1143" s="86"/>
      <c r="I1143" s="86"/>
      <c r="J1143" s="86"/>
      <c r="K1143" s="86"/>
      <c r="L1143" s="86"/>
      <c r="M1143" s="86"/>
      <c r="N1143" s="86"/>
      <c r="O1143" s="86"/>
    </row>
    <row r="1144" spans="1:15">
      <c r="A1144" s="86"/>
      <c r="B1144" s="86"/>
      <c r="C1144" s="86"/>
      <c r="D1144" s="86"/>
      <c r="E1144" s="86"/>
      <c r="F1144" s="86"/>
      <c r="G1144" s="86"/>
      <c r="H1144" s="86"/>
      <c r="I1144" s="86"/>
      <c r="J1144" s="86"/>
      <c r="K1144" s="86"/>
      <c r="L1144" s="86"/>
      <c r="M1144" s="86"/>
      <c r="N1144" s="86"/>
      <c r="O1144" s="86"/>
    </row>
    <row r="1145" spans="1:15">
      <c r="A1145" s="86"/>
      <c r="B1145" s="86"/>
      <c r="C1145" s="86"/>
      <c r="D1145" s="86"/>
      <c r="E1145" s="86"/>
      <c r="F1145" s="86"/>
      <c r="G1145" s="86"/>
      <c r="H1145" s="86"/>
      <c r="I1145" s="86"/>
      <c r="J1145" s="86"/>
      <c r="K1145" s="86"/>
      <c r="L1145" s="86"/>
      <c r="M1145" s="86"/>
      <c r="N1145" s="86"/>
      <c r="O1145" s="86"/>
    </row>
    <row r="1146" spans="1:15">
      <c r="A1146" s="86"/>
      <c r="B1146" s="86"/>
      <c r="C1146" s="86"/>
      <c r="D1146" s="86"/>
      <c r="E1146" s="86"/>
      <c r="F1146" s="86"/>
      <c r="G1146" s="86"/>
      <c r="H1146" s="86"/>
      <c r="I1146" s="86"/>
      <c r="J1146" s="86"/>
      <c r="K1146" s="86"/>
      <c r="L1146" s="86"/>
      <c r="M1146" s="86"/>
      <c r="N1146" s="86"/>
      <c r="O1146" s="86"/>
    </row>
    <row r="1147" spans="1:15">
      <c r="A1147" s="86"/>
      <c r="B1147" s="86"/>
      <c r="C1147" s="86"/>
      <c r="D1147" s="86"/>
      <c r="E1147" s="86"/>
      <c r="F1147" s="86"/>
      <c r="G1147" s="86"/>
      <c r="H1147" s="86"/>
      <c r="I1147" s="86"/>
      <c r="J1147" s="86"/>
      <c r="K1147" s="86"/>
      <c r="L1147" s="86"/>
      <c r="M1147" s="86"/>
      <c r="N1147" s="86"/>
      <c r="O1147" s="86"/>
    </row>
    <row r="1148" spans="1:15">
      <c r="A1148" s="86"/>
      <c r="B1148" s="86"/>
      <c r="C1148" s="86"/>
      <c r="D1148" s="86"/>
      <c r="E1148" s="86"/>
      <c r="F1148" s="86"/>
      <c r="G1148" s="86"/>
      <c r="H1148" s="86"/>
      <c r="I1148" s="86"/>
      <c r="J1148" s="86"/>
      <c r="K1148" s="86"/>
      <c r="L1148" s="86"/>
      <c r="M1148" s="86"/>
      <c r="N1148" s="86"/>
      <c r="O1148" s="86"/>
    </row>
    <row r="1149" spans="1:15">
      <c r="A1149" s="86"/>
      <c r="B1149" s="86"/>
      <c r="C1149" s="86"/>
      <c r="D1149" s="86"/>
      <c r="E1149" s="86"/>
      <c r="F1149" s="86"/>
      <c r="G1149" s="86"/>
      <c r="H1149" s="86"/>
      <c r="I1149" s="86"/>
      <c r="J1149" s="86"/>
      <c r="K1149" s="86"/>
      <c r="L1149" s="86"/>
      <c r="M1149" s="86"/>
      <c r="N1149" s="86"/>
      <c r="O1149" s="86"/>
    </row>
    <row r="1150" spans="1:15">
      <c r="A1150" s="86"/>
      <c r="B1150" s="86"/>
      <c r="C1150" s="86"/>
      <c r="D1150" s="86"/>
      <c r="E1150" s="86"/>
      <c r="F1150" s="86"/>
      <c r="G1150" s="86"/>
      <c r="H1150" s="86"/>
      <c r="I1150" s="86"/>
      <c r="J1150" s="86"/>
      <c r="K1150" s="86"/>
      <c r="L1150" s="86"/>
      <c r="M1150" s="86"/>
      <c r="N1150" s="86"/>
      <c r="O1150" s="86"/>
    </row>
    <row r="1151" spans="1:15">
      <c r="A1151" s="86"/>
      <c r="B1151" s="86"/>
      <c r="C1151" s="86"/>
      <c r="D1151" s="86"/>
      <c r="E1151" s="86"/>
      <c r="F1151" s="86"/>
      <c r="G1151" s="86"/>
      <c r="H1151" s="86"/>
      <c r="I1151" s="86"/>
      <c r="J1151" s="86"/>
      <c r="K1151" s="86"/>
      <c r="L1151" s="86"/>
      <c r="M1151" s="86"/>
      <c r="N1151" s="86"/>
      <c r="O1151" s="86"/>
    </row>
    <row r="1152" spans="1:15">
      <c r="A1152" s="86"/>
      <c r="B1152" s="86"/>
      <c r="C1152" s="86"/>
      <c r="D1152" s="86"/>
      <c r="E1152" s="86"/>
      <c r="F1152" s="86"/>
      <c r="G1152" s="86"/>
      <c r="H1152" s="86"/>
      <c r="I1152" s="86"/>
      <c r="J1152" s="86"/>
      <c r="K1152" s="86"/>
      <c r="L1152" s="86"/>
      <c r="M1152" s="86"/>
      <c r="N1152" s="86"/>
      <c r="O1152" s="86"/>
    </row>
    <row r="1154" spans="1:16">
      <c r="B1154" s="86"/>
      <c r="C1154" s="86"/>
      <c r="D1154" s="86"/>
      <c r="E1154" s="86"/>
      <c r="F1154" s="86"/>
      <c r="G1154" s="86"/>
      <c r="H1154" s="86"/>
      <c r="I1154" s="86"/>
      <c r="J1154" s="86"/>
      <c r="K1154" s="86"/>
      <c r="L1154" s="86"/>
      <c r="M1154" s="86"/>
      <c r="N1154" s="86"/>
      <c r="O1154" s="86"/>
      <c r="P1154" s="86"/>
    </row>
    <row r="1155" spans="1:16">
      <c r="A1155" s="86"/>
      <c r="B1155" s="86"/>
      <c r="C1155" s="86"/>
      <c r="D1155" s="86"/>
      <c r="E1155" s="86"/>
      <c r="F1155" s="86"/>
      <c r="G1155" s="86"/>
      <c r="H1155" s="86"/>
      <c r="I1155" s="86"/>
      <c r="J1155" s="86"/>
      <c r="K1155" s="86"/>
      <c r="L1155" s="86"/>
      <c r="M1155" s="86"/>
      <c r="N1155" s="86"/>
      <c r="O1155" s="86"/>
      <c r="P1155" s="86"/>
    </row>
    <row r="1156" spans="1:16">
      <c r="A1156" s="86"/>
      <c r="B1156" s="86"/>
      <c r="C1156" s="86"/>
      <c r="D1156" s="86"/>
      <c r="E1156" s="86"/>
      <c r="F1156" s="86"/>
      <c r="G1156" s="86"/>
      <c r="H1156" s="86"/>
      <c r="I1156" s="86"/>
      <c r="J1156" s="86"/>
      <c r="K1156" s="86"/>
      <c r="L1156" s="86"/>
      <c r="M1156" s="86"/>
      <c r="N1156" s="86"/>
      <c r="O1156" s="86"/>
      <c r="P1156" s="86"/>
    </row>
    <row r="1158" spans="1:16">
      <c r="B1158" s="86"/>
      <c r="C1158" s="86"/>
      <c r="D1158" s="86"/>
      <c r="E1158" s="86"/>
      <c r="F1158" s="86"/>
      <c r="G1158" s="86"/>
      <c r="H1158" s="86"/>
      <c r="I1158" s="86"/>
      <c r="J1158" s="86"/>
      <c r="K1158" s="86"/>
      <c r="L1158" s="86"/>
      <c r="M1158" s="86"/>
      <c r="N1158" s="86"/>
      <c r="O1158" s="86"/>
    </row>
    <row r="1159" spans="1:16">
      <c r="A1159" s="86"/>
      <c r="B1159" s="86"/>
      <c r="C1159" s="86"/>
      <c r="D1159" s="86"/>
      <c r="E1159" s="86"/>
      <c r="F1159" s="86"/>
      <c r="G1159" s="86"/>
      <c r="H1159" s="86"/>
      <c r="I1159" s="86"/>
      <c r="J1159" s="86"/>
      <c r="K1159" s="86"/>
      <c r="L1159" s="86"/>
      <c r="M1159" s="86"/>
      <c r="N1159" s="86"/>
      <c r="O1159" s="86"/>
    </row>
    <row r="1160" spans="1:16">
      <c r="A1160" s="86"/>
      <c r="B1160" s="86"/>
      <c r="C1160" s="86"/>
      <c r="D1160" s="86"/>
      <c r="E1160" s="86"/>
      <c r="F1160" s="86"/>
      <c r="G1160" s="86"/>
      <c r="H1160" s="86"/>
      <c r="I1160" s="86"/>
      <c r="J1160" s="86"/>
      <c r="K1160" s="86"/>
      <c r="L1160" s="86"/>
      <c r="M1160" s="86"/>
      <c r="N1160" s="86"/>
      <c r="O1160" s="86"/>
    </row>
    <row r="1162" spans="1:16">
      <c r="B1162" s="86"/>
      <c r="C1162" s="86"/>
      <c r="D1162" s="86"/>
      <c r="E1162" s="86"/>
      <c r="F1162" s="86"/>
      <c r="G1162" s="86"/>
      <c r="H1162" s="86"/>
      <c r="I1162" s="86"/>
      <c r="J1162" s="86"/>
      <c r="K1162" s="86"/>
      <c r="L1162" s="86"/>
      <c r="M1162" s="86"/>
      <c r="N1162" s="86"/>
      <c r="O1162" s="86"/>
    </row>
    <row r="1164" spans="1:16">
      <c r="B1164" s="86"/>
      <c r="C1164" s="86"/>
      <c r="D1164" s="86"/>
      <c r="E1164" s="86"/>
      <c r="F1164" s="86"/>
      <c r="G1164" s="86"/>
      <c r="H1164" s="86"/>
      <c r="I1164" s="86"/>
      <c r="J1164" s="86"/>
      <c r="K1164" s="86"/>
      <c r="L1164" s="86"/>
      <c r="M1164" s="86"/>
      <c r="N1164" s="86"/>
      <c r="O1164" s="86"/>
    </row>
    <row r="1166" spans="1:16">
      <c r="B1166" s="86"/>
      <c r="C1166" s="86"/>
      <c r="D1166" s="86"/>
      <c r="E1166" s="86"/>
      <c r="F1166" s="86"/>
      <c r="G1166" s="86"/>
      <c r="H1166" s="86"/>
      <c r="I1166" s="86"/>
      <c r="J1166" s="86"/>
      <c r="K1166" s="86"/>
      <c r="L1166" s="86"/>
      <c r="M1166" s="86"/>
      <c r="N1166" s="86"/>
      <c r="O1166" s="86"/>
    </row>
    <row r="1167" spans="1:16">
      <c r="A1167" s="86"/>
      <c r="B1167" s="86"/>
      <c r="C1167" s="86"/>
      <c r="D1167" s="86"/>
      <c r="E1167" s="86"/>
      <c r="F1167" s="86"/>
      <c r="G1167" s="86"/>
      <c r="H1167" s="86"/>
      <c r="I1167" s="86"/>
      <c r="J1167" s="86"/>
      <c r="K1167" s="86"/>
      <c r="L1167" s="86"/>
      <c r="M1167" s="86"/>
      <c r="N1167" s="86"/>
      <c r="O1167" s="86"/>
    </row>
    <row r="1168" spans="1:16">
      <c r="A1168" s="86"/>
      <c r="B1168" s="86"/>
      <c r="C1168" s="86"/>
      <c r="D1168" s="86"/>
      <c r="E1168" s="86"/>
      <c r="F1168" s="86"/>
      <c r="G1168" s="86"/>
      <c r="H1168" s="86"/>
      <c r="I1168" s="86"/>
      <c r="J1168" s="86"/>
      <c r="K1168" s="86"/>
      <c r="L1168" s="86"/>
      <c r="M1168" s="86"/>
      <c r="N1168" s="86"/>
      <c r="O1168" s="86"/>
    </row>
    <row r="1169" spans="1:15">
      <c r="A1169" s="86"/>
      <c r="B1169" s="86"/>
      <c r="C1169" s="86"/>
      <c r="D1169" s="86"/>
      <c r="E1169" s="86"/>
      <c r="F1169" s="86"/>
      <c r="G1169" s="86"/>
      <c r="H1169" s="86"/>
      <c r="I1169" s="86"/>
      <c r="J1169" s="86"/>
      <c r="K1169" s="86"/>
      <c r="L1169" s="86"/>
      <c r="M1169" s="86"/>
      <c r="N1169" s="86"/>
      <c r="O1169" s="86"/>
    </row>
    <row r="1170" spans="1:15">
      <c r="A1170" s="86"/>
      <c r="B1170" s="86"/>
      <c r="C1170" s="86"/>
      <c r="D1170" s="86"/>
      <c r="E1170" s="86"/>
      <c r="F1170" s="86"/>
      <c r="G1170" s="86"/>
      <c r="H1170" s="86"/>
      <c r="I1170" s="86"/>
      <c r="J1170" s="86"/>
      <c r="K1170" s="86"/>
      <c r="L1170" s="86"/>
      <c r="M1170" s="86"/>
      <c r="N1170" s="86"/>
      <c r="O1170" s="86"/>
    </row>
    <row r="1171" spans="1:15">
      <c r="A1171" s="86"/>
      <c r="B1171" s="86"/>
      <c r="C1171" s="86"/>
      <c r="D1171" s="86"/>
      <c r="E1171" s="86"/>
      <c r="F1171" s="86"/>
      <c r="G1171" s="86"/>
      <c r="H1171" s="86"/>
      <c r="I1171" s="86"/>
      <c r="J1171" s="86"/>
      <c r="K1171" s="86"/>
      <c r="L1171" s="86"/>
      <c r="M1171" s="86"/>
      <c r="N1171" s="86"/>
      <c r="O1171" s="86"/>
    </row>
    <row r="1172" spans="1:15">
      <c r="A1172" s="86"/>
      <c r="B1172" s="86"/>
      <c r="C1172" s="86"/>
      <c r="D1172" s="86"/>
      <c r="E1172" s="86"/>
      <c r="F1172" s="86"/>
      <c r="G1172" s="86"/>
      <c r="H1172" s="86"/>
      <c r="I1172" s="86"/>
      <c r="J1172" s="86"/>
      <c r="K1172" s="86"/>
      <c r="L1172" s="86"/>
      <c r="M1172" s="86"/>
      <c r="N1172" s="86"/>
      <c r="O1172" s="86"/>
    </row>
    <row r="1173" spans="1:15">
      <c r="A1173" s="86"/>
      <c r="B1173" s="86"/>
      <c r="C1173" s="86"/>
      <c r="D1173" s="86"/>
      <c r="E1173" s="86"/>
      <c r="F1173" s="86"/>
      <c r="G1173" s="86"/>
      <c r="H1173" s="86"/>
      <c r="I1173" s="86"/>
      <c r="J1173" s="86"/>
      <c r="K1173" s="86"/>
      <c r="L1173" s="86"/>
      <c r="M1173" s="86"/>
      <c r="N1173" s="86"/>
      <c r="O1173" s="86"/>
    </row>
    <row r="1174" spans="1:15">
      <c r="A1174" s="86"/>
      <c r="B1174" s="86"/>
      <c r="C1174" s="86"/>
      <c r="D1174" s="86"/>
      <c r="E1174" s="86"/>
      <c r="F1174" s="86"/>
      <c r="G1174" s="86"/>
      <c r="H1174" s="86"/>
      <c r="I1174" s="86"/>
      <c r="J1174" s="86"/>
      <c r="K1174" s="86"/>
      <c r="L1174" s="86"/>
      <c r="M1174" s="86"/>
      <c r="N1174" s="86"/>
      <c r="O1174" s="86"/>
    </row>
    <row r="1175" spans="1:15">
      <c r="A1175" s="86"/>
      <c r="B1175" s="86"/>
      <c r="C1175" s="86"/>
      <c r="D1175" s="86"/>
      <c r="E1175" s="86"/>
      <c r="F1175" s="86"/>
      <c r="G1175" s="86"/>
      <c r="H1175" s="86"/>
      <c r="I1175" s="86"/>
      <c r="J1175" s="86"/>
      <c r="K1175" s="86"/>
      <c r="L1175" s="86"/>
      <c r="M1175" s="86"/>
      <c r="N1175" s="86"/>
      <c r="O1175" s="86"/>
    </row>
    <row r="1176" spans="1:15">
      <c r="A1176" s="86"/>
      <c r="B1176" s="86"/>
      <c r="C1176" s="86"/>
      <c r="D1176" s="86"/>
      <c r="E1176" s="86"/>
      <c r="F1176" s="86"/>
      <c r="G1176" s="86"/>
      <c r="H1176" s="86"/>
      <c r="I1176" s="86"/>
      <c r="J1176" s="86"/>
      <c r="K1176" s="86"/>
      <c r="L1176" s="86"/>
      <c r="M1176" s="86"/>
      <c r="N1176" s="86"/>
      <c r="O1176" s="86"/>
    </row>
    <row r="1177" spans="1:15">
      <c r="A1177" s="86"/>
      <c r="B1177" s="86"/>
      <c r="C1177" s="86"/>
      <c r="D1177" s="86"/>
      <c r="E1177" s="86"/>
      <c r="F1177" s="86"/>
      <c r="G1177" s="86"/>
      <c r="H1177" s="86"/>
      <c r="I1177" s="86"/>
      <c r="J1177" s="86"/>
      <c r="K1177" s="86"/>
      <c r="L1177" s="86"/>
      <c r="M1177" s="86"/>
      <c r="N1177" s="86"/>
      <c r="O1177" s="86"/>
    </row>
    <row r="1178" spans="1:15">
      <c r="A1178" s="86"/>
      <c r="B1178" s="86"/>
      <c r="C1178" s="86"/>
      <c r="D1178" s="86"/>
      <c r="E1178" s="86"/>
      <c r="F1178" s="86"/>
      <c r="G1178" s="86"/>
      <c r="H1178" s="86"/>
      <c r="I1178" s="86"/>
      <c r="J1178" s="86"/>
      <c r="K1178" s="86"/>
      <c r="L1178" s="86"/>
      <c r="M1178" s="86"/>
      <c r="N1178" s="86"/>
      <c r="O1178" s="86"/>
    </row>
    <row r="1179" spans="1:15">
      <c r="A1179" s="86"/>
      <c r="B1179" s="86"/>
      <c r="C1179" s="86"/>
      <c r="D1179" s="86"/>
      <c r="E1179" s="86"/>
      <c r="F1179" s="86"/>
      <c r="G1179" s="86"/>
      <c r="H1179" s="86"/>
      <c r="I1179" s="86"/>
      <c r="J1179" s="86"/>
      <c r="K1179" s="86"/>
      <c r="L1179" s="86"/>
      <c r="M1179" s="86"/>
      <c r="N1179" s="86"/>
      <c r="O1179" s="86"/>
    </row>
    <row r="1180" spans="1:15">
      <c r="A1180" s="86"/>
      <c r="B1180" s="86"/>
      <c r="C1180" s="86"/>
      <c r="D1180" s="86"/>
      <c r="E1180" s="86"/>
      <c r="F1180" s="86"/>
      <c r="G1180" s="86"/>
      <c r="H1180" s="86"/>
      <c r="I1180" s="86"/>
      <c r="J1180" s="86"/>
      <c r="K1180" s="86"/>
      <c r="L1180" s="86"/>
      <c r="M1180" s="86"/>
      <c r="N1180" s="86"/>
      <c r="O1180" s="86"/>
    </row>
    <row r="1181" spans="1:15">
      <c r="A1181" s="86"/>
      <c r="B1181" s="86"/>
      <c r="C1181" s="86"/>
      <c r="D1181" s="86"/>
      <c r="E1181" s="86"/>
      <c r="F1181" s="86"/>
      <c r="G1181" s="86"/>
      <c r="H1181" s="86"/>
      <c r="I1181" s="86"/>
      <c r="J1181" s="86"/>
      <c r="K1181" s="86"/>
      <c r="L1181" s="86"/>
      <c r="M1181" s="86"/>
      <c r="N1181" s="86"/>
      <c r="O1181" s="86"/>
    </row>
    <row r="1182" spans="1:15">
      <c r="A1182" s="86"/>
      <c r="B1182" s="86"/>
      <c r="C1182" s="86"/>
      <c r="D1182" s="86"/>
      <c r="E1182" s="86"/>
      <c r="F1182" s="86"/>
      <c r="G1182" s="86"/>
      <c r="H1182" s="86"/>
      <c r="I1182" s="86"/>
      <c r="J1182" s="86"/>
      <c r="K1182" s="86"/>
      <c r="L1182" s="86"/>
      <c r="M1182" s="86"/>
      <c r="N1182" s="86"/>
      <c r="O1182" s="86"/>
    </row>
    <row r="1183" spans="1:15">
      <c r="A1183" s="86"/>
      <c r="B1183" s="86"/>
      <c r="C1183" s="86"/>
      <c r="D1183" s="86"/>
      <c r="E1183" s="86"/>
      <c r="F1183" s="86"/>
      <c r="G1183" s="86"/>
      <c r="H1183" s="86"/>
      <c r="I1183" s="86"/>
      <c r="J1183" s="86"/>
      <c r="K1183" s="86"/>
      <c r="L1183" s="86"/>
      <c r="M1183" s="86"/>
      <c r="N1183" s="86"/>
      <c r="O1183" s="86"/>
    </row>
    <row r="1184" spans="1:15">
      <c r="A1184" s="86"/>
      <c r="B1184" s="86"/>
      <c r="C1184" s="86"/>
      <c r="D1184" s="86"/>
      <c r="E1184" s="86"/>
      <c r="F1184" s="86"/>
      <c r="G1184" s="86"/>
      <c r="H1184" s="86"/>
      <c r="I1184" s="86"/>
      <c r="J1184" s="86"/>
      <c r="K1184" s="86"/>
      <c r="L1184" s="86"/>
      <c r="M1184" s="86"/>
      <c r="N1184" s="86"/>
      <c r="O1184" s="86"/>
    </row>
    <row r="1185" spans="1:15">
      <c r="A1185" s="86"/>
      <c r="B1185" s="86"/>
      <c r="C1185" s="86"/>
      <c r="D1185" s="86"/>
      <c r="E1185" s="86"/>
      <c r="F1185" s="86"/>
      <c r="G1185" s="86"/>
      <c r="H1185" s="86"/>
      <c r="I1185" s="86"/>
      <c r="J1185" s="86"/>
      <c r="K1185" s="86"/>
      <c r="L1185" s="86"/>
      <c r="M1185" s="86"/>
      <c r="N1185" s="86"/>
      <c r="O1185" s="86"/>
    </row>
    <row r="1186" spans="1:15">
      <c r="A1186" s="86"/>
      <c r="B1186" s="86"/>
      <c r="C1186" s="86"/>
      <c r="D1186" s="86"/>
      <c r="E1186" s="86"/>
      <c r="F1186" s="86"/>
      <c r="G1186" s="86"/>
      <c r="H1186" s="86"/>
      <c r="I1186" s="86"/>
      <c r="J1186" s="86"/>
      <c r="K1186" s="86"/>
      <c r="L1186" s="86"/>
      <c r="M1186" s="86"/>
      <c r="N1186" s="86"/>
      <c r="O1186" s="86"/>
    </row>
    <row r="1187" spans="1:15">
      <c r="A1187" s="86"/>
      <c r="B1187" s="86"/>
      <c r="C1187" s="86"/>
      <c r="D1187" s="86"/>
      <c r="E1187" s="86"/>
      <c r="F1187" s="86"/>
      <c r="G1187" s="86"/>
      <c r="H1187" s="86"/>
      <c r="I1187" s="86"/>
      <c r="J1187" s="86"/>
      <c r="K1187" s="86"/>
      <c r="L1187" s="86"/>
      <c r="M1187" s="86"/>
      <c r="N1187" s="86"/>
      <c r="O1187" s="86"/>
    </row>
    <row r="1188" spans="1:15">
      <c r="A1188" s="86"/>
      <c r="B1188" s="86"/>
      <c r="C1188" s="86"/>
      <c r="D1188" s="86"/>
      <c r="E1188" s="86"/>
      <c r="F1188" s="86"/>
      <c r="G1188" s="86"/>
      <c r="H1188" s="86"/>
      <c r="I1188" s="86"/>
      <c r="J1188" s="86"/>
      <c r="K1188" s="86"/>
      <c r="L1188" s="86"/>
      <c r="M1188" s="86"/>
      <c r="N1188" s="86"/>
      <c r="O1188" s="86"/>
    </row>
    <row r="1189" spans="1:15">
      <c r="A1189" s="86"/>
      <c r="B1189" s="86"/>
      <c r="C1189" s="86"/>
      <c r="D1189" s="86"/>
      <c r="E1189" s="86"/>
      <c r="F1189" s="86"/>
      <c r="G1189" s="86"/>
      <c r="H1189" s="86"/>
      <c r="I1189" s="86"/>
      <c r="J1189" s="86"/>
      <c r="K1189" s="86"/>
      <c r="L1189" s="86"/>
      <c r="M1189" s="86"/>
      <c r="N1189" s="86"/>
      <c r="O1189" s="86"/>
    </row>
    <row r="1190" spans="1:15">
      <c r="A1190" s="86"/>
      <c r="B1190" s="86"/>
      <c r="C1190" s="86"/>
      <c r="D1190" s="86"/>
      <c r="E1190" s="86"/>
      <c r="F1190" s="86"/>
      <c r="G1190" s="86"/>
      <c r="H1190" s="86"/>
      <c r="I1190" s="86"/>
      <c r="J1190" s="86"/>
      <c r="K1190" s="86"/>
      <c r="L1190" s="86"/>
      <c r="M1190" s="86"/>
      <c r="N1190" s="86"/>
      <c r="O1190" s="86"/>
    </row>
    <row r="1191" spans="1:15">
      <c r="A1191" s="86"/>
      <c r="B1191" s="86"/>
      <c r="C1191" s="86"/>
      <c r="D1191" s="86"/>
      <c r="E1191" s="86"/>
      <c r="F1191" s="86"/>
      <c r="G1191" s="86"/>
      <c r="H1191" s="86"/>
      <c r="I1191" s="86"/>
      <c r="J1191" s="86"/>
      <c r="K1191" s="86"/>
      <c r="L1191" s="86"/>
      <c r="M1191" s="86"/>
      <c r="N1191" s="86"/>
      <c r="O1191" s="86"/>
    </row>
    <row r="1192" spans="1:15">
      <c r="A1192" s="86"/>
      <c r="B1192" s="86"/>
      <c r="C1192" s="86"/>
      <c r="D1192" s="86"/>
      <c r="E1192" s="86"/>
      <c r="F1192" s="86"/>
      <c r="G1192" s="86"/>
      <c r="H1192" s="86"/>
      <c r="I1192" s="86"/>
      <c r="J1192" s="86"/>
      <c r="K1192" s="86"/>
      <c r="L1192" s="86"/>
      <c r="M1192" s="86"/>
      <c r="N1192" s="86"/>
      <c r="O1192" s="86"/>
    </row>
    <row r="1193" spans="1:15">
      <c r="A1193" s="86"/>
      <c r="B1193" s="86"/>
      <c r="C1193" s="86"/>
      <c r="D1193" s="86"/>
      <c r="E1193" s="86"/>
      <c r="F1193" s="86"/>
      <c r="G1193" s="86"/>
      <c r="H1193" s="86"/>
      <c r="I1193" s="86"/>
      <c r="J1193" s="86"/>
      <c r="K1193" s="86"/>
      <c r="L1193" s="86"/>
      <c r="M1193" s="86"/>
      <c r="N1193" s="86"/>
      <c r="O1193" s="86"/>
    </row>
    <row r="1194" spans="1:15">
      <c r="A1194" s="86"/>
      <c r="B1194" s="86"/>
      <c r="C1194" s="86"/>
      <c r="D1194" s="86"/>
      <c r="E1194" s="86"/>
      <c r="F1194" s="86"/>
      <c r="G1194" s="86"/>
      <c r="H1194" s="86"/>
      <c r="I1194" s="86"/>
      <c r="J1194" s="86"/>
      <c r="K1194" s="86"/>
      <c r="L1194" s="86"/>
      <c r="M1194" s="86"/>
      <c r="N1194" s="86"/>
      <c r="O1194" s="86"/>
    </row>
    <row r="1195" spans="1:15">
      <c r="A1195" s="86"/>
      <c r="B1195" s="86"/>
      <c r="C1195" s="86"/>
      <c r="D1195" s="86"/>
      <c r="E1195" s="86"/>
      <c r="F1195" s="86"/>
      <c r="G1195" s="86"/>
      <c r="H1195" s="86"/>
      <c r="I1195" s="86"/>
      <c r="J1195" s="86"/>
      <c r="K1195" s="86"/>
      <c r="L1195" s="86"/>
      <c r="M1195" s="86"/>
      <c r="N1195" s="86"/>
      <c r="O1195" s="86"/>
    </row>
    <row r="1196" spans="1:15">
      <c r="A1196" s="86"/>
      <c r="B1196" s="86"/>
      <c r="C1196" s="86"/>
      <c r="D1196" s="86"/>
      <c r="E1196" s="86"/>
      <c r="F1196" s="86"/>
      <c r="G1196" s="86"/>
      <c r="H1196" s="86"/>
      <c r="I1196" s="86"/>
      <c r="J1196" s="86"/>
      <c r="K1196" s="86"/>
      <c r="L1196" s="86"/>
      <c r="M1196" s="86"/>
      <c r="N1196" s="86"/>
      <c r="O1196" s="86"/>
    </row>
    <row r="1197" spans="1:15">
      <c r="A1197" s="86"/>
      <c r="B1197" s="86"/>
      <c r="C1197" s="86"/>
      <c r="D1197" s="86"/>
      <c r="E1197" s="86"/>
      <c r="F1197" s="86"/>
      <c r="G1197" s="86"/>
      <c r="H1197" s="86"/>
      <c r="I1197" s="86"/>
      <c r="J1197" s="86"/>
      <c r="K1197" s="86"/>
      <c r="L1197" s="86"/>
      <c r="M1197" s="86"/>
      <c r="N1197" s="86"/>
      <c r="O1197" s="86"/>
    </row>
    <row r="1198" spans="1:15">
      <c r="A1198" s="86"/>
      <c r="B1198" s="86"/>
      <c r="C1198" s="86"/>
      <c r="D1198" s="86"/>
      <c r="E1198" s="86"/>
      <c r="F1198" s="86"/>
      <c r="G1198" s="86"/>
      <c r="H1198" s="86"/>
      <c r="I1198" s="86"/>
      <c r="J1198" s="86"/>
      <c r="K1198" s="86"/>
      <c r="L1198" s="86"/>
      <c r="M1198" s="86"/>
      <c r="N1198" s="86"/>
      <c r="O1198" s="86"/>
    </row>
    <row r="1199" spans="1:15">
      <c r="A1199" s="86"/>
      <c r="B1199" s="86"/>
      <c r="C1199" s="86"/>
      <c r="D1199" s="86"/>
      <c r="E1199" s="86"/>
      <c r="F1199" s="86"/>
      <c r="G1199" s="86"/>
      <c r="H1199" s="86"/>
      <c r="I1199" s="86"/>
      <c r="J1199" s="86"/>
      <c r="K1199" s="86"/>
      <c r="L1199" s="86"/>
      <c r="M1199" s="86"/>
      <c r="N1199" s="86"/>
      <c r="O1199" s="86"/>
    </row>
    <row r="1200" spans="1:15">
      <c r="A1200" s="86"/>
      <c r="B1200" s="86"/>
      <c r="C1200" s="86"/>
      <c r="D1200" s="86"/>
      <c r="E1200" s="86"/>
      <c r="F1200" s="86"/>
      <c r="G1200" s="86"/>
      <c r="H1200" s="86"/>
      <c r="I1200" s="86"/>
      <c r="J1200" s="86"/>
      <c r="K1200" s="86"/>
      <c r="L1200" s="86"/>
      <c r="M1200" s="86"/>
      <c r="N1200" s="86"/>
      <c r="O1200" s="86"/>
    </row>
    <row r="1201" spans="1:15">
      <c r="A1201" s="86"/>
      <c r="B1201" s="86"/>
      <c r="C1201" s="86"/>
      <c r="D1201" s="86"/>
      <c r="E1201" s="86"/>
      <c r="F1201" s="86"/>
      <c r="G1201" s="86"/>
      <c r="H1201" s="86"/>
      <c r="I1201" s="86"/>
      <c r="J1201" s="86"/>
      <c r="K1201" s="86"/>
      <c r="L1201" s="86"/>
      <c r="M1201" s="86"/>
      <c r="N1201" s="86"/>
      <c r="O1201" s="86"/>
    </row>
    <row r="1202" spans="1:15">
      <c r="A1202" s="86"/>
      <c r="B1202" s="86"/>
      <c r="C1202" s="86"/>
      <c r="D1202" s="86"/>
      <c r="E1202" s="86"/>
      <c r="F1202" s="86"/>
      <c r="G1202" s="86"/>
      <c r="H1202" s="86"/>
      <c r="I1202" s="86"/>
      <c r="J1202" s="86"/>
      <c r="K1202" s="86"/>
      <c r="L1202" s="86"/>
      <c r="M1202" s="86"/>
      <c r="N1202" s="86"/>
      <c r="O1202" s="86"/>
    </row>
    <row r="1203" spans="1:15">
      <c r="A1203" s="86"/>
      <c r="B1203" s="86"/>
      <c r="C1203" s="86"/>
      <c r="D1203" s="86"/>
      <c r="E1203" s="86"/>
      <c r="F1203" s="86"/>
      <c r="G1203" s="86"/>
      <c r="H1203" s="86"/>
      <c r="I1203" s="86"/>
      <c r="J1203" s="86"/>
      <c r="K1203" s="86"/>
      <c r="L1203" s="86"/>
      <c r="M1203" s="86"/>
      <c r="N1203" s="86"/>
      <c r="O1203" s="86"/>
    </row>
    <row r="1205" spans="1:15">
      <c r="B1205" s="86"/>
      <c r="C1205" s="86"/>
      <c r="D1205" s="86"/>
      <c r="E1205" s="86"/>
      <c r="F1205" s="86"/>
      <c r="G1205" s="86"/>
      <c r="H1205" s="86"/>
      <c r="I1205" s="86"/>
      <c r="J1205" s="86"/>
      <c r="K1205" s="86"/>
      <c r="L1205" s="86"/>
      <c r="M1205" s="86"/>
      <c r="N1205" s="86"/>
      <c r="O1205" s="86"/>
    </row>
    <row r="1206" spans="1:15">
      <c r="A1206" s="86"/>
      <c r="B1206" s="86"/>
      <c r="C1206" s="86"/>
      <c r="D1206" s="86"/>
      <c r="E1206" s="86"/>
      <c r="F1206" s="86"/>
      <c r="G1206" s="86"/>
      <c r="H1206" s="86"/>
      <c r="I1206" s="86"/>
      <c r="J1206" s="86"/>
      <c r="K1206" s="86"/>
      <c r="L1206" s="86"/>
      <c r="M1206" s="86"/>
      <c r="N1206" s="86"/>
      <c r="O1206" s="86"/>
    </row>
    <row r="1207" spans="1:15">
      <c r="A1207" s="86"/>
      <c r="B1207" s="86"/>
      <c r="C1207" s="86"/>
      <c r="D1207" s="86"/>
      <c r="E1207" s="86"/>
      <c r="F1207" s="86"/>
      <c r="G1207" s="86"/>
      <c r="H1207" s="86"/>
      <c r="I1207" s="86"/>
      <c r="J1207" s="86"/>
      <c r="K1207" s="86"/>
      <c r="L1207" s="86"/>
      <c r="M1207" s="86"/>
      <c r="N1207" s="86"/>
      <c r="O1207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122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2703.53</v>
      </c>
      <c r="C2" s="93">
        <v>5289.08</v>
      </c>
      <c r="D2" s="93">
        <v>5289.08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2703.53</v>
      </c>
      <c r="C3" s="93">
        <v>5289.08</v>
      </c>
      <c r="D3" s="93">
        <v>5289.08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6819.51</v>
      </c>
      <c r="C4" s="93">
        <v>13341.41</v>
      </c>
      <c r="D4" s="93">
        <v>13341.41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6819.51</v>
      </c>
      <c r="C5" s="93">
        <v>13341.41</v>
      </c>
      <c r="D5" s="93">
        <v>13341.41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223.72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346.26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205.9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156.35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64.680000000000007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1522.54</v>
      </c>
      <c r="C28" s="93">
        <v>1180.99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0.85199999999999998</v>
      </c>
      <c r="E39" s="93">
        <v>0.97599999999999998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0.85199999999999998</v>
      </c>
      <c r="E40" s="93">
        <v>0.97599999999999998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0.85199999999999998</v>
      </c>
      <c r="E41" s="93">
        <v>0.97599999999999998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0.85199999999999998</v>
      </c>
      <c r="E43" s="93">
        <v>0.97599999999999998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0.85199999999999998</v>
      </c>
      <c r="E44" s="93">
        <v>0.97599999999999998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0.85199999999999998</v>
      </c>
      <c r="E45" s="93">
        <v>0.97599999999999998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5.835</v>
      </c>
      <c r="F53" s="93">
        <v>0.251</v>
      </c>
      <c r="G53" s="93">
        <v>0.11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5.835</v>
      </c>
      <c r="F54" s="93">
        <v>0.251</v>
      </c>
      <c r="G54" s="93">
        <v>0.11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5.835</v>
      </c>
      <c r="F55" s="93">
        <v>0.251</v>
      </c>
      <c r="G55" s="93">
        <v>0.11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5.83</v>
      </c>
      <c r="F56" s="93">
        <v>0.251</v>
      </c>
      <c r="G56" s="93">
        <v>0.11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5.83</v>
      </c>
      <c r="F58" s="93">
        <v>0.251</v>
      </c>
      <c r="G58" s="93">
        <v>0.11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88584.17</v>
      </c>
      <c r="D64" s="93">
        <v>59890.27</v>
      </c>
      <c r="E64" s="93">
        <v>28693.9</v>
      </c>
      <c r="F64" s="93">
        <v>0.68</v>
      </c>
      <c r="G64" s="93">
        <v>2.9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21436.33</v>
      </c>
      <c r="D65" s="93">
        <v>14492.74</v>
      </c>
      <c r="E65" s="93">
        <v>6943.59</v>
      </c>
      <c r="F65" s="93">
        <v>0.68</v>
      </c>
      <c r="G65" s="93">
        <v>2.98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157155.51999999999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44120.54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0.57999999999999996</v>
      </c>
      <c r="D74" s="93">
        <v>1109.6500000000001</v>
      </c>
      <c r="E74" s="93">
        <v>3.57</v>
      </c>
      <c r="F74" s="93">
        <v>6804.35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0.54</v>
      </c>
      <c r="D75" s="93">
        <v>622</v>
      </c>
      <c r="E75" s="93">
        <v>0.86</v>
      </c>
      <c r="F75" s="93">
        <v>1001.28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32409.254400000002</v>
      </c>
      <c r="C84" s="93">
        <v>39.505400000000002</v>
      </c>
      <c r="D84" s="93">
        <v>141.37100000000001</v>
      </c>
      <c r="E84" s="93">
        <v>0</v>
      </c>
      <c r="F84" s="93">
        <v>4.0000000000000002E-4</v>
      </c>
      <c r="G84" s="93">
        <v>48210.377999999997</v>
      </c>
      <c r="H84" s="93">
        <v>12516.968800000001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28704.370999999999</v>
      </c>
      <c r="C85" s="93">
        <v>34.92</v>
      </c>
      <c r="D85" s="93">
        <v>124.2394</v>
      </c>
      <c r="E85" s="93">
        <v>0</v>
      </c>
      <c r="F85" s="93">
        <v>4.0000000000000002E-4</v>
      </c>
      <c r="G85" s="93">
        <v>42367.758999999998</v>
      </c>
      <c r="H85" s="93">
        <v>11077.1502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30828.647799999999</v>
      </c>
      <c r="C86" s="93">
        <v>38.290199999999999</v>
      </c>
      <c r="D86" s="93">
        <v>144.44049999999999</v>
      </c>
      <c r="E86" s="93">
        <v>0</v>
      </c>
      <c r="F86" s="93">
        <v>4.0000000000000002E-4</v>
      </c>
      <c r="G86" s="93">
        <v>49261.153400000003</v>
      </c>
      <c r="H86" s="93">
        <v>11998.218199999999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31855.5131</v>
      </c>
      <c r="C87" s="93">
        <v>40.105200000000004</v>
      </c>
      <c r="D87" s="93">
        <v>156.80889999999999</v>
      </c>
      <c r="E87" s="93">
        <v>0</v>
      </c>
      <c r="F87" s="93">
        <v>4.0000000000000002E-4</v>
      </c>
      <c r="G87" s="93">
        <v>53482.2045</v>
      </c>
      <c r="H87" s="93">
        <v>12467.417100000001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36576.429799999998</v>
      </c>
      <c r="C88" s="93">
        <v>46.357300000000002</v>
      </c>
      <c r="D88" s="93">
        <v>184.36920000000001</v>
      </c>
      <c r="E88" s="93">
        <v>0</v>
      </c>
      <c r="F88" s="93">
        <v>5.0000000000000001E-4</v>
      </c>
      <c r="G88" s="93">
        <v>62883.612200000003</v>
      </c>
      <c r="H88" s="93">
        <v>14354.8334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38712.067000000003</v>
      </c>
      <c r="C89" s="93">
        <v>49.267299999999999</v>
      </c>
      <c r="D89" s="93">
        <v>197.98179999999999</v>
      </c>
      <c r="E89" s="93">
        <v>0</v>
      </c>
      <c r="F89" s="93">
        <v>5.9999999999999995E-4</v>
      </c>
      <c r="G89" s="93">
        <v>67527.531199999998</v>
      </c>
      <c r="H89" s="93">
        <v>15219.196400000001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42003.583200000001</v>
      </c>
      <c r="C90" s="93">
        <v>53.558799999999998</v>
      </c>
      <c r="D90" s="93">
        <v>216.25059999999999</v>
      </c>
      <c r="E90" s="93">
        <v>0</v>
      </c>
      <c r="F90" s="93">
        <v>5.9999999999999995E-4</v>
      </c>
      <c r="G90" s="93">
        <v>73759.127200000003</v>
      </c>
      <c r="H90" s="93">
        <v>16526.426800000001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41090.483999999997</v>
      </c>
      <c r="C91" s="93">
        <v>52.353499999999997</v>
      </c>
      <c r="D91" s="93">
        <v>210.97569999999999</v>
      </c>
      <c r="E91" s="93">
        <v>0</v>
      </c>
      <c r="F91" s="93">
        <v>5.9999999999999995E-4</v>
      </c>
      <c r="G91" s="93">
        <v>71959.755300000004</v>
      </c>
      <c r="H91" s="93">
        <v>16161.8833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36951.608699999997</v>
      </c>
      <c r="C92" s="93">
        <v>46.947699999999998</v>
      </c>
      <c r="D92" s="93">
        <v>187.87020000000001</v>
      </c>
      <c r="E92" s="93">
        <v>0</v>
      </c>
      <c r="F92" s="93">
        <v>5.0000000000000001E-4</v>
      </c>
      <c r="G92" s="93">
        <v>64078.2745</v>
      </c>
      <c r="H92" s="93">
        <v>14516.8928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34044.963600000003</v>
      </c>
      <c r="C93" s="93">
        <v>42.962200000000003</v>
      </c>
      <c r="D93" s="93">
        <v>168.99459999999999</v>
      </c>
      <c r="E93" s="93">
        <v>0</v>
      </c>
      <c r="F93" s="93">
        <v>5.0000000000000001E-4</v>
      </c>
      <c r="G93" s="93">
        <v>57638.840400000001</v>
      </c>
      <c r="H93" s="93">
        <v>13337.270500000001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30555.1165</v>
      </c>
      <c r="C94" s="93">
        <v>38.120399999999997</v>
      </c>
      <c r="D94" s="93">
        <v>145.53960000000001</v>
      </c>
      <c r="E94" s="93">
        <v>0</v>
      </c>
      <c r="F94" s="93">
        <v>4.0000000000000002E-4</v>
      </c>
      <c r="G94" s="93">
        <v>49636.898999999998</v>
      </c>
      <c r="H94" s="93">
        <v>11913.6729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31788.1692</v>
      </c>
      <c r="C95" s="93">
        <v>38.761200000000002</v>
      </c>
      <c r="D95" s="93">
        <v>138.84100000000001</v>
      </c>
      <c r="E95" s="93">
        <v>0</v>
      </c>
      <c r="F95" s="93">
        <v>4.0000000000000002E-4</v>
      </c>
      <c r="G95" s="93">
        <v>47347.6558</v>
      </c>
      <c r="H95" s="93">
        <v>12278.7448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415520.2083</v>
      </c>
      <c r="C97" s="93">
        <v>521.14909999999998</v>
      </c>
      <c r="D97" s="93">
        <v>2017.6823999999999</v>
      </c>
      <c r="E97" s="93">
        <v>0</v>
      </c>
      <c r="F97" s="93">
        <v>5.7999999999999996E-3</v>
      </c>
      <c r="G97" s="93">
        <v>688153.19030000002</v>
      </c>
      <c r="H97" s="93">
        <v>162368.6753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28704.370999999999</v>
      </c>
      <c r="C98" s="93">
        <v>34.92</v>
      </c>
      <c r="D98" s="93">
        <v>124.2394</v>
      </c>
      <c r="E98" s="93">
        <v>0</v>
      </c>
      <c r="F98" s="93">
        <v>4.0000000000000002E-4</v>
      </c>
      <c r="G98" s="93">
        <v>42367.758999999998</v>
      </c>
      <c r="H98" s="93">
        <v>11077.1502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42003.583200000001</v>
      </c>
      <c r="C99" s="93">
        <v>53.558799999999998</v>
      </c>
      <c r="D99" s="93">
        <v>216.25059999999999</v>
      </c>
      <c r="E99" s="93">
        <v>0</v>
      </c>
      <c r="F99" s="93">
        <v>5.9999999999999995E-4</v>
      </c>
      <c r="G99" s="93">
        <v>73759.127200000003</v>
      </c>
      <c r="H99" s="93">
        <v>16526.426800000001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106666000000</v>
      </c>
      <c r="C102" s="93">
        <v>73195.645000000004</v>
      </c>
      <c r="D102" s="93" t="s">
        <v>476</v>
      </c>
      <c r="E102" s="93">
        <v>11214.473</v>
      </c>
      <c r="F102" s="93">
        <v>26914.7</v>
      </c>
      <c r="G102" s="93">
        <v>7805.6279999999997</v>
      </c>
      <c r="H102" s="93">
        <v>0</v>
      </c>
      <c r="I102" s="93">
        <v>24823.601999999999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2437.241</v>
      </c>
      <c r="R102" s="93">
        <v>0</v>
      </c>
      <c r="S102" s="93">
        <v>0</v>
      </c>
    </row>
    <row r="103" spans="1:19">
      <c r="A103" s="93" t="s">
        <v>428</v>
      </c>
      <c r="B103" s="94">
        <v>93738800000</v>
      </c>
      <c r="C103" s="93">
        <v>67976.490000000005</v>
      </c>
      <c r="D103" s="93" t="s">
        <v>477</v>
      </c>
      <c r="E103" s="93">
        <v>11214.473</v>
      </c>
      <c r="F103" s="93">
        <v>26914.7</v>
      </c>
      <c r="G103" s="93">
        <v>7805.6279999999997</v>
      </c>
      <c r="H103" s="93">
        <v>0</v>
      </c>
      <c r="I103" s="93">
        <v>19917.187999999998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2124.5</v>
      </c>
      <c r="R103" s="93">
        <v>0</v>
      </c>
      <c r="S103" s="93">
        <v>0</v>
      </c>
    </row>
    <row r="104" spans="1:19">
      <c r="A104" s="93" t="s">
        <v>429</v>
      </c>
      <c r="B104" s="94">
        <v>108990000000</v>
      </c>
      <c r="C104" s="93">
        <v>75520.614000000001</v>
      </c>
      <c r="D104" s="93" t="s">
        <v>478</v>
      </c>
      <c r="E104" s="93">
        <v>11214.473</v>
      </c>
      <c r="F104" s="93">
        <v>26914.7</v>
      </c>
      <c r="G104" s="93">
        <v>7805.6279999999997</v>
      </c>
      <c r="H104" s="93">
        <v>0</v>
      </c>
      <c r="I104" s="93">
        <v>27428.929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2156.884</v>
      </c>
      <c r="R104" s="93">
        <v>0</v>
      </c>
      <c r="S104" s="93">
        <v>0</v>
      </c>
    </row>
    <row r="105" spans="1:19">
      <c r="A105" s="93" t="s">
        <v>430</v>
      </c>
      <c r="B105" s="94">
        <v>118329000000</v>
      </c>
      <c r="C105" s="93">
        <v>80404.273000000001</v>
      </c>
      <c r="D105" s="93" t="s">
        <v>479</v>
      </c>
      <c r="E105" s="93">
        <v>11214.473</v>
      </c>
      <c r="F105" s="93">
        <v>26914.7</v>
      </c>
      <c r="G105" s="93">
        <v>7805.6279999999997</v>
      </c>
      <c r="H105" s="93">
        <v>0</v>
      </c>
      <c r="I105" s="93">
        <v>32292.004000000001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2177.4670000000001</v>
      </c>
      <c r="R105" s="93">
        <v>0</v>
      </c>
      <c r="S105" s="93">
        <v>0</v>
      </c>
    </row>
    <row r="106" spans="1:19">
      <c r="A106" s="93" t="s">
        <v>281</v>
      </c>
      <c r="B106" s="94">
        <v>139130000000</v>
      </c>
      <c r="C106" s="93">
        <v>85099.618000000002</v>
      </c>
      <c r="D106" s="93" t="s">
        <v>584</v>
      </c>
      <c r="E106" s="93">
        <v>11214.473</v>
      </c>
      <c r="F106" s="93">
        <v>26914.7</v>
      </c>
      <c r="G106" s="93">
        <v>7805.6279999999997</v>
      </c>
      <c r="H106" s="93">
        <v>0</v>
      </c>
      <c r="I106" s="93">
        <v>36929.436000000002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2235.38</v>
      </c>
      <c r="R106" s="93">
        <v>0</v>
      </c>
      <c r="S106" s="93">
        <v>0</v>
      </c>
    </row>
    <row r="107" spans="1:19">
      <c r="A107" s="93" t="s">
        <v>431</v>
      </c>
      <c r="B107" s="94">
        <v>149405000000</v>
      </c>
      <c r="C107" s="93">
        <v>85571.596999999994</v>
      </c>
      <c r="D107" s="93" t="s">
        <v>585</v>
      </c>
      <c r="E107" s="93">
        <v>11214.473</v>
      </c>
      <c r="F107" s="93">
        <v>26914.7</v>
      </c>
      <c r="G107" s="93">
        <v>7805.6279999999997</v>
      </c>
      <c r="H107" s="93">
        <v>0</v>
      </c>
      <c r="I107" s="93">
        <v>37391.597000000002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2245.1990000000001</v>
      </c>
      <c r="R107" s="93">
        <v>0</v>
      </c>
      <c r="S107" s="93">
        <v>0</v>
      </c>
    </row>
    <row r="108" spans="1:19">
      <c r="A108" s="93" t="s">
        <v>432</v>
      </c>
      <c r="B108" s="94">
        <v>163192000000</v>
      </c>
      <c r="C108" s="93">
        <v>86486.921000000002</v>
      </c>
      <c r="D108" s="93" t="s">
        <v>609</v>
      </c>
      <c r="E108" s="93">
        <v>11214.473</v>
      </c>
      <c r="F108" s="93">
        <v>26914.7</v>
      </c>
      <c r="G108" s="93">
        <v>7805.6279999999997</v>
      </c>
      <c r="H108" s="93">
        <v>0</v>
      </c>
      <c r="I108" s="93">
        <v>38293.85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2258.2689999999998</v>
      </c>
      <c r="R108" s="93">
        <v>0</v>
      </c>
      <c r="S108" s="93">
        <v>0</v>
      </c>
    </row>
    <row r="109" spans="1:19">
      <c r="A109" s="93" t="s">
        <v>433</v>
      </c>
      <c r="B109" s="94">
        <v>159211000000</v>
      </c>
      <c r="C109" s="93">
        <v>86119.607999999993</v>
      </c>
      <c r="D109" s="93" t="s">
        <v>610</v>
      </c>
      <c r="E109" s="93">
        <v>11214.473</v>
      </c>
      <c r="F109" s="93">
        <v>26914.7</v>
      </c>
      <c r="G109" s="93">
        <v>7805.6279999999997</v>
      </c>
      <c r="H109" s="93">
        <v>0</v>
      </c>
      <c r="I109" s="93">
        <v>37927.017999999996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2257.788</v>
      </c>
      <c r="R109" s="93">
        <v>0</v>
      </c>
      <c r="S109" s="93">
        <v>0</v>
      </c>
    </row>
    <row r="110" spans="1:19">
      <c r="A110" s="93" t="s">
        <v>434</v>
      </c>
      <c r="B110" s="94">
        <v>141773000000</v>
      </c>
      <c r="C110" s="93">
        <v>84973.918000000005</v>
      </c>
      <c r="D110" s="93" t="s">
        <v>557</v>
      </c>
      <c r="E110" s="93">
        <v>11214.473</v>
      </c>
      <c r="F110" s="93">
        <v>26914.7</v>
      </c>
      <c r="G110" s="93">
        <v>7805.6279999999997</v>
      </c>
      <c r="H110" s="93">
        <v>0</v>
      </c>
      <c r="I110" s="93">
        <v>35597.730000000003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3441.386</v>
      </c>
      <c r="R110" s="93">
        <v>0</v>
      </c>
      <c r="S110" s="93">
        <v>0</v>
      </c>
    </row>
    <row r="111" spans="1:19">
      <c r="A111" s="93" t="s">
        <v>435</v>
      </c>
      <c r="B111" s="94">
        <v>127526000000</v>
      </c>
      <c r="C111" s="93">
        <v>82091.570999999996</v>
      </c>
      <c r="D111" s="93" t="s">
        <v>611</v>
      </c>
      <c r="E111" s="93">
        <v>11214.473</v>
      </c>
      <c r="F111" s="93">
        <v>26914.7</v>
      </c>
      <c r="G111" s="93">
        <v>7805.6279999999997</v>
      </c>
      <c r="H111" s="93">
        <v>0</v>
      </c>
      <c r="I111" s="93">
        <v>33979.569000000003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2177.1999999999998</v>
      </c>
      <c r="R111" s="93">
        <v>0</v>
      </c>
      <c r="S111" s="93">
        <v>0</v>
      </c>
    </row>
    <row r="112" spans="1:19">
      <c r="A112" s="93" t="s">
        <v>436</v>
      </c>
      <c r="B112" s="94">
        <v>109822000000</v>
      </c>
      <c r="C112" s="93">
        <v>76592.131999999998</v>
      </c>
      <c r="D112" s="93" t="s">
        <v>558</v>
      </c>
      <c r="E112" s="93">
        <v>11214.473</v>
      </c>
      <c r="F112" s="93">
        <v>26914.7</v>
      </c>
      <c r="G112" s="93">
        <v>7805.6279999999997</v>
      </c>
      <c r="H112" s="93">
        <v>0</v>
      </c>
      <c r="I112" s="93">
        <v>27693.758999999998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2963.5709999999999</v>
      </c>
      <c r="R112" s="93">
        <v>0</v>
      </c>
      <c r="S112" s="93">
        <v>0</v>
      </c>
    </row>
    <row r="113" spans="1:19">
      <c r="A113" s="93" t="s">
        <v>437</v>
      </c>
      <c r="B113" s="94">
        <v>104757000000</v>
      </c>
      <c r="C113" s="93">
        <v>76200.23</v>
      </c>
      <c r="D113" s="93" t="s">
        <v>480</v>
      </c>
      <c r="E113" s="93">
        <v>11214.473</v>
      </c>
      <c r="F113" s="93">
        <v>26914.7</v>
      </c>
      <c r="G113" s="93">
        <v>7805.6279999999997</v>
      </c>
      <c r="H113" s="93">
        <v>0</v>
      </c>
      <c r="I113" s="93">
        <v>28103.274000000001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2162.154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1522540000000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93738800000</v>
      </c>
      <c r="C116" s="93">
        <v>67976.490000000005</v>
      </c>
      <c r="D116" s="93"/>
      <c r="E116" s="93">
        <v>11214.473</v>
      </c>
      <c r="F116" s="93">
        <v>26914.7</v>
      </c>
      <c r="G116" s="93">
        <v>7805.6279999999997</v>
      </c>
      <c r="H116" s="93">
        <v>0</v>
      </c>
      <c r="I116" s="93">
        <v>19917.187999999998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2124.5</v>
      </c>
      <c r="R116" s="93">
        <v>0</v>
      </c>
      <c r="S116" s="93">
        <v>0</v>
      </c>
    </row>
    <row r="117" spans="1:19">
      <c r="A117" s="93" t="s">
        <v>440</v>
      </c>
      <c r="B117" s="94">
        <v>163192000000</v>
      </c>
      <c r="C117" s="93">
        <v>86486.921000000002</v>
      </c>
      <c r="D117" s="93"/>
      <c r="E117" s="93">
        <v>11214.473</v>
      </c>
      <c r="F117" s="93">
        <v>26914.7</v>
      </c>
      <c r="G117" s="93">
        <v>7805.6279999999997</v>
      </c>
      <c r="H117" s="93">
        <v>0</v>
      </c>
      <c r="I117" s="93">
        <v>38293.85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3441.386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45658.52</v>
      </c>
      <c r="C120" s="93">
        <v>9663.7900000000009</v>
      </c>
      <c r="D120" s="93">
        <v>0</v>
      </c>
      <c r="E120" s="93">
        <v>55322.3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89.32</v>
      </c>
      <c r="C121" s="93">
        <v>18.91</v>
      </c>
      <c r="D121" s="93">
        <v>0</v>
      </c>
      <c r="E121" s="93">
        <v>108.23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89.32</v>
      </c>
      <c r="C122" s="93">
        <v>18.91</v>
      </c>
      <c r="D122" s="93">
        <v>0</v>
      </c>
      <c r="E122" s="93">
        <v>108.23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8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96"/>
      <c r="D432" s="86"/>
      <c r="E432" s="96"/>
      <c r="F432" s="86"/>
      <c r="G432" s="96"/>
      <c r="H432" s="96"/>
      <c r="I432" s="86"/>
    </row>
    <row r="433" spans="1:9">
      <c r="A433" s="86"/>
      <c r="B433" s="96"/>
      <c r="C433" s="96"/>
      <c r="D433" s="86"/>
      <c r="E433" s="96"/>
      <c r="F433" s="86"/>
      <c r="G433" s="96"/>
      <c r="H433" s="96"/>
      <c r="I433" s="86"/>
    </row>
    <row r="434" spans="1:9">
      <c r="A434" s="86"/>
      <c r="B434" s="96"/>
      <c r="C434" s="96"/>
      <c r="D434" s="86"/>
      <c r="E434" s="96"/>
      <c r="F434" s="86"/>
      <c r="G434" s="96"/>
      <c r="H434" s="96"/>
      <c r="I434" s="86"/>
    </row>
    <row r="435" spans="1:9">
      <c r="A435" s="86"/>
      <c r="B435" s="96"/>
      <c r="C435" s="96"/>
      <c r="D435" s="86"/>
      <c r="E435" s="9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86"/>
      <c r="F437" s="86"/>
      <c r="G437" s="86"/>
      <c r="H437" s="96"/>
      <c r="I437" s="86"/>
    </row>
    <row r="438" spans="1:9">
      <c r="A438" s="86"/>
      <c r="B438" s="86"/>
      <c r="C438" s="96"/>
      <c r="D438" s="86"/>
      <c r="E438" s="86"/>
      <c r="F438" s="86"/>
      <c r="G438" s="86"/>
      <c r="H438" s="96"/>
      <c r="I438" s="86"/>
    </row>
    <row r="439" spans="1:9">
      <c r="A439" s="86"/>
      <c r="B439" s="96"/>
      <c r="C439" s="96"/>
      <c r="D439" s="86"/>
      <c r="E439" s="86"/>
      <c r="F439" s="86"/>
      <c r="G439" s="86"/>
      <c r="H439" s="96"/>
      <c r="I439" s="86"/>
    </row>
    <row r="440" spans="1:9">
      <c r="A440" s="86"/>
      <c r="B440" s="96"/>
      <c r="C440" s="96"/>
      <c r="D440" s="86"/>
      <c r="E440" s="86"/>
      <c r="F440" s="86"/>
      <c r="G440" s="86"/>
      <c r="H440" s="96"/>
      <c r="I440" s="86"/>
    </row>
    <row r="441" spans="1:9">
      <c r="A441" s="86"/>
      <c r="B441" s="96"/>
      <c r="C441" s="96"/>
      <c r="D441" s="86"/>
      <c r="E441" s="96"/>
      <c r="F441" s="86"/>
      <c r="G441" s="96"/>
      <c r="H441" s="96"/>
      <c r="I441" s="86"/>
    </row>
    <row r="442" spans="1:9">
      <c r="A442" s="86"/>
      <c r="B442" s="96"/>
      <c r="C442" s="96"/>
      <c r="D442" s="86"/>
      <c r="E442" s="96"/>
      <c r="F442" s="86"/>
      <c r="G442" s="96"/>
      <c r="H442" s="96"/>
      <c r="I442" s="86"/>
    </row>
    <row r="443" spans="1:9">
      <c r="A443" s="86"/>
      <c r="B443" s="96"/>
      <c r="C443" s="96"/>
      <c r="D443" s="86"/>
      <c r="E443" s="8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96"/>
      <c r="G445" s="96"/>
      <c r="H445" s="96"/>
      <c r="I445" s="86"/>
    </row>
    <row r="446" spans="1:9">
      <c r="A446" s="86"/>
      <c r="B446" s="86"/>
      <c r="C446" s="96"/>
      <c r="D446" s="86"/>
      <c r="E446" s="86"/>
      <c r="F446" s="86"/>
      <c r="G446" s="8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9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96"/>
      <c r="I451" s="86"/>
    </row>
    <row r="452" spans="1:9">
      <c r="A452" s="86"/>
      <c r="B452" s="96"/>
      <c r="C452" s="96"/>
      <c r="D452" s="86"/>
      <c r="E452" s="86"/>
      <c r="F452" s="86"/>
      <c r="G452" s="86"/>
      <c r="H452" s="96"/>
      <c r="I452" s="86"/>
    </row>
    <row r="453" spans="1:9">
      <c r="A453" s="86"/>
      <c r="B453" s="96"/>
      <c r="C453" s="96"/>
      <c r="D453" s="86"/>
      <c r="E453" s="96"/>
      <c r="F453" s="86"/>
      <c r="G453" s="86"/>
      <c r="H453" s="96"/>
      <c r="I453" s="86"/>
    </row>
    <row r="454" spans="1:9">
      <c r="A454" s="86"/>
      <c r="B454" s="96"/>
      <c r="C454" s="96"/>
      <c r="D454" s="86"/>
      <c r="E454" s="96"/>
      <c r="F454" s="96"/>
      <c r="G454" s="86"/>
      <c r="H454" s="96"/>
      <c r="I454" s="86"/>
    </row>
    <row r="455" spans="1:9">
      <c r="A455" s="86"/>
      <c r="B455" s="96"/>
      <c r="C455" s="96"/>
      <c r="D455" s="86"/>
      <c r="E455" s="86"/>
      <c r="F455" s="96"/>
      <c r="G455" s="86"/>
      <c r="H455" s="96"/>
      <c r="I455" s="86"/>
    </row>
    <row r="456" spans="1:9">
      <c r="A456" s="86"/>
      <c r="B456" s="96"/>
      <c r="C456" s="96"/>
      <c r="D456" s="86"/>
      <c r="E456" s="86"/>
      <c r="F456" s="96"/>
      <c r="G456" s="86"/>
      <c r="H456" s="86"/>
      <c r="I456" s="86"/>
    </row>
    <row r="457" spans="1:9">
      <c r="A457" s="86"/>
      <c r="B457" s="96"/>
      <c r="C457" s="96"/>
      <c r="D457" s="86"/>
      <c r="E457" s="86"/>
      <c r="F457" s="96"/>
      <c r="G457" s="86"/>
      <c r="H457" s="96"/>
      <c r="I457" s="86"/>
    </row>
    <row r="458" spans="1:9">
      <c r="A458" s="86"/>
      <c r="B458" s="96"/>
      <c r="C458" s="96"/>
      <c r="D458" s="86"/>
      <c r="E458" s="86"/>
      <c r="F458" s="96"/>
      <c r="G458" s="86"/>
      <c r="H458" s="96"/>
      <c r="I458" s="86"/>
    </row>
    <row r="459" spans="1:9">
      <c r="A459" s="86"/>
      <c r="B459" s="96"/>
      <c r="C459" s="96"/>
      <c r="D459" s="86"/>
      <c r="E459" s="96"/>
      <c r="F459" s="86"/>
      <c r="G459" s="86"/>
      <c r="H459" s="96"/>
      <c r="I459" s="86"/>
    </row>
    <row r="460" spans="1:9">
      <c r="A460" s="86"/>
      <c r="B460" s="96"/>
      <c r="C460" s="96"/>
      <c r="D460" s="86"/>
      <c r="E460" s="86"/>
      <c r="F460" s="86"/>
      <c r="G460" s="86"/>
      <c r="H460" s="96"/>
      <c r="I460" s="86"/>
    </row>
    <row r="461" spans="1:9">
      <c r="A461" s="86"/>
      <c r="B461" s="96"/>
      <c r="C461" s="96"/>
      <c r="D461" s="86"/>
      <c r="E461" s="86"/>
      <c r="F461" s="86"/>
      <c r="G461" s="96"/>
      <c r="H461" s="9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9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86"/>
      <c r="I464" s="86"/>
    </row>
    <row r="465" spans="1:9">
      <c r="A465" s="86"/>
      <c r="B465" s="96"/>
      <c r="C465" s="96"/>
      <c r="D465" s="86"/>
      <c r="E465" s="96"/>
      <c r="F465" s="9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96"/>
    </row>
    <row r="469" spans="1:9">
      <c r="A469" s="86"/>
      <c r="B469" s="96"/>
      <c r="C469" s="9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9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9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86"/>
      <c r="C669" s="86"/>
      <c r="D669" s="86"/>
      <c r="E669" s="86"/>
    </row>
    <row r="670" spans="1:11">
      <c r="A670" s="86"/>
      <c r="B670" s="8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86"/>
      <c r="C674" s="86"/>
      <c r="D674" s="86"/>
      <c r="E674" s="86"/>
    </row>
    <row r="675" spans="1:5">
      <c r="A675" s="86"/>
      <c r="B675" s="8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96"/>
      <c r="F758" s="96"/>
    </row>
    <row r="759" spans="1:7">
      <c r="A759" s="86"/>
      <c r="B759" s="96"/>
      <c r="C759" s="96"/>
      <c r="D759" s="96"/>
      <c r="E759" s="9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96"/>
      <c r="F765" s="96"/>
    </row>
    <row r="766" spans="1:7">
      <c r="A766" s="86"/>
      <c r="B766" s="96"/>
      <c r="C766" s="96"/>
      <c r="D766" s="96"/>
      <c r="E766" s="9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9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96"/>
    </row>
    <row r="782" spans="1:6">
      <c r="A782" s="86"/>
      <c r="B782" s="96"/>
      <c r="C782" s="96"/>
      <c r="D782" s="96"/>
      <c r="E782" s="96"/>
      <c r="F782" s="96"/>
    </row>
    <row r="783" spans="1:6">
      <c r="A783" s="86"/>
      <c r="B783" s="96"/>
      <c r="C783" s="96"/>
      <c r="D783" s="96"/>
      <c r="E783" s="9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9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9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9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9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86"/>
      <c r="E851" s="86"/>
      <c r="F851" s="96"/>
      <c r="G851" s="86"/>
    </row>
    <row r="852" spans="1:14">
      <c r="A852" s="86"/>
      <c r="B852" s="96"/>
      <c r="C852" s="86"/>
      <c r="D852" s="86"/>
      <c r="E852" s="86"/>
      <c r="F852" s="96"/>
      <c r="G852" s="86"/>
    </row>
    <row r="853" spans="1:14">
      <c r="A853" s="86"/>
      <c r="B853" s="96"/>
      <c r="C853" s="86"/>
      <c r="D853" s="86"/>
      <c r="E853" s="86"/>
      <c r="F853" s="96"/>
      <c r="G853" s="86"/>
    </row>
    <row r="854" spans="1:14">
      <c r="A854" s="86"/>
      <c r="B854" s="96"/>
      <c r="C854" s="86"/>
      <c r="D854" s="8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8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1" spans="1:7">
      <c r="B891" s="86"/>
    </row>
    <row r="892" spans="1:7">
      <c r="A892" s="86"/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900" spans="1:16"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</row>
    <row r="901" spans="1:16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1" spans="1:16"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</row>
    <row r="912" spans="1:16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8" spans="1:16"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</row>
    <row r="920" spans="1:16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</row>
    <row r="921" spans="1:16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</row>
    <row r="923" spans="1:16"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5" spans="1:16"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</row>
    <row r="926" spans="1:16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8" spans="1:16"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7" spans="1:15"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8" spans="1:1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70" spans="1:15">
      <c r="B970" s="86"/>
    </row>
    <row r="971" spans="1:15">
      <c r="A971" s="86"/>
      <c r="B971" s="86"/>
    </row>
    <row r="972" spans="1:15">
      <c r="A972" s="86"/>
      <c r="B972" s="86"/>
    </row>
    <row r="973" spans="1:15">
      <c r="A973" s="86"/>
      <c r="B973" s="86"/>
    </row>
    <row r="974" spans="1:15">
      <c r="A974" s="86"/>
      <c r="B974" s="86"/>
    </row>
    <row r="975" spans="1:15">
      <c r="A975" s="86"/>
      <c r="B975" s="86"/>
    </row>
    <row r="976" spans="1:15">
      <c r="A976" s="86"/>
      <c r="B976" s="86"/>
    </row>
    <row r="977" spans="1:16">
      <c r="A977" s="86"/>
      <c r="B977" s="86"/>
    </row>
    <row r="979" spans="1:16"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0" spans="1:16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</row>
    <row r="981" spans="1:16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6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3" spans="1:16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6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6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6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8" spans="1:16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</row>
    <row r="990" spans="1:16"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</row>
    <row r="991" spans="1:16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</row>
    <row r="992" spans="1:16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</row>
    <row r="993" spans="1:16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</row>
    <row r="994" spans="1:16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</row>
    <row r="997" spans="1:16"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</row>
    <row r="998" spans="1:16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</row>
    <row r="1000" spans="1:16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</row>
    <row r="1002" spans="1:16"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</row>
    <row r="1004" spans="1:16"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</row>
    <row r="1005" spans="1:16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7" spans="1:16"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8" spans="1:16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6" spans="1:15"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</row>
    <row r="1047" spans="1:15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9" spans="1:15">
      <c r="B1049" s="86"/>
    </row>
    <row r="1050" spans="1:15">
      <c r="A1050" s="86"/>
      <c r="B1050" s="86"/>
    </row>
    <row r="1051" spans="1:15">
      <c r="A1051" s="86"/>
      <c r="B1051" s="86"/>
    </row>
    <row r="1052" spans="1:15">
      <c r="A1052" s="86"/>
      <c r="B1052" s="86"/>
    </row>
    <row r="1053" spans="1:15">
      <c r="A1053" s="86"/>
      <c r="B1053" s="86"/>
    </row>
    <row r="1054" spans="1:15">
      <c r="A1054" s="86"/>
      <c r="B1054" s="86"/>
    </row>
    <row r="1055" spans="1:15">
      <c r="A1055" s="86"/>
      <c r="B1055" s="86"/>
    </row>
    <row r="1056" spans="1:15">
      <c r="A1056" s="86"/>
      <c r="B1056" s="86"/>
    </row>
    <row r="1058" spans="1:16">
      <c r="B1058" s="86"/>
      <c r="C1058" s="86"/>
      <c r="D1058" s="86"/>
      <c r="E1058" s="86"/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</row>
    <row r="1059" spans="1:16">
      <c r="A1059" s="86"/>
      <c r="B1059" s="86"/>
      <c r="C1059" s="86"/>
      <c r="D1059" s="86"/>
      <c r="E1059" s="86"/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</row>
    <row r="1060" spans="1:16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6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2" spans="1:16">
      <c r="A1062" s="86"/>
      <c r="B1062" s="86"/>
      <c r="C1062" s="86"/>
      <c r="D1062" s="86"/>
      <c r="E1062" s="86"/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</row>
    <row r="1063" spans="1:16">
      <c r="A1063" s="86"/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</row>
    <row r="1064" spans="1:16">
      <c r="A1064" s="86"/>
      <c r="B1064" s="86"/>
      <c r="C1064" s="86"/>
      <c r="D1064" s="86"/>
      <c r="E1064" s="86"/>
      <c r="F1064" s="86"/>
      <c r="G1064" s="86"/>
      <c r="H1064" s="86"/>
      <c r="I1064" s="86"/>
      <c r="J1064" s="86"/>
      <c r="K1064" s="86"/>
      <c r="L1064" s="86"/>
      <c r="M1064" s="86"/>
      <c r="N1064" s="86"/>
      <c r="O1064" s="86"/>
    </row>
    <row r="1065" spans="1:16">
      <c r="A1065" s="86"/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</row>
    <row r="1066" spans="1:16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</row>
    <row r="1067" spans="1:16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</row>
    <row r="1069" spans="1:16"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  <c r="P1069" s="86"/>
    </row>
    <row r="1070" spans="1:16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  <c r="P1070" s="86"/>
    </row>
    <row r="1071" spans="1:16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  <c r="P1071" s="86"/>
    </row>
    <row r="1073" spans="1:15"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4" spans="1:15">
      <c r="A1074" s="86"/>
      <c r="B1074" s="86"/>
      <c r="C1074" s="86"/>
      <c r="D1074" s="86"/>
      <c r="E1074" s="86"/>
      <c r="F1074" s="86"/>
      <c r="G1074" s="86"/>
      <c r="H1074" s="86"/>
      <c r="I1074" s="86"/>
      <c r="J1074" s="86"/>
      <c r="K1074" s="86"/>
      <c r="L1074" s="86"/>
      <c r="M1074" s="86"/>
      <c r="N1074" s="86"/>
      <c r="O1074" s="86"/>
    </row>
    <row r="1075" spans="1:15">
      <c r="A1075" s="86"/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7" spans="1:15"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9" spans="1:15"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</row>
    <row r="1081" spans="1:15"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2" spans="1:15">
      <c r="A1082" s="86"/>
      <c r="B1082" s="86"/>
      <c r="C1082" s="86"/>
      <c r="D1082" s="86"/>
      <c r="E1082" s="86"/>
      <c r="F1082" s="86"/>
      <c r="G1082" s="86"/>
      <c r="H1082" s="86"/>
      <c r="I1082" s="86"/>
      <c r="J1082" s="86"/>
      <c r="K1082" s="86"/>
      <c r="L1082" s="86"/>
      <c r="M1082" s="86"/>
      <c r="N1082" s="86"/>
      <c r="O1082" s="86"/>
    </row>
    <row r="1083" spans="1:15">
      <c r="A1083" s="86"/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</row>
    <row r="1084" spans="1:15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5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5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5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5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20" spans="1:15"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2" spans="1:15">
      <c r="A1122" s="86"/>
      <c r="B1122" s="86"/>
      <c r="C1122" s="86"/>
      <c r="D1122" s="86"/>
      <c r="E1122" s="86"/>
      <c r="F1122" s="86"/>
      <c r="G1122" s="86"/>
      <c r="H1122" s="86"/>
      <c r="I1122" s="86"/>
      <c r="J1122" s="86"/>
      <c r="K1122" s="86"/>
      <c r="L1122" s="86"/>
      <c r="M1122" s="86"/>
      <c r="N1122" s="86"/>
      <c r="O1122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048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2613.12</v>
      </c>
      <c r="C2" s="93">
        <v>5112.2</v>
      </c>
      <c r="D2" s="93">
        <v>5112.2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2613.12</v>
      </c>
      <c r="C3" s="93">
        <v>5112.2</v>
      </c>
      <c r="D3" s="93">
        <v>5112.2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5994.26</v>
      </c>
      <c r="C4" s="93">
        <v>11726.92</v>
      </c>
      <c r="D4" s="93">
        <v>11726.92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5994.26</v>
      </c>
      <c r="C5" s="93">
        <v>11726.92</v>
      </c>
      <c r="D5" s="93">
        <v>11726.92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157.63999999999999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336.22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210.18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138.03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64.430000000000007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1516.53</v>
      </c>
      <c r="C28" s="93">
        <v>1096.5899999999999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1.363</v>
      </c>
      <c r="E39" s="93">
        <v>1.712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1.363</v>
      </c>
      <c r="E40" s="93">
        <v>1.712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1.363</v>
      </c>
      <c r="E41" s="93">
        <v>1.712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1.363</v>
      </c>
      <c r="E43" s="93">
        <v>1.712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1.363</v>
      </c>
      <c r="E44" s="93">
        <v>1.712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1.363</v>
      </c>
      <c r="E45" s="93">
        <v>1.712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5.835</v>
      </c>
      <c r="F53" s="93">
        <v>0.251</v>
      </c>
      <c r="G53" s="93">
        <v>0.11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5.835</v>
      </c>
      <c r="F54" s="93">
        <v>0.251</v>
      </c>
      <c r="G54" s="93">
        <v>0.11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5.835</v>
      </c>
      <c r="F55" s="93">
        <v>0.251</v>
      </c>
      <c r="G55" s="93">
        <v>0.11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5.83</v>
      </c>
      <c r="F56" s="93">
        <v>0.251</v>
      </c>
      <c r="G56" s="93">
        <v>0.11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5.83</v>
      </c>
      <c r="F58" s="93">
        <v>0.251</v>
      </c>
      <c r="G58" s="93">
        <v>0.11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90524.18</v>
      </c>
      <c r="D64" s="93">
        <v>61201.88</v>
      </c>
      <c r="E64" s="93">
        <v>29322.3</v>
      </c>
      <c r="F64" s="93">
        <v>0.68</v>
      </c>
      <c r="G64" s="93">
        <v>2.9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22577.24</v>
      </c>
      <c r="D65" s="93">
        <v>15264.1</v>
      </c>
      <c r="E65" s="93">
        <v>7313.15</v>
      </c>
      <c r="F65" s="93">
        <v>0.68</v>
      </c>
      <c r="G65" s="93">
        <v>2.98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136777.79999999999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39205.49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0.57999999999999996</v>
      </c>
      <c r="D74" s="93">
        <v>1109.6500000000001</v>
      </c>
      <c r="E74" s="93">
        <v>3.65</v>
      </c>
      <c r="F74" s="93">
        <v>6953.37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0.55000000000000004</v>
      </c>
      <c r="D75" s="93">
        <v>622</v>
      </c>
      <c r="E75" s="93">
        <v>0.91</v>
      </c>
      <c r="F75" s="93">
        <v>1035.74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26421.597699999998</v>
      </c>
      <c r="C84" s="93">
        <v>39.596800000000002</v>
      </c>
      <c r="D84" s="93">
        <v>113.0556</v>
      </c>
      <c r="E84" s="93">
        <v>0</v>
      </c>
      <c r="F84" s="93">
        <v>2.9999999999999997E-4</v>
      </c>
      <c r="G84" s="93">
        <v>834890.43469999998</v>
      </c>
      <c r="H84" s="93">
        <v>10723.436799999999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23926.8017</v>
      </c>
      <c r="C85" s="93">
        <v>35.917400000000001</v>
      </c>
      <c r="D85" s="93">
        <v>102.8107</v>
      </c>
      <c r="E85" s="93">
        <v>0</v>
      </c>
      <c r="F85" s="93">
        <v>2.9999999999999997E-4</v>
      </c>
      <c r="G85" s="93">
        <v>759237.78969999996</v>
      </c>
      <c r="H85" s="93">
        <v>9716.9138999999996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26942.954699999998</v>
      </c>
      <c r="C86" s="93">
        <v>41.6783</v>
      </c>
      <c r="D86" s="93">
        <v>124.6922</v>
      </c>
      <c r="E86" s="93">
        <v>0</v>
      </c>
      <c r="F86" s="93">
        <v>2.9999999999999997E-4</v>
      </c>
      <c r="G86" s="93">
        <v>920907.52549999999</v>
      </c>
      <c r="H86" s="93">
        <v>11066.513300000001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27465.992900000001</v>
      </c>
      <c r="C87" s="93">
        <v>43.066400000000002</v>
      </c>
      <c r="D87" s="93">
        <v>131.30099999999999</v>
      </c>
      <c r="E87" s="93">
        <v>0</v>
      </c>
      <c r="F87" s="93">
        <v>4.0000000000000002E-4</v>
      </c>
      <c r="G87" s="93">
        <v>969750.88769999996</v>
      </c>
      <c r="H87" s="93">
        <v>11339.890299999999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30512.5268</v>
      </c>
      <c r="C88" s="93">
        <v>48.354700000000001</v>
      </c>
      <c r="D88" s="93">
        <v>149.56450000000001</v>
      </c>
      <c r="E88" s="93">
        <v>0</v>
      </c>
      <c r="F88" s="93">
        <v>4.0000000000000002E-4</v>
      </c>
      <c r="G88" s="94">
        <v>1104670</v>
      </c>
      <c r="H88" s="93">
        <v>12649.427799999999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33877.063000000002</v>
      </c>
      <c r="C89" s="93">
        <v>54.255600000000001</v>
      </c>
      <c r="D89" s="93">
        <v>170.17240000000001</v>
      </c>
      <c r="E89" s="93">
        <v>0</v>
      </c>
      <c r="F89" s="93">
        <v>5.0000000000000001E-4</v>
      </c>
      <c r="G89" s="94">
        <v>1256910</v>
      </c>
      <c r="H89" s="93">
        <v>14101.7804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36866.339699999997</v>
      </c>
      <c r="C90" s="93">
        <v>59.247999999999998</v>
      </c>
      <c r="D90" s="93">
        <v>186.6704</v>
      </c>
      <c r="E90" s="93">
        <v>0</v>
      </c>
      <c r="F90" s="93">
        <v>5.0000000000000001E-4</v>
      </c>
      <c r="G90" s="94">
        <v>1378780</v>
      </c>
      <c r="H90" s="93">
        <v>15366.8264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36015.388099999996</v>
      </c>
      <c r="C91" s="93">
        <v>57.792099999999998</v>
      </c>
      <c r="D91" s="93">
        <v>181.7226</v>
      </c>
      <c r="E91" s="93">
        <v>0</v>
      </c>
      <c r="F91" s="93">
        <v>5.0000000000000001E-4</v>
      </c>
      <c r="G91" s="94">
        <v>1342230</v>
      </c>
      <c r="H91" s="93">
        <v>15003.193799999999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32708.0452</v>
      </c>
      <c r="C92" s="93">
        <v>52.244399999999999</v>
      </c>
      <c r="D92" s="93">
        <v>163.2944</v>
      </c>
      <c r="E92" s="93">
        <v>0</v>
      </c>
      <c r="F92" s="93">
        <v>5.0000000000000001E-4</v>
      </c>
      <c r="G92" s="94">
        <v>1206100</v>
      </c>
      <c r="H92" s="93">
        <v>13601.102999999999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28868.0272</v>
      </c>
      <c r="C93" s="93">
        <v>45.4621</v>
      </c>
      <c r="D93" s="93">
        <v>139.43119999999999</v>
      </c>
      <c r="E93" s="93">
        <v>0</v>
      </c>
      <c r="F93" s="93">
        <v>4.0000000000000002E-4</v>
      </c>
      <c r="G93" s="94">
        <v>1029810</v>
      </c>
      <c r="H93" s="93">
        <v>11938.7073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25653.312999999998</v>
      </c>
      <c r="C94" s="93">
        <v>39.594000000000001</v>
      </c>
      <c r="D94" s="93">
        <v>118.0771</v>
      </c>
      <c r="E94" s="93">
        <v>0</v>
      </c>
      <c r="F94" s="93">
        <v>2.9999999999999997E-4</v>
      </c>
      <c r="G94" s="93">
        <v>872046.50280000002</v>
      </c>
      <c r="H94" s="93">
        <v>10527.7682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26933.750100000001</v>
      </c>
      <c r="C95" s="93">
        <v>40.117899999999999</v>
      </c>
      <c r="D95" s="93">
        <v>113.4645</v>
      </c>
      <c r="E95" s="93">
        <v>0</v>
      </c>
      <c r="F95" s="93">
        <v>2.9999999999999997E-4</v>
      </c>
      <c r="G95" s="93">
        <v>837893.69929999998</v>
      </c>
      <c r="H95" s="93">
        <v>10906.3797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356191.80009999999</v>
      </c>
      <c r="C97" s="93">
        <v>557.32780000000002</v>
      </c>
      <c r="D97" s="93">
        <v>1694.2566999999999</v>
      </c>
      <c r="E97" s="93">
        <v>0</v>
      </c>
      <c r="F97" s="93">
        <v>4.7000000000000002E-3</v>
      </c>
      <c r="G97" s="94">
        <v>12513200</v>
      </c>
      <c r="H97" s="93">
        <v>146941.94099999999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23926.8017</v>
      </c>
      <c r="C98" s="93">
        <v>35.917400000000001</v>
      </c>
      <c r="D98" s="93">
        <v>102.8107</v>
      </c>
      <c r="E98" s="93">
        <v>0</v>
      </c>
      <c r="F98" s="93">
        <v>2.9999999999999997E-4</v>
      </c>
      <c r="G98" s="93">
        <v>759237.78969999996</v>
      </c>
      <c r="H98" s="93">
        <v>9716.9138999999996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36866.339699999997</v>
      </c>
      <c r="C99" s="93">
        <v>59.247999999999998</v>
      </c>
      <c r="D99" s="93">
        <v>186.6704</v>
      </c>
      <c r="E99" s="93">
        <v>0</v>
      </c>
      <c r="F99" s="93">
        <v>5.0000000000000001E-4</v>
      </c>
      <c r="G99" s="94">
        <v>1378780</v>
      </c>
      <c r="H99" s="93">
        <v>15366.8264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101184000000</v>
      </c>
      <c r="C102" s="93">
        <v>59557.595000000001</v>
      </c>
      <c r="D102" s="93" t="s">
        <v>612</v>
      </c>
      <c r="E102" s="93">
        <v>11214.473</v>
      </c>
      <c r="F102" s="93">
        <v>26914.7</v>
      </c>
      <c r="G102" s="93">
        <v>7989.1049999999996</v>
      </c>
      <c r="H102" s="93">
        <v>0</v>
      </c>
      <c r="I102" s="93">
        <v>11419.378000000001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2019.9390000000001</v>
      </c>
      <c r="R102" s="93">
        <v>0</v>
      </c>
      <c r="S102" s="93">
        <v>0</v>
      </c>
    </row>
    <row r="103" spans="1:19">
      <c r="A103" s="93" t="s">
        <v>428</v>
      </c>
      <c r="B103" s="94">
        <v>92015200000</v>
      </c>
      <c r="C103" s="93">
        <v>63502.618999999999</v>
      </c>
      <c r="D103" s="93" t="s">
        <v>481</v>
      </c>
      <c r="E103" s="93">
        <v>11214.473</v>
      </c>
      <c r="F103" s="93">
        <v>26914.7</v>
      </c>
      <c r="G103" s="93">
        <v>7989.1049999999996</v>
      </c>
      <c r="H103" s="93">
        <v>0</v>
      </c>
      <c r="I103" s="93">
        <v>15345.181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2039.16</v>
      </c>
      <c r="R103" s="93">
        <v>0</v>
      </c>
      <c r="S103" s="93">
        <v>0</v>
      </c>
    </row>
    <row r="104" spans="1:19">
      <c r="A104" s="93" t="s">
        <v>429</v>
      </c>
      <c r="B104" s="94">
        <v>111609000000</v>
      </c>
      <c r="C104" s="93">
        <v>73765.884000000005</v>
      </c>
      <c r="D104" s="93" t="s">
        <v>559</v>
      </c>
      <c r="E104" s="93">
        <v>11214.473</v>
      </c>
      <c r="F104" s="93">
        <v>26914.7</v>
      </c>
      <c r="G104" s="93">
        <v>7989.1049999999996</v>
      </c>
      <c r="H104" s="93">
        <v>0</v>
      </c>
      <c r="I104" s="93">
        <v>25536.546999999999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2111.058</v>
      </c>
      <c r="R104" s="93">
        <v>0</v>
      </c>
      <c r="S104" s="93">
        <v>0</v>
      </c>
    </row>
    <row r="105" spans="1:19">
      <c r="A105" s="93" t="s">
        <v>430</v>
      </c>
      <c r="B105" s="94">
        <v>117528000000</v>
      </c>
      <c r="C105" s="93">
        <v>76961.604999999996</v>
      </c>
      <c r="D105" s="93" t="s">
        <v>482</v>
      </c>
      <c r="E105" s="93">
        <v>11214.473</v>
      </c>
      <c r="F105" s="93">
        <v>26914.7</v>
      </c>
      <c r="G105" s="93">
        <v>7989.1049999999996</v>
      </c>
      <c r="H105" s="93">
        <v>0</v>
      </c>
      <c r="I105" s="93">
        <v>28706.806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2136.5210000000002</v>
      </c>
      <c r="R105" s="93">
        <v>0</v>
      </c>
      <c r="S105" s="93">
        <v>0</v>
      </c>
    </row>
    <row r="106" spans="1:19">
      <c r="A106" s="93" t="s">
        <v>281</v>
      </c>
      <c r="B106" s="94">
        <v>133879000000</v>
      </c>
      <c r="C106" s="93">
        <v>89269.626999999993</v>
      </c>
      <c r="D106" s="93" t="s">
        <v>560</v>
      </c>
      <c r="E106" s="93">
        <v>11214.473</v>
      </c>
      <c r="F106" s="93">
        <v>26914.7</v>
      </c>
      <c r="G106" s="93">
        <v>7989.1049999999996</v>
      </c>
      <c r="H106" s="93">
        <v>0</v>
      </c>
      <c r="I106" s="93">
        <v>41003.701000000001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2147.6480000000001</v>
      </c>
      <c r="R106" s="93">
        <v>0</v>
      </c>
      <c r="S106" s="93">
        <v>0</v>
      </c>
    </row>
    <row r="107" spans="1:19">
      <c r="A107" s="93" t="s">
        <v>431</v>
      </c>
      <c r="B107" s="94">
        <v>152330000000</v>
      </c>
      <c r="C107" s="93">
        <v>95641.205000000002</v>
      </c>
      <c r="D107" s="93" t="s">
        <v>613</v>
      </c>
      <c r="E107" s="93">
        <v>11214.473</v>
      </c>
      <c r="F107" s="93">
        <v>26914.7</v>
      </c>
      <c r="G107" s="93">
        <v>7989.1049999999996</v>
      </c>
      <c r="H107" s="93">
        <v>0</v>
      </c>
      <c r="I107" s="93">
        <v>47324.737999999998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2198.1880000000001</v>
      </c>
      <c r="R107" s="93">
        <v>0</v>
      </c>
      <c r="S107" s="93">
        <v>0</v>
      </c>
    </row>
    <row r="108" spans="1:19">
      <c r="A108" s="93" t="s">
        <v>432</v>
      </c>
      <c r="B108" s="94">
        <v>167100000000</v>
      </c>
      <c r="C108" s="93">
        <v>94890.184999999998</v>
      </c>
      <c r="D108" s="93" t="s">
        <v>561</v>
      </c>
      <c r="E108" s="93">
        <v>11214.473</v>
      </c>
      <c r="F108" s="93">
        <v>26914.7</v>
      </c>
      <c r="G108" s="93">
        <v>7989.1049999999996</v>
      </c>
      <c r="H108" s="93">
        <v>0</v>
      </c>
      <c r="I108" s="93">
        <v>46564.785000000003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2207.1210000000001</v>
      </c>
      <c r="R108" s="93">
        <v>0</v>
      </c>
      <c r="S108" s="93">
        <v>0</v>
      </c>
    </row>
    <row r="109" spans="1:19">
      <c r="A109" s="93" t="s">
        <v>433</v>
      </c>
      <c r="B109" s="94">
        <v>162670000000</v>
      </c>
      <c r="C109" s="93">
        <v>95312.395999999993</v>
      </c>
      <c r="D109" s="93" t="s">
        <v>562</v>
      </c>
      <c r="E109" s="93">
        <v>11214.473</v>
      </c>
      <c r="F109" s="93">
        <v>26914.7</v>
      </c>
      <c r="G109" s="93">
        <v>7989.1049999999996</v>
      </c>
      <c r="H109" s="93">
        <v>0</v>
      </c>
      <c r="I109" s="93">
        <v>46996.423000000003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2197.6950000000002</v>
      </c>
      <c r="R109" s="93">
        <v>0</v>
      </c>
      <c r="S109" s="93">
        <v>0</v>
      </c>
    </row>
    <row r="110" spans="1:19">
      <c r="A110" s="93" t="s">
        <v>434</v>
      </c>
      <c r="B110" s="94">
        <v>146172000000</v>
      </c>
      <c r="C110" s="93">
        <v>90358.775999999998</v>
      </c>
      <c r="D110" s="93" t="s">
        <v>586</v>
      </c>
      <c r="E110" s="93">
        <v>11214.473</v>
      </c>
      <c r="F110" s="93">
        <v>26914.7</v>
      </c>
      <c r="G110" s="93">
        <v>7989.1049999999996</v>
      </c>
      <c r="H110" s="93">
        <v>0</v>
      </c>
      <c r="I110" s="93">
        <v>42066.296999999999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2174.201</v>
      </c>
      <c r="R110" s="93">
        <v>0</v>
      </c>
      <c r="S110" s="93">
        <v>0</v>
      </c>
    </row>
    <row r="111" spans="1:19">
      <c r="A111" s="93" t="s">
        <v>435</v>
      </c>
      <c r="B111" s="94">
        <v>124807000000</v>
      </c>
      <c r="C111" s="93">
        <v>77067.797999999995</v>
      </c>
      <c r="D111" s="93" t="s">
        <v>587</v>
      </c>
      <c r="E111" s="93">
        <v>11214.473</v>
      </c>
      <c r="F111" s="93">
        <v>26914.7</v>
      </c>
      <c r="G111" s="93">
        <v>7989.1049999999996</v>
      </c>
      <c r="H111" s="93">
        <v>0</v>
      </c>
      <c r="I111" s="93">
        <v>28807.252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2142.268</v>
      </c>
      <c r="R111" s="93">
        <v>0</v>
      </c>
      <c r="S111" s="93">
        <v>0</v>
      </c>
    </row>
    <row r="112" spans="1:19">
      <c r="A112" s="93" t="s">
        <v>436</v>
      </c>
      <c r="B112" s="94">
        <v>105687000000</v>
      </c>
      <c r="C112" s="93">
        <v>69787.994999999995</v>
      </c>
      <c r="D112" s="93" t="s">
        <v>484</v>
      </c>
      <c r="E112" s="93">
        <v>11214.473</v>
      </c>
      <c r="F112" s="93">
        <v>26914.7</v>
      </c>
      <c r="G112" s="93">
        <v>7989.1049999999996</v>
      </c>
      <c r="H112" s="93">
        <v>0</v>
      </c>
      <c r="I112" s="93">
        <v>21531.686000000002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2138.0309999999999</v>
      </c>
      <c r="R112" s="93">
        <v>0</v>
      </c>
      <c r="S112" s="93">
        <v>0</v>
      </c>
    </row>
    <row r="113" spans="1:19">
      <c r="A113" s="93" t="s">
        <v>437</v>
      </c>
      <c r="B113" s="94">
        <v>101548000000</v>
      </c>
      <c r="C113" s="93">
        <v>58900.06</v>
      </c>
      <c r="D113" s="93" t="s">
        <v>485</v>
      </c>
      <c r="E113" s="93">
        <v>11214.473</v>
      </c>
      <c r="F113" s="93">
        <v>26914.7</v>
      </c>
      <c r="G113" s="93">
        <v>7989.1049999999996</v>
      </c>
      <c r="H113" s="93">
        <v>0</v>
      </c>
      <c r="I113" s="93">
        <v>10725.972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2055.81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1516530000000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92015200000</v>
      </c>
      <c r="C116" s="93">
        <v>58900.06</v>
      </c>
      <c r="D116" s="93"/>
      <c r="E116" s="93">
        <v>11214.473</v>
      </c>
      <c r="F116" s="93">
        <v>26914.7</v>
      </c>
      <c r="G116" s="93">
        <v>7989.1049999999996</v>
      </c>
      <c r="H116" s="93">
        <v>0</v>
      </c>
      <c r="I116" s="93">
        <v>10725.972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2019.9390000000001</v>
      </c>
      <c r="R116" s="93">
        <v>0</v>
      </c>
      <c r="S116" s="93">
        <v>0</v>
      </c>
    </row>
    <row r="117" spans="1:19">
      <c r="A117" s="93" t="s">
        <v>440</v>
      </c>
      <c r="B117" s="94">
        <v>167100000000</v>
      </c>
      <c r="C117" s="93">
        <v>95641.205000000002</v>
      </c>
      <c r="D117" s="93"/>
      <c r="E117" s="93">
        <v>11214.473</v>
      </c>
      <c r="F117" s="93">
        <v>26914.7</v>
      </c>
      <c r="G117" s="93">
        <v>7989.1049999999996</v>
      </c>
      <c r="H117" s="93">
        <v>0</v>
      </c>
      <c r="I117" s="93">
        <v>47324.737999999998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2207.1210000000001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39986.06</v>
      </c>
      <c r="C120" s="93">
        <v>9391.98</v>
      </c>
      <c r="D120" s="93">
        <v>0</v>
      </c>
      <c r="E120" s="93">
        <v>49378.04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78.23</v>
      </c>
      <c r="C121" s="93">
        <v>18.37</v>
      </c>
      <c r="D121" s="93">
        <v>0</v>
      </c>
      <c r="E121" s="93">
        <v>96.6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78.23</v>
      </c>
      <c r="C122" s="93">
        <v>18.37</v>
      </c>
      <c r="D122" s="93">
        <v>0</v>
      </c>
      <c r="E122" s="93">
        <v>96.6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96"/>
      <c r="H364" s="86"/>
    </row>
    <row r="365" spans="1:8">
      <c r="A365" s="86"/>
      <c r="B365" s="86"/>
      <c r="C365" s="86"/>
      <c r="D365" s="86"/>
      <c r="E365" s="86"/>
      <c r="F365" s="86"/>
      <c r="G365" s="96"/>
      <c r="H365" s="86"/>
    </row>
    <row r="366" spans="1:8">
      <c r="A366" s="86"/>
      <c r="B366" s="86"/>
      <c r="C366" s="86"/>
      <c r="D366" s="86"/>
      <c r="E366" s="86"/>
      <c r="F366" s="86"/>
      <c r="G366" s="96"/>
      <c r="H366" s="86"/>
    </row>
    <row r="367" spans="1:8">
      <c r="A367" s="86"/>
      <c r="B367" s="86"/>
      <c r="C367" s="86"/>
      <c r="D367" s="86"/>
      <c r="E367" s="86"/>
      <c r="F367" s="86"/>
      <c r="G367" s="96"/>
      <c r="H367" s="86"/>
    </row>
    <row r="368" spans="1:8">
      <c r="A368" s="86"/>
      <c r="B368" s="86"/>
      <c r="C368" s="86"/>
      <c r="D368" s="86"/>
      <c r="E368" s="86"/>
      <c r="F368" s="86"/>
      <c r="G368" s="96"/>
      <c r="H368" s="86"/>
    </row>
    <row r="369" spans="1:8">
      <c r="A369" s="86"/>
      <c r="B369" s="86"/>
      <c r="C369" s="86"/>
      <c r="D369" s="86"/>
      <c r="E369" s="86"/>
      <c r="F369" s="86"/>
      <c r="G369" s="9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9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9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96"/>
      <c r="D432" s="86"/>
      <c r="E432" s="96"/>
      <c r="F432" s="86"/>
      <c r="G432" s="96"/>
      <c r="H432" s="96"/>
      <c r="I432" s="86"/>
    </row>
    <row r="433" spans="1:9">
      <c r="A433" s="86"/>
      <c r="B433" s="96"/>
      <c r="C433" s="96"/>
      <c r="D433" s="86"/>
      <c r="E433" s="96"/>
      <c r="F433" s="86"/>
      <c r="G433" s="96"/>
      <c r="H433" s="96"/>
      <c r="I433" s="86"/>
    </row>
    <row r="434" spans="1:9">
      <c r="A434" s="86"/>
      <c r="B434" s="96"/>
      <c r="C434" s="96"/>
      <c r="D434" s="86"/>
      <c r="E434" s="96"/>
      <c r="F434" s="86"/>
      <c r="G434" s="96"/>
      <c r="H434" s="96"/>
      <c r="I434" s="86"/>
    </row>
    <row r="435" spans="1:9">
      <c r="A435" s="86"/>
      <c r="B435" s="96"/>
      <c r="C435" s="96"/>
      <c r="D435" s="86"/>
      <c r="E435" s="9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86"/>
      <c r="F437" s="86"/>
      <c r="G437" s="86"/>
      <c r="H437" s="96"/>
      <c r="I437" s="86"/>
    </row>
    <row r="438" spans="1:9">
      <c r="A438" s="86"/>
      <c r="B438" s="96"/>
      <c r="C438" s="96"/>
      <c r="D438" s="86"/>
      <c r="E438" s="86"/>
      <c r="F438" s="86"/>
      <c r="G438" s="86"/>
      <c r="H438" s="96"/>
      <c r="I438" s="86"/>
    </row>
    <row r="439" spans="1:9">
      <c r="A439" s="86"/>
      <c r="B439" s="86"/>
      <c r="C439" s="96"/>
      <c r="D439" s="86"/>
      <c r="E439" s="86"/>
      <c r="F439" s="86"/>
      <c r="G439" s="86"/>
      <c r="H439" s="96"/>
      <c r="I439" s="86"/>
    </row>
    <row r="440" spans="1:9">
      <c r="A440" s="86"/>
      <c r="B440" s="96"/>
      <c r="C440" s="96"/>
      <c r="D440" s="86"/>
      <c r="E440" s="86"/>
      <c r="F440" s="86"/>
      <c r="G440" s="86"/>
      <c r="H440" s="96"/>
      <c r="I440" s="86"/>
    </row>
    <row r="441" spans="1:9">
      <c r="A441" s="86"/>
      <c r="B441" s="96"/>
      <c r="C441" s="96"/>
      <c r="D441" s="86"/>
      <c r="E441" s="96"/>
      <c r="F441" s="86"/>
      <c r="G441" s="96"/>
      <c r="H441" s="96"/>
      <c r="I441" s="86"/>
    </row>
    <row r="442" spans="1:9">
      <c r="A442" s="86"/>
      <c r="B442" s="96"/>
      <c r="C442" s="96"/>
      <c r="D442" s="86"/>
      <c r="E442" s="9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9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86"/>
      <c r="C446" s="86"/>
      <c r="D446" s="86"/>
      <c r="E446" s="86"/>
      <c r="F446" s="86"/>
      <c r="G446" s="8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86"/>
      <c r="H450" s="96"/>
      <c r="I450" s="86"/>
    </row>
    <row r="451" spans="1:9">
      <c r="A451" s="86"/>
      <c r="B451" s="96"/>
      <c r="C451" s="86"/>
      <c r="D451" s="86"/>
      <c r="E451" s="86"/>
      <c r="F451" s="86"/>
      <c r="G451" s="86"/>
      <c r="H451" s="96"/>
      <c r="I451" s="86"/>
    </row>
    <row r="452" spans="1:9">
      <c r="A452" s="86"/>
      <c r="B452" s="96"/>
      <c r="C452" s="86"/>
      <c r="D452" s="86"/>
      <c r="E452" s="96"/>
      <c r="F452" s="86"/>
      <c r="G452" s="86"/>
      <c r="H452" s="96"/>
      <c r="I452" s="86"/>
    </row>
    <row r="453" spans="1:9">
      <c r="A453" s="86"/>
      <c r="B453" s="96"/>
      <c r="C453" s="86"/>
      <c r="D453" s="86"/>
      <c r="E453" s="96"/>
      <c r="F453" s="86"/>
      <c r="G453" s="86"/>
      <c r="H453" s="96"/>
      <c r="I453" s="86"/>
    </row>
    <row r="454" spans="1:9">
      <c r="A454" s="86"/>
      <c r="B454" s="96"/>
      <c r="C454" s="96"/>
      <c r="D454" s="86"/>
      <c r="E454" s="96"/>
      <c r="F454" s="86"/>
      <c r="G454" s="86"/>
      <c r="H454" s="96"/>
      <c r="I454" s="86"/>
    </row>
    <row r="455" spans="1:9">
      <c r="A455" s="86"/>
      <c r="B455" s="96"/>
      <c r="C455" s="9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96"/>
      <c r="D456" s="86"/>
      <c r="E456" s="86"/>
      <c r="F456" s="96"/>
      <c r="G456" s="86"/>
      <c r="H456" s="96"/>
      <c r="I456" s="86"/>
    </row>
    <row r="457" spans="1:9">
      <c r="A457" s="86"/>
      <c r="B457" s="96"/>
      <c r="C457" s="96"/>
      <c r="D457" s="86"/>
      <c r="E457" s="86"/>
      <c r="F457" s="96"/>
      <c r="G457" s="86"/>
      <c r="H457" s="96"/>
      <c r="I457" s="86"/>
    </row>
    <row r="458" spans="1:9">
      <c r="A458" s="86"/>
      <c r="B458" s="96"/>
      <c r="C458" s="96"/>
      <c r="D458" s="86"/>
      <c r="E458" s="86"/>
      <c r="F458" s="96"/>
      <c r="G458" s="86"/>
      <c r="H458" s="96"/>
      <c r="I458" s="86"/>
    </row>
    <row r="459" spans="1:9">
      <c r="A459" s="86"/>
      <c r="B459" s="96"/>
      <c r="C459" s="96"/>
      <c r="D459" s="86"/>
      <c r="E459" s="9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96"/>
      <c r="F460" s="86"/>
      <c r="G460" s="86"/>
      <c r="H460" s="9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9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9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96"/>
      <c r="I464" s="86"/>
    </row>
    <row r="465" spans="1:9">
      <c r="A465" s="86"/>
      <c r="B465" s="96"/>
      <c r="C465" s="96"/>
      <c r="D465" s="86"/>
      <c r="E465" s="96"/>
      <c r="F465" s="9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96"/>
    </row>
    <row r="469" spans="1:9">
      <c r="A469" s="86"/>
      <c r="B469" s="96"/>
      <c r="C469" s="9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9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9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86"/>
      <c r="C669" s="86"/>
      <c r="D669" s="86"/>
      <c r="E669" s="86"/>
    </row>
    <row r="670" spans="1:11">
      <c r="A670" s="86"/>
      <c r="B670" s="8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86"/>
      <c r="C674" s="86"/>
      <c r="D674" s="86"/>
      <c r="E674" s="86"/>
    </row>
    <row r="675" spans="1:5">
      <c r="A675" s="86"/>
      <c r="B675" s="8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96"/>
      <c r="F758" s="96"/>
    </row>
    <row r="759" spans="1:7">
      <c r="A759" s="86"/>
      <c r="B759" s="96"/>
      <c r="C759" s="96"/>
      <c r="D759" s="96"/>
      <c r="E759" s="9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86"/>
    </row>
    <row r="763" spans="1:7">
      <c r="A763" s="86"/>
      <c r="B763" s="96"/>
      <c r="C763" s="96"/>
      <c r="D763" s="96"/>
      <c r="E763" s="96"/>
      <c r="F763" s="8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96"/>
      <c r="F765" s="96"/>
    </row>
    <row r="766" spans="1:7">
      <c r="A766" s="86"/>
      <c r="B766" s="96"/>
      <c r="C766" s="96"/>
      <c r="D766" s="96"/>
      <c r="E766" s="9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8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96"/>
      <c r="F776" s="96"/>
    </row>
    <row r="777" spans="1:6">
      <c r="A777" s="86"/>
      <c r="B777" s="96"/>
      <c r="C777" s="96"/>
      <c r="D777" s="96"/>
      <c r="E777" s="96"/>
      <c r="F777" s="96"/>
    </row>
    <row r="778" spans="1:6">
      <c r="A778" s="86"/>
      <c r="B778" s="96"/>
      <c r="C778" s="96"/>
      <c r="D778" s="96"/>
      <c r="E778" s="9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86"/>
    </row>
    <row r="781" spans="1:6">
      <c r="A781" s="86"/>
      <c r="B781" s="96"/>
      <c r="C781" s="96"/>
      <c r="D781" s="96"/>
      <c r="E781" s="96"/>
      <c r="F781" s="86"/>
    </row>
    <row r="782" spans="1:6">
      <c r="A782" s="86"/>
      <c r="B782" s="96"/>
      <c r="C782" s="96"/>
      <c r="D782" s="96"/>
      <c r="E782" s="96"/>
      <c r="F782" s="96"/>
    </row>
    <row r="783" spans="1:6">
      <c r="A783" s="86"/>
      <c r="B783" s="96"/>
      <c r="C783" s="96"/>
      <c r="D783" s="96"/>
      <c r="E783" s="9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8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9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9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9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9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86"/>
      <c r="E851" s="86"/>
      <c r="F851" s="96"/>
      <c r="G851" s="86"/>
    </row>
    <row r="852" spans="1:14">
      <c r="A852" s="86"/>
      <c r="B852" s="96"/>
      <c r="C852" s="86"/>
      <c r="D852" s="86"/>
      <c r="E852" s="86"/>
      <c r="F852" s="96"/>
      <c r="G852" s="86"/>
    </row>
    <row r="853" spans="1:14">
      <c r="A853" s="86"/>
      <c r="B853" s="96"/>
      <c r="C853" s="86"/>
      <c r="D853" s="86"/>
      <c r="E853" s="86"/>
      <c r="F853" s="96"/>
      <c r="G853" s="86"/>
    </row>
    <row r="854" spans="1:14">
      <c r="A854" s="86"/>
      <c r="B854" s="96"/>
      <c r="C854" s="86"/>
      <c r="D854" s="8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8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90" spans="1:7">
      <c r="B890" s="86"/>
    </row>
    <row r="891" spans="1:7">
      <c r="A891" s="86"/>
      <c r="B891" s="86"/>
    </row>
    <row r="892" spans="1:7">
      <c r="A892" s="86"/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9" spans="1:16"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</row>
    <row r="900" spans="1:16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</row>
    <row r="901" spans="1:16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10" spans="1:16"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</row>
    <row r="911" spans="1:16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</row>
    <row r="912" spans="1:16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</row>
    <row r="921" spans="1:16"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</row>
    <row r="922" spans="1:16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</row>
    <row r="923" spans="1:16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</row>
    <row r="924" spans="1:16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5" spans="1:16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</row>
    <row r="926" spans="1:16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8" spans="1:16"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30" spans="1:15"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3" spans="1:15"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8" spans="1:1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69" spans="1:1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</row>
    <row r="970" spans="1:15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</row>
    <row r="972" spans="1:15"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</row>
    <row r="973" spans="1:15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</row>
    <row r="975" spans="1:15">
      <c r="B975" s="86"/>
    </row>
    <row r="976" spans="1:15">
      <c r="A976" s="86"/>
      <c r="B976" s="86"/>
    </row>
    <row r="977" spans="1:15">
      <c r="A977" s="86"/>
      <c r="B977" s="86"/>
    </row>
    <row r="978" spans="1:15">
      <c r="A978" s="86"/>
      <c r="B978" s="86"/>
    </row>
    <row r="979" spans="1:15">
      <c r="A979" s="86"/>
      <c r="B979" s="86"/>
    </row>
    <row r="980" spans="1:15">
      <c r="A980" s="86"/>
      <c r="B980" s="86"/>
    </row>
    <row r="981" spans="1:15">
      <c r="A981" s="86"/>
      <c r="B981" s="86"/>
    </row>
    <row r="982" spans="1:15">
      <c r="A982" s="86"/>
      <c r="B982" s="86"/>
    </row>
    <row r="984" spans="1:15"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5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5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5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8" spans="1:15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</row>
    <row r="989" spans="1:15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</row>
    <row r="990" spans="1:15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</row>
    <row r="991" spans="1:15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</row>
    <row r="992" spans="1:15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</row>
    <row r="993" spans="1:16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</row>
    <row r="995" spans="1:16"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</row>
    <row r="996" spans="1:1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</row>
    <row r="997" spans="1:16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</row>
    <row r="999" spans="1:16"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</row>
    <row r="1000" spans="1:16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</row>
    <row r="1001" spans="1:16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</row>
    <row r="1003" spans="1:16"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</row>
    <row r="1005" spans="1:16"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7" spans="1:16"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</row>
    <row r="1008" spans="1:16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6" spans="1:15"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</row>
    <row r="1047" spans="1:15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8" spans="1:15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279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2790.84</v>
      </c>
      <c r="C2" s="93">
        <v>5459.89</v>
      </c>
      <c r="D2" s="93">
        <v>5459.89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2790.84</v>
      </c>
      <c r="C3" s="93">
        <v>5459.89</v>
      </c>
      <c r="D3" s="93">
        <v>5459.89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6163.93</v>
      </c>
      <c r="C4" s="93">
        <v>12058.87</v>
      </c>
      <c r="D4" s="93">
        <v>12058.87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6163.93</v>
      </c>
      <c r="C5" s="93">
        <v>12058.87</v>
      </c>
      <c r="D5" s="93">
        <v>12058.87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431.22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196.46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207.46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187.07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61.98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1371.63</v>
      </c>
      <c r="C28" s="93">
        <v>1419.21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0.73799999999999999</v>
      </c>
      <c r="E39" s="93">
        <v>0.83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0.73799999999999999</v>
      </c>
      <c r="E40" s="93">
        <v>0.83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0.73799999999999999</v>
      </c>
      <c r="E41" s="93">
        <v>0.83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0.73799999999999999</v>
      </c>
      <c r="E43" s="93">
        <v>0.83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0.73799999999999999</v>
      </c>
      <c r="E44" s="93">
        <v>0.83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0.73799999999999999</v>
      </c>
      <c r="E45" s="93">
        <v>0.83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4.0919999999999996</v>
      </c>
      <c r="F53" s="93">
        <v>0.255</v>
      </c>
      <c r="G53" s="93">
        <v>0.129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4.0919999999999996</v>
      </c>
      <c r="F54" s="93">
        <v>0.255</v>
      </c>
      <c r="G54" s="93">
        <v>0.129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4.0919999999999996</v>
      </c>
      <c r="F55" s="93">
        <v>0.255</v>
      </c>
      <c r="G55" s="93">
        <v>0.129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4.09</v>
      </c>
      <c r="F56" s="93">
        <v>0.255</v>
      </c>
      <c r="G56" s="93">
        <v>0.129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4.09</v>
      </c>
      <c r="F58" s="93">
        <v>0.255</v>
      </c>
      <c r="G58" s="93">
        <v>0.129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88555.9</v>
      </c>
      <c r="D64" s="93">
        <v>59871.16</v>
      </c>
      <c r="E64" s="93">
        <v>28684.74</v>
      </c>
      <c r="F64" s="93">
        <v>0.68</v>
      </c>
      <c r="G64" s="93">
        <v>2.9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21789.25</v>
      </c>
      <c r="D65" s="93">
        <v>14731.35</v>
      </c>
      <c r="E65" s="93">
        <v>7057.9</v>
      </c>
      <c r="F65" s="93">
        <v>0.68</v>
      </c>
      <c r="G65" s="93">
        <v>2.98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167221.87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48378.28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0.57999999999999996</v>
      </c>
      <c r="D74" s="93">
        <v>1109.6500000000001</v>
      </c>
      <c r="E74" s="93">
        <v>3.57</v>
      </c>
      <c r="F74" s="93">
        <v>6802.18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0.54</v>
      </c>
      <c r="D75" s="93">
        <v>622</v>
      </c>
      <c r="E75" s="93">
        <v>0.88</v>
      </c>
      <c r="F75" s="93">
        <v>1017.76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30034.907999999999</v>
      </c>
      <c r="C84" s="93">
        <v>47.163699999999999</v>
      </c>
      <c r="D84" s="93">
        <v>97.685699999999997</v>
      </c>
      <c r="E84" s="93">
        <v>0</v>
      </c>
      <c r="F84" s="93">
        <v>4.0000000000000002E-4</v>
      </c>
      <c r="G84" s="93">
        <v>173666.71189999999</v>
      </c>
      <c r="H84" s="93">
        <v>12233.0476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26299.4827</v>
      </c>
      <c r="C85" s="93">
        <v>41.886099999999999</v>
      </c>
      <c r="D85" s="93">
        <v>88.419700000000006</v>
      </c>
      <c r="E85" s="93">
        <v>0</v>
      </c>
      <c r="F85" s="93">
        <v>2.9999999999999997E-4</v>
      </c>
      <c r="G85" s="93">
        <v>157201.61040000001</v>
      </c>
      <c r="H85" s="93">
        <v>10765.9465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26532.4686</v>
      </c>
      <c r="C86" s="93">
        <v>44.2057</v>
      </c>
      <c r="D86" s="93">
        <v>98.7547</v>
      </c>
      <c r="E86" s="93">
        <v>0</v>
      </c>
      <c r="F86" s="93">
        <v>4.0000000000000002E-4</v>
      </c>
      <c r="G86" s="93">
        <v>175602.30710000001</v>
      </c>
      <c r="H86" s="93">
        <v>11041.2716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25783.206999999999</v>
      </c>
      <c r="C87" s="93">
        <v>44.345599999999997</v>
      </c>
      <c r="D87" s="93">
        <v>102.7713</v>
      </c>
      <c r="E87" s="93">
        <v>0</v>
      </c>
      <c r="F87" s="93">
        <v>4.0000000000000002E-4</v>
      </c>
      <c r="G87" s="93">
        <v>182761.2678</v>
      </c>
      <c r="H87" s="93">
        <v>10857.683000000001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28022.623500000002</v>
      </c>
      <c r="C88" s="93">
        <v>49.582000000000001</v>
      </c>
      <c r="D88" s="93">
        <v>118.4855</v>
      </c>
      <c r="E88" s="93">
        <v>0</v>
      </c>
      <c r="F88" s="93">
        <v>4.0000000000000002E-4</v>
      </c>
      <c r="G88" s="93">
        <v>210721.9333</v>
      </c>
      <c r="H88" s="93">
        <v>11928.615900000001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29604.712200000002</v>
      </c>
      <c r="C89" s="93">
        <v>52.952399999999997</v>
      </c>
      <c r="D89" s="93">
        <v>127.97490000000001</v>
      </c>
      <c r="E89" s="93">
        <v>0</v>
      </c>
      <c r="F89" s="93">
        <v>5.0000000000000001E-4</v>
      </c>
      <c r="G89" s="93">
        <v>227604.51089999999</v>
      </c>
      <c r="H89" s="93">
        <v>12654.8269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32457.3812</v>
      </c>
      <c r="C90" s="93">
        <v>58.382800000000003</v>
      </c>
      <c r="D90" s="93">
        <v>141.91419999999999</v>
      </c>
      <c r="E90" s="93">
        <v>0</v>
      </c>
      <c r="F90" s="93">
        <v>5.0000000000000001E-4</v>
      </c>
      <c r="G90" s="93">
        <v>252398.98319999999</v>
      </c>
      <c r="H90" s="93">
        <v>13904.517900000001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31788.2755</v>
      </c>
      <c r="C91" s="93">
        <v>57.091200000000001</v>
      </c>
      <c r="D91" s="93">
        <v>138.55699999999999</v>
      </c>
      <c r="E91" s="93">
        <v>0</v>
      </c>
      <c r="F91" s="93">
        <v>5.0000000000000001E-4</v>
      </c>
      <c r="G91" s="93">
        <v>246427.17619999999</v>
      </c>
      <c r="H91" s="93">
        <v>13609.7453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28867.805700000001</v>
      </c>
      <c r="C92" s="93">
        <v>51.544499999999999</v>
      </c>
      <c r="D92" s="93">
        <v>124.3488</v>
      </c>
      <c r="E92" s="93">
        <v>0</v>
      </c>
      <c r="F92" s="93">
        <v>5.0000000000000001E-4</v>
      </c>
      <c r="G92" s="93">
        <v>221154.3903</v>
      </c>
      <c r="H92" s="93">
        <v>12331.526599999999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26232.376100000001</v>
      </c>
      <c r="C93" s="93">
        <v>45.460799999999999</v>
      </c>
      <c r="D93" s="93">
        <v>106.2411</v>
      </c>
      <c r="E93" s="93">
        <v>0</v>
      </c>
      <c r="F93" s="93">
        <v>4.0000000000000002E-4</v>
      </c>
      <c r="G93" s="93">
        <v>188935.62090000001</v>
      </c>
      <c r="H93" s="93">
        <v>11078.474700000001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25822.845600000001</v>
      </c>
      <c r="C94" s="93">
        <v>42.776699999999998</v>
      </c>
      <c r="D94" s="93">
        <v>94.903999999999996</v>
      </c>
      <c r="E94" s="93">
        <v>0</v>
      </c>
      <c r="F94" s="93">
        <v>4.0000000000000002E-4</v>
      </c>
      <c r="G94" s="93">
        <v>168752.22899999999</v>
      </c>
      <c r="H94" s="93">
        <v>10723.183000000001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28864.7654</v>
      </c>
      <c r="C95" s="93">
        <v>46.097200000000001</v>
      </c>
      <c r="D95" s="93">
        <v>97.659400000000005</v>
      </c>
      <c r="E95" s="93">
        <v>0</v>
      </c>
      <c r="F95" s="93">
        <v>4.0000000000000002E-4</v>
      </c>
      <c r="G95" s="93">
        <v>173630.7009</v>
      </c>
      <c r="H95" s="93">
        <v>11827.659900000001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340310.85149999999</v>
      </c>
      <c r="C97" s="93">
        <v>581.48869999999999</v>
      </c>
      <c r="D97" s="93">
        <v>1337.7164</v>
      </c>
      <c r="E97" s="93">
        <v>0</v>
      </c>
      <c r="F97" s="93">
        <v>5.0000000000000001E-3</v>
      </c>
      <c r="G97" s="94">
        <v>2378860</v>
      </c>
      <c r="H97" s="93">
        <v>142956.49890000001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25783.206999999999</v>
      </c>
      <c r="C98" s="93">
        <v>41.886099999999999</v>
      </c>
      <c r="D98" s="93">
        <v>88.419700000000006</v>
      </c>
      <c r="E98" s="93">
        <v>0</v>
      </c>
      <c r="F98" s="93">
        <v>2.9999999999999997E-4</v>
      </c>
      <c r="G98" s="93">
        <v>157201.61040000001</v>
      </c>
      <c r="H98" s="93">
        <v>10723.183000000001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32457.3812</v>
      </c>
      <c r="C99" s="93">
        <v>58.382800000000003</v>
      </c>
      <c r="D99" s="93">
        <v>141.91419999999999</v>
      </c>
      <c r="E99" s="93">
        <v>0</v>
      </c>
      <c r="F99" s="93">
        <v>5.0000000000000001E-4</v>
      </c>
      <c r="G99" s="93">
        <v>252398.98319999999</v>
      </c>
      <c r="H99" s="93">
        <v>13904.517900000001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100135000000</v>
      </c>
      <c r="C102" s="93">
        <v>51815.036</v>
      </c>
      <c r="D102" s="93" t="s">
        <v>614</v>
      </c>
      <c r="E102" s="93">
        <v>11214.473</v>
      </c>
      <c r="F102" s="93">
        <v>26914.7</v>
      </c>
      <c r="G102" s="93">
        <v>7819.9409999999998</v>
      </c>
      <c r="H102" s="93">
        <v>0</v>
      </c>
      <c r="I102" s="93">
        <v>3917.6179999999999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1948.3030000000001</v>
      </c>
      <c r="R102" s="93">
        <v>0</v>
      </c>
      <c r="S102" s="93">
        <v>0</v>
      </c>
    </row>
    <row r="103" spans="1:19">
      <c r="A103" s="93" t="s">
        <v>428</v>
      </c>
      <c r="B103" s="94">
        <v>90641000000</v>
      </c>
      <c r="C103" s="93">
        <v>54923.669000000002</v>
      </c>
      <c r="D103" s="93" t="s">
        <v>615</v>
      </c>
      <c r="E103" s="93">
        <v>11214.473</v>
      </c>
      <c r="F103" s="93">
        <v>26914.7</v>
      </c>
      <c r="G103" s="93">
        <v>7819.9409999999998</v>
      </c>
      <c r="H103" s="93">
        <v>0</v>
      </c>
      <c r="I103" s="93">
        <v>6991.6890000000003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1982.865</v>
      </c>
      <c r="R103" s="93">
        <v>0</v>
      </c>
      <c r="S103" s="93">
        <v>0</v>
      </c>
    </row>
    <row r="104" spans="1:19">
      <c r="A104" s="93" t="s">
        <v>429</v>
      </c>
      <c r="B104" s="94">
        <v>101251000000</v>
      </c>
      <c r="C104" s="93">
        <v>62637.527000000002</v>
      </c>
      <c r="D104" s="93" t="s">
        <v>486</v>
      </c>
      <c r="E104" s="93">
        <v>11214.473</v>
      </c>
      <c r="F104" s="93">
        <v>26914.7</v>
      </c>
      <c r="G104" s="93">
        <v>7819.9409999999998</v>
      </c>
      <c r="H104" s="93">
        <v>0</v>
      </c>
      <c r="I104" s="93">
        <v>14670.803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2017.61</v>
      </c>
      <c r="R104" s="93">
        <v>0</v>
      </c>
      <c r="S104" s="93">
        <v>0</v>
      </c>
    </row>
    <row r="105" spans="1:19">
      <c r="A105" s="93" t="s">
        <v>430</v>
      </c>
      <c r="B105" s="94">
        <v>105378000000</v>
      </c>
      <c r="C105" s="93">
        <v>72077.956999999995</v>
      </c>
      <c r="D105" s="93" t="s">
        <v>487</v>
      </c>
      <c r="E105" s="93">
        <v>11214.473</v>
      </c>
      <c r="F105" s="93">
        <v>26914.7</v>
      </c>
      <c r="G105" s="93">
        <v>7819.9409999999998</v>
      </c>
      <c r="H105" s="93">
        <v>0</v>
      </c>
      <c r="I105" s="93">
        <v>24044.647000000001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2084.1950000000002</v>
      </c>
      <c r="R105" s="93">
        <v>0</v>
      </c>
      <c r="S105" s="93">
        <v>0</v>
      </c>
    </row>
    <row r="106" spans="1:19">
      <c r="A106" s="93" t="s">
        <v>281</v>
      </c>
      <c r="B106" s="94">
        <v>121500000000</v>
      </c>
      <c r="C106" s="93">
        <v>81624.274999999994</v>
      </c>
      <c r="D106" s="93" t="s">
        <v>588</v>
      </c>
      <c r="E106" s="93">
        <v>11214.473</v>
      </c>
      <c r="F106" s="93">
        <v>26914.7</v>
      </c>
      <c r="G106" s="93">
        <v>7819.9409999999998</v>
      </c>
      <c r="H106" s="93">
        <v>0</v>
      </c>
      <c r="I106" s="93">
        <v>33545.010999999999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2130.1489999999999</v>
      </c>
      <c r="R106" s="93">
        <v>0</v>
      </c>
      <c r="S106" s="93">
        <v>0</v>
      </c>
    </row>
    <row r="107" spans="1:19">
      <c r="A107" s="93" t="s">
        <v>431</v>
      </c>
      <c r="B107" s="94">
        <v>131235000000</v>
      </c>
      <c r="C107" s="93">
        <v>83172.902000000002</v>
      </c>
      <c r="D107" s="93" t="s">
        <v>616</v>
      </c>
      <c r="E107" s="93">
        <v>11214.473</v>
      </c>
      <c r="F107" s="93">
        <v>26914.7</v>
      </c>
      <c r="G107" s="93">
        <v>7819.9409999999998</v>
      </c>
      <c r="H107" s="93">
        <v>0</v>
      </c>
      <c r="I107" s="93">
        <v>35062.968000000001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2160.819</v>
      </c>
      <c r="R107" s="93">
        <v>0</v>
      </c>
      <c r="S107" s="93">
        <v>0</v>
      </c>
    </row>
    <row r="108" spans="1:19">
      <c r="A108" s="93" t="s">
        <v>432</v>
      </c>
      <c r="B108" s="94">
        <v>145531000000</v>
      </c>
      <c r="C108" s="93">
        <v>86889.013000000006</v>
      </c>
      <c r="D108" s="93" t="s">
        <v>589</v>
      </c>
      <c r="E108" s="93">
        <v>11214.473</v>
      </c>
      <c r="F108" s="93">
        <v>26914.7</v>
      </c>
      <c r="G108" s="93">
        <v>7819.9409999999998</v>
      </c>
      <c r="H108" s="93">
        <v>0</v>
      </c>
      <c r="I108" s="93">
        <v>38683.682999999997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2256.2150000000001</v>
      </c>
      <c r="R108" s="93">
        <v>0</v>
      </c>
      <c r="S108" s="93">
        <v>0</v>
      </c>
    </row>
    <row r="109" spans="1:19">
      <c r="A109" s="93" t="s">
        <v>433</v>
      </c>
      <c r="B109" s="94">
        <v>142088000000</v>
      </c>
      <c r="C109" s="93">
        <v>84402.804000000004</v>
      </c>
      <c r="D109" s="93" t="s">
        <v>617</v>
      </c>
      <c r="E109" s="93">
        <v>11214.473</v>
      </c>
      <c r="F109" s="93">
        <v>26914.7</v>
      </c>
      <c r="G109" s="93">
        <v>7819.9409999999998</v>
      </c>
      <c r="H109" s="93">
        <v>0</v>
      </c>
      <c r="I109" s="93">
        <v>36222.504000000001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2231.1860000000001</v>
      </c>
      <c r="R109" s="93">
        <v>0</v>
      </c>
      <c r="S109" s="93">
        <v>0</v>
      </c>
    </row>
    <row r="110" spans="1:19">
      <c r="A110" s="93" t="s">
        <v>434</v>
      </c>
      <c r="B110" s="94">
        <v>127516000000</v>
      </c>
      <c r="C110" s="93">
        <v>79304.304999999993</v>
      </c>
      <c r="D110" s="93" t="s">
        <v>618</v>
      </c>
      <c r="E110" s="93">
        <v>11214.473</v>
      </c>
      <c r="F110" s="93">
        <v>26914.7</v>
      </c>
      <c r="G110" s="93">
        <v>7819.9409999999998</v>
      </c>
      <c r="H110" s="93">
        <v>0</v>
      </c>
      <c r="I110" s="93">
        <v>31208.812000000002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2146.3789999999999</v>
      </c>
      <c r="R110" s="93">
        <v>0</v>
      </c>
      <c r="S110" s="93">
        <v>0</v>
      </c>
    </row>
    <row r="111" spans="1:19">
      <c r="A111" s="93" t="s">
        <v>435</v>
      </c>
      <c r="B111" s="94">
        <v>108938000000</v>
      </c>
      <c r="C111" s="93">
        <v>73609.475999999995</v>
      </c>
      <c r="D111" s="93" t="s">
        <v>488</v>
      </c>
      <c r="E111" s="93">
        <v>11214.473</v>
      </c>
      <c r="F111" s="93">
        <v>26914.7</v>
      </c>
      <c r="G111" s="93">
        <v>7819.9409999999998</v>
      </c>
      <c r="H111" s="93">
        <v>0</v>
      </c>
      <c r="I111" s="93">
        <v>25523.368999999999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2136.9920000000002</v>
      </c>
      <c r="R111" s="93">
        <v>0</v>
      </c>
      <c r="S111" s="93">
        <v>0</v>
      </c>
    </row>
    <row r="112" spans="1:19">
      <c r="A112" s="93" t="s">
        <v>436</v>
      </c>
      <c r="B112" s="94">
        <v>97300900000</v>
      </c>
      <c r="C112" s="93">
        <v>59022.91</v>
      </c>
      <c r="D112" s="93" t="s">
        <v>489</v>
      </c>
      <c r="E112" s="93">
        <v>11214.473</v>
      </c>
      <c r="F112" s="93">
        <v>26914.7</v>
      </c>
      <c r="G112" s="93">
        <v>7819.9409999999998</v>
      </c>
      <c r="H112" s="93">
        <v>0</v>
      </c>
      <c r="I112" s="93">
        <v>11014.254000000001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2059.5419999999999</v>
      </c>
      <c r="R112" s="93">
        <v>0</v>
      </c>
      <c r="S112" s="93">
        <v>0</v>
      </c>
    </row>
    <row r="113" spans="1:19">
      <c r="A113" s="93" t="s">
        <v>437</v>
      </c>
      <c r="B113" s="94">
        <v>100114000000</v>
      </c>
      <c r="C113" s="93">
        <v>54205.868000000002</v>
      </c>
      <c r="D113" s="93" t="s">
        <v>619</v>
      </c>
      <c r="E113" s="93">
        <v>11214.473</v>
      </c>
      <c r="F113" s="93">
        <v>26914.7</v>
      </c>
      <c r="G113" s="93">
        <v>7819.9409999999998</v>
      </c>
      <c r="H113" s="93">
        <v>0</v>
      </c>
      <c r="I113" s="93">
        <v>6201.8549999999996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2054.8980000000001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1371630000000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90641000000</v>
      </c>
      <c r="C116" s="93">
        <v>51815.036</v>
      </c>
      <c r="D116" s="93"/>
      <c r="E116" s="93">
        <v>11214.473</v>
      </c>
      <c r="F116" s="93">
        <v>26914.7</v>
      </c>
      <c r="G116" s="93">
        <v>7819.9409999999998</v>
      </c>
      <c r="H116" s="93">
        <v>0</v>
      </c>
      <c r="I116" s="93">
        <v>3917.6179999999999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1948.3030000000001</v>
      </c>
      <c r="R116" s="93">
        <v>0</v>
      </c>
      <c r="S116" s="93">
        <v>0</v>
      </c>
    </row>
    <row r="117" spans="1:19">
      <c r="A117" s="93" t="s">
        <v>440</v>
      </c>
      <c r="B117" s="94">
        <v>145531000000</v>
      </c>
      <c r="C117" s="93">
        <v>86889.013000000006</v>
      </c>
      <c r="D117" s="93"/>
      <c r="E117" s="93">
        <v>11214.473</v>
      </c>
      <c r="F117" s="93">
        <v>26914.7</v>
      </c>
      <c r="G117" s="93">
        <v>7819.9409999999998</v>
      </c>
      <c r="H117" s="93">
        <v>0</v>
      </c>
      <c r="I117" s="93">
        <v>38683.682999999997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2256.2150000000001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39268.97</v>
      </c>
      <c r="C120" s="93">
        <v>14954.87</v>
      </c>
      <c r="D120" s="93">
        <v>0</v>
      </c>
      <c r="E120" s="93">
        <v>54223.839999999997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76.819999999999993</v>
      </c>
      <c r="C121" s="93">
        <v>29.26</v>
      </c>
      <c r="D121" s="93">
        <v>0</v>
      </c>
      <c r="E121" s="93">
        <v>106.08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76.819999999999993</v>
      </c>
      <c r="C122" s="93">
        <v>29.26</v>
      </c>
      <c r="D122" s="93">
        <v>0</v>
      </c>
      <c r="E122" s="93">
        <v>106.08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9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86"/>
      <c r="D432" s="86"/>
      <c r="E432" s="86"/>
      <c r="F432" s="86"/>
      <c r="G432" s="96"/>
      <c r="H432" s="9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86"/>
      <c r="D434" s="86"/>
      <c r="E434" s="96"/>
      <c r="F434" s="86"/>
      <c r="G434" s="96"/>
      <c r="H434" s="96"/>
      <c r="I434" s="86"/>
    </row>
    <row r="435" spans="1:9">
      <c r="A435" s="86"/>
      <c r="B435" s="96"/>
      <c r="C435" s="96"/>
      <c r="D435" s="86"/>
      <c r="E435" s="9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86"/>
      <c r="H437" s="96"/>
      <c r="I437" s="86"/>
    </row>
    <row r="438" spans="1:9">
      <c r="A438" s="86"/>
      <c r="B438" s="96"/>
      <c r="C438" s="96"/>
      <c r="D438" s="86"/>
      <c r="E438" s="86"/>
      <c r="F438" s="86"/>
      <c r="G438" s="86"/>
      <c r="H438" s="96"/>
      <c r="I438" s="86"/>
    </row>
    <row r="439" spans="1:9">
      <c r="A439" s="86"/>
      <c r="B439" s="96"/>
      <c r="C439" s="96"/>
      <c r="D439" s="86"/>
      <c r="E439" s="86"/>
      <c r="F439" s="86"/>
      <c r="G439" s="8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86"/>
      <c r="H440" s="96"/>
      <c r="I440" s="86"/>
    </row>
    <row r="441" spans="1:9">
      <c r="A441" s="86"/>
      <c r="B441" s="96"/>
      <c r="C441" s="96"/>
      <c r="D441" s="86"/>
      <c r="E441" s="96"/>
      <c r="F441" s="86"/>
      <c r="G441" s="96"/>
      <c r="H441" s="96"/>
      <c r="I441" s="86"/>
    </row>
    <row r="442" spans="1:9">
      <c r="A442" s="86"/>
      <c r="B442" s="96"/>
      <c r="C442" s="86"/>
      <c r="D442" s="86"/>
      <c r="E442" s="9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8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86"/>
      <c r="D446" s="86"/>
      <c r="E446" s="86"/>
      <c r="F446" s="86"/>
      <c r="G446" s="8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96"/>
      <c r="H450" s="9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96"/>
      <c r="I451" s="86"/>
    </row>
    <row r="452" spans="1:9">
      <c r="A452" s="86"/>
      <c r="B452" s="96"/>
      <c r="C452" s="86"/>
      <c r="D452" s="86"/>
      <c r="E452" s="86"/>
      <c r="F452" s="86"/>
      <c r="G452" s="86"/>
      <c r="H452" s="96"/>
      <c r="I452" s="86"/>
    </row>
    <row r="453" spans="1:9">
      <c r="A453" s="86"/>
      <c r="B453" s="96"/>
      <c r="C453" s="86"/>
      <c r="D453" s="86"/>
      <c r="E453" s="96"/>
      <c r="F453" s="86"/>
      <c r="G453" s="86"/>
      <c r="H453" s="96"/>
      <c r="I453" s="86"/>
    </row>
    <row r="454" spans="1:9">
      <c r="A454" s="86"/>
      <c r="B454" s="96"/>
      <c r="C454" s="96"/>
      <c r="D454" s="86"/>
      <c r="E454" s="96"/>
      <c r="F454" s="86"/>
      <c r="G454" s="86"/>
      <c r="H454" s="96"/>
      <c r="I454" s="86"/>
    </row>
    <row r="455" spans="1:9">
      <c r="A455" s="86"/>
      <c r="B455" s="96"/>
      <c r="C455" s="9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96"/>
      <c r="D456" s="86"/>
      <c r="E456" s="86"/>
      <c r="F456" s="96"/>
      <c r="G456" s="86"/>
      <c r="H456" s="96"/>
      <c r="I456" s="86"/>
    </row>
    <row r="457" spans="1:9">
      <c r="A457" s="86"/>
      <c r="B457" s="96"/>
      <c r="C457" s="96"/>
      <c r="D457" s="86"/>
      <c r="E457" s="86"/>
      <c r="F457" s="86"/>
      <c r="G457" s="86"/>
      <c r="H457" s="96"/>
      <c r="I457" s="86"/>
    </row>
    <row r="458" spans="1:9">
      <c r="A458" s="86"/>
      <c r="B458" s="96"/>
      <c r="C458" s="96"/>
      <c r="D458" s="86"/>
      <c r="E458" s="9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9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96"/>
      <c r="H460" s="96"/>
      <c r="I460" s="86"/>
    </row>
    <row r="461" spans="1:9">
      <c r="A461" s="86"/>
      <c r="B461" s="96"/>
      <c r="C461" s="86"/>
      <c r="D461" s="86"/>
      <c r="E461" s="86"/>
      <c r="F461" s="86"/>
      <c r="G461" s="96"/>
      <c r="H461" s="9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9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96"/>
      <c r="I464" s="86"/>
    </row>
    <row r="465" spans="1:9">
      <c r="A465" s="86"/>
      <c r="B465" s="96"/>
      <c r="C465" s="96"/>
      <c r="D465" s="86"/>
      <c r="E465" s="96"/>
      <c r="F465" s="96"/>
      <c r="G465" s="96"/>
      <c r="H465" s="96"/>
      <c r="I465" s="86"/>
    </row>
    <row r="467" spans="1:9">
      <c r="B467" s="86"/>
      <c r="C467" s="86"/>
    </row>
    <row r="468" spans="1:9">
      <c r="A468" s="86"/>
      <c r="B468" s="96"/>
      <c r="C468" s="96"/>
    </row>
    <row r="469" spans="1:9">
      <c r="A469" s="86"/>
      <c r="B469" s="96"/>
      <c r="C469" s="9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9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9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8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86"/>
      <c r="C674" s="86"/>
      <c r="D674" s="86"/>
      <c r="E674" s="86"/>
    </row>
    <row r="675" spans="1:5">
      <c r="A675" s="86"/>
      <c r="B675" s="9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9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9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9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96"/>
    </row>
    <row r="782" spans="1:6">
      <c r="A782" s="86"/>
      <c r="B782" s="96"/>
      <c r="C782" s="96"/>
      <c r="D782" s="96"/>
      <c r="E782" s="9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9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9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9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9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8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86"/>
      <c r="E851" s="86"/>
      <c r="F851" s="96"/>
      <c r="G851" s="86"/>
    </row>
    <row r="852" spans="1:14">
      <c r="A852" s="86"/>
      <c r="B852" s="96"/>
      <c r="C852" s="86"/>
      <c r="D852" s="86"/>
      <c r="E852" s="86"/>
      <c r="F852" s="96"/>
      <c r="G852" s="86"/>
    </row>
    <row r="853" spans="1:14">
      <c r="A853" s="86"/>
      <c r="B853" s="96"/>
      <c r="C853" s="86"/>
      <c r="D853" s="8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8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0" spans="1:7">
      <c r="A890" s="86"/>
      <c r="B890" s="86"/>
      <c r="C890" s="86"/>
      <c r="D890" s="86"/>
      <c r="E890" s="86"/>
      <c r="F890" s="86"/>
      <c r="G890" s="86"/>
    </row>
    <row r="891" spans="1:7">
      <c r="A891" s="86"/>
      <c r="B891" s="86"/>
      <c r="C891" s="86"/>
      <c r="D891" s="86"/>
      <c r="E891" s="86"/>
      <c r="F891" s="86"/>
      <c r="G891" s="86"/>
    </row>
    <row r="893" spans="1:7"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5">
      <c r="A897" s="86"/>
      <c r="B897" s="86"/>
    </row>
    <row r="898" spans="1:15">
      <c r="A898" s="86"/>
      <c r="B898" s="86"/>
    </row>
    <row r="899" spans="1:15">
      <c r="A899" s="86"/>
      <c r="B899" s="86"/>
    </row>
    <row r="900" spans="1:15">
      <c r="A900" s="86"/>
      <c r="B900" s="86"/>
    </row>
    <row r="902" spans="1:15"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5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5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5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5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5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5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5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0" spans="1:15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</row>
    <row r="911" spans="1:15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</row>
    <row r="913" spans="1:16"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</row>
    <row r="920" spans="1:16"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</row>
    <row r="921" spans="1:16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</row>
    <row r="922" spans="1:16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</row>
    <row r="924" spans="1:16"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</row>
    <row r="926" spans="1:16"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7" spans="1:16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9" spans="1:15"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5" spans="1:1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</row>
    <row r="936" spans="1:1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8" spans="1:1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8" spans="1:15"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69" spans="1:1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</row>
    <row r="971" spans="1:15">
      <c r="B971" s="86"/>
    </row>
    <row r="972" spans="1:15">
      <c r="A972" s="86"/>
      <c r="B972" s="86"/>
    </row>
    <row r="973" spans="1:15">
      <c r="A973" s="86"/>
      <c r="B973" s="86"/>
    </row>
    <row r="974" spans="1:15">
      <c r="A974" s="86"/>
      <c r="B974" s="86"/>
    </row>
    <row r="975" spans="1:15">
      <c r="A975" s="86"/>
      <c r="B975" s="86"/>
    </row>
    <row r="976" spans="1:15">
      <c r="A976" s="86"/>
      <c r="B976" s="86"/>
    </row>
    <row r="977" spans="1:16">
      <c r="A977" s="86"/>
      <c r="B977" s="86"/>
    </row>
    <row r="978" spans="1:16">
      <c r="A978" s="86"/>
      <c r="B978" s="86"/>
    </row>
    <row r="980" spans="1:16"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</row>
    <row r="981" spans="1:16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6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3" spans="1:16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</row>
    <row r="984" spans="1:16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</row>
    <row r="985" spans="1:16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</row>
    <row r="986" spans="1:1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</row>
    <row r="987" spans="1:16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</row>
    <row r="988" spans="1:16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</row>
    <row r="989" spans="1:16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</row>
    <row r="991" spans="1:16"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</row>
    <row r="992" spans="1:16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</row>
    <row r="993" spans="1:16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</row>
    <row r="994" spans="1:16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</row>
    <row r="996" spans="1:1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</row>
    <row r="998" spans="1:16"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</row>
    <row r="1000" spans="1:16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</row>
    <row r="1002" spans="1:16"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</row>
    <row r="1004" spans="1:16"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</row>
    <row r="1005" spans="1:16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</row>
    <row r="1006" spans="1:16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</row>
    <row r="1008" spans="1:16"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</row>
    <row r="1009" spans="1:1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</row>
    <row r="1010" spans="1:1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4" spans="1:15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</row>
    <row r="1015" spans="1:15">
      <c r="A1015" s="86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6" spans="1:15">
      <c r="A1016" s="86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5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5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5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5" spans="1:15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</row>
    <row r="1047" spans="1:15"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8" spans="1:15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</row>
    <row r="1050" spans="1:15">
      <c r="B1050" s="86"/>
    </row>
    <row r="1051" spans="1:15">
      <c r="A1051" s="86"/>
      <c r="B1051" s="86"/>
    </row>
    <row r="1052" spans="1:15">
      <c r="A1052" s="86"/>
      <c r="B1052" s="86"/>
    </row>
    <row r="1053" spans="1:15">
      <c r="A1053" s="86"/>
      <c r="B1053" s="86"/>
    </row>
    <row r="1054" spans="1:15">
      <c r="A1054" s="86"/>
      <c r="B1054" s="86"/>
    </row>
    <row r="1055" spans="1:15">
      <c r="A1055" s="86"/>
      <c r="B1055" s="86"/>
    </row>
    <row r="1056" spans="1:15">
      <c r="A1056" s="86"/>
      <c r="B1056" s="86"/>
    </row>
    <row r="1057" spans="1:16">
      <c r="A1057" s="86"/>
      <c r="B1057" s="86"/>
    </row>
    <row r="1059" spans="1:16">
      <c r="B1059" s="86"/>
      <c r="C1059" s="86"/>
      <c r="D1059" s="86"/>
      <c r="E1059" s="86"/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</row>
    <row r="1060" spans="1:16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6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2" spans="1:16">
      <c r="A1062" s="86"/>
      <c r="B1062" s="86"/>
      <c r="C1062" s="86"/>
      <c r="D1062" s="86"/>
      <c r="E1062" s="86"/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</row>
    <row r="1063" spans="1:16">
      <c r="A1063" s="86"/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</row>
    <row r="1064" spans="1:16">
      <c r="A1064" s="86"/>
      <c r="B1064" s="86"/>
      <c r="C1064" s="86"/>
      <c r="D1064" s="86"/>
      <c r="E1064" s="86"/>
      <c r="F1064" s="86"/>
      <c r="G1064" s="86"/>
      <c r="H1064" s="86"/>
      <c r="I1064" s="86"/>
      <c r="J1064" s="86"/>
      <c r="K1064" s="86"/>
      <c r="L1064" s="86"/>
      <c r="M1064" s="86"/>
      <c r="N1064" s="86"/>
      <c r="O1064" s="86"/>
    </row>
    <row r="1065" spans="1:16">
      <c r="A1065" s="86"/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</row>
    <row r="1066" spans="1:16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</row>
    <row r="1067" spans="1:16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</row>
    <row r="1068" spans="1:16">
      <c r="A1068" s="86"/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6"/>
      <c r="M1068" s="86"/>
      <c r="N1068" s="86"/>
      <c r="O1068" s="86"/>
    </row>
    <row r="1070" spans="1:16"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  <c r="P1070" s="86"/>
    </row>
    <row r="1071" spans="1:16">
      <c r="A1071" s="86"/>
      <c r="B1071" s="86"/>
      <c r="C1071" s="86"/>
      <c r="D1071" s="86"/>
      <c r="E1071" s="86"/>
      <c r="F1071" s="86"/>
      <c r="G1071" s="86"/>
      <c r="H1071" s="86"/>
      <c r="I1071" s="86"/>
      <c r="J1071" s="86"/>
      <c r="K1071" s="86"/>
      <c r="L1071" s="86"/>
      <c r="M1071" s="86"/>
      <c r="N1071" s="86"/>
      <c r="O1071" s="86"/>
      <c r="P1071" s="86"/>
    </row>
    <row r="1072" spans="1:16">
      <c r="A1072" s="86"/>
      <c r="B1072" s="86"/>
      <c r="C1072" s="86"/>
      <c r="D1072" s="86"/>
      <c r="E1072" s="86"/>
      <c r="F1072" s="86"/>
      <c r="G1072" s="86"/>
      <c r="H1072" s="86"/>
      <c r="I1072" s="86"/>
      <c r="J1072" s="86"/>
      <c r="K1072" s="86"/>
      <c r="L1072" s="86"/>
      <c r="M1072" s="86"/>
      <c r="N1072" s="86"/>
      <c r="O1072" s="86"/>
      <c r="P1072" s="86"/>
    </row>
    <row r="1073" spans="1:16">
      <c r="A1073" s="86"/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  <c r="P1073" s="86"/>
    </row>
    <row r="1074" spans="1:16">
      <c r="A1074" s="86"/>
      <c r="B1074" s="86"/>
      <c r="C1074" s="86"/>
      <c r="D1074" s="86"/>
      <c r="E1074" s="86"/>
      <c r="F1074" s="86"/>
      <c r="G1074" s="86"/>
      <c r="H1074" s="86"/>
      <c r="I1074" s="86"/>
      <c r="J1074" s="86"/>
      <c r="K1074" s="86"/>
      <c r="L1074" s="86"/>
      <c r="M1074" s="86"/>
      <c r="N1074" s="86"/>
      <c r="O1074" s="86"/>
      <c r="P1074" s="86"/>
    </row>
    <row r="1075" spans="1:16">
      <c r="A1075" s="86"/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  <c r="P1075" s="86"/>
    </row>
    <row r="1077" spans="1:16"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8" spans="1:16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</row>
    <row r="1079" spans="1:16">
      <c r="A1079" s="86"/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</row>
    <row r="1081" spans="1:16"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3" spans="1:16"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</row>
    <row r="1084" spans="1:16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6" spans="1:16"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6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6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5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5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5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4" spans="1:15">
      <c r="A1094" s="86"/>
      <c r="B1094" s="86"/>
      <c r="C1094" s="86"/>
      <c r="D1094" s="86"/>
      <c r="E1094" s="86"/>
      <c r="F1094" s="86"/>
      <c r="G1094" s="86"/>
      <c r="H1094" s="86"/>
      <c r="I1094" s="86"/>
      <c r="J1094" s="86"/>
      <c r="K1094" s="86"/>
      <c r="L1094" s="86"/>
      <c r="M1094" s="86"/>
      <c r="N1094" s="86"/>
      <c r="O1094" s="86"/>
    </row>
    <row r="1095" spans="1:15">
      <c r="A1095" s="86"/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7" spans="1:15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</row>
    <row r="1098" spans="1:15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19" spans="1:15">
      <c r="A1119" s="86"/>
      <c r="B1119" s="86"/>
      <c r="C1119" s="86"/>
      <c r="D1119" s="86"/>
      <c r="E1119" s="86"/>
      <c r="F1119" s="86"/>
      <c r="G1119" s="86"/>
      <c r="H1119" s="86"/>
      <c r="I1119" s="86"/>
      <c r="J1119" s="86"/>
      <c r="K1119" s="86"/>
      <c r="L1119" s="86"/>
      <c r="M1119" s="86"/>
      <c r="N1119" s="86"/>
      <c r="O1119" s="86"/>
    </row>
    <row r="1120" spans="1:15">
      <c r="A1120" s="86"/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2" spans="1:15">
      <c r="A1122" s="86"/>
      <c r="B1122" s="86"/>
      <c r="C1122" s="86"/>
      <c r="D1122" s="86"/>
      <c r="E1122" s="86"/>
      <c r="F1122" s="86"/>
      <c r="G1122" s="86"/>
      <c r="H1122" s="86"/>
      <c r="I1122" s="86"/>
      <c r="J1122" s="86"/>
      <c r="K1122" s="86"/>
      <c r="L1122" s="86"/>
      <c r="M1122" s="86"/>
      <c r="N1122" s="86"/>
      <c r="O1122" s="86"/>
    </row>
    <row r="1123" spans="1:15">
      <c r="A1123" s="86"/>
      <c r="B1123" s="86"/>
      <c r="C1123" s="86"/>
      <c r="D1123" s="86"/>
      <c r="E1123" s="86"/>
      <c r="F1123" s="86"/>
      <c r="G1123" s="86"/>
      <c r="H1123" s="86"/>
      <c r="I1123" s="86"/>
      <c r="J1123" s="86"/>
      <c r="K1123" s="86"/>
      <c r="L1123" s="86"/>
      <c r="M1123" s="86"/>
      <c r="N1123" s="86"/>
      <c r="O1123" s="86"/>
    </row>
    <row r="1125" spans="1:15">
      <c r="B1125" s="86"/>
      <c r="C1125" s="86"/>
      <c r="D1125" s="86"/>
      <c r="E1125" s="86"/>
      <c r="F1125" s="86"/>
      <c r="G1125" s="86"/>
      <c r="H1125" s="86"/>
      <c r="I1125" s="86"/>
      <c r="J1125" s="86"/>
      <c r="K1125" s="86"/>
      <c r="L1125" s="86"/>
      <c r="M1125" s="86"/>
      <c r="N1125" s="86"/>
      <c r="O1125" s="86"/>
    </row>
    <row r="1126" spans="1:15">
      <c r="A1126" s="86"/>
      <c r="B1126" s="86"/>
      <c r="C1126" s="86"/>
      <c r="D1126" s="86"/>
      <c r="E1126" s="86"/>
      <c r="F1126" s="86"/>
      <c r="G1126" s="86"/>
      <c r="H1126" s="86"/>
      <c r="I1126" s="86"/>
      <c r="J1126" s="86"/>
      <c r="K1126" s="86"/>
      <c r="L1126" s="86"/>
      <c r="M1126" s="86"/>
      <c r="N1126" s="86"/>
      <c r="O1126" s="86"/>
    </row>
    <row r="1128" spans="1:15">
      <c r="B1128" s="86"/>
    </row>
    <row r="1129" spans="1:15">
      <c r="A1129" s="86"/>
      <c r="B1129" s="86"/>
    </row>
    <row r="1130" spans="1:15">
      <c r="A1130" s="86"/>
      <c r="B1130" s="86"/>
    </row>
    <row r="1131" spans="1:15">
      <c r="A1131" s="86"/>
      <c r="B1131" s="86"/>
    </row>
    <row r="1132" spans="1:15">
      <c r="A1132" s="86"/>
      <c r="B1132" s="86"/>
    </row>
    <row r="1133" spans="1:15">
      <c r="A1133" s="86"/>
      <c r="B1133" s="86"/>
    </row>
    <row r="1134" spans="1:15">
      <c r="A1134" s="86"/>
      <c r="B1134" s="86"/>
    </row>
    <row r="1135" spans="1:15">
      <c r="A1135" s="86"/>
      <c r="B1135" s="86"/>
    </row>
    <row r="1137" spans="1:16">
      <c r="B1137" s="86"/>
      <c r="C1137" s="86"/>
      <c r="D1137" s="86"/>
      <c r="E1137" s="86"/>
      <c r="F1137" s="86"/>
      <c r="G1137" s="86"/>
      <c r="H1137" s="86"/>
      <c r="I1137" s="86"/>
      <c r="J1137" s="86"/>
      <c r="K1137" s="86"/>
      <c r="L1137" s="86"/>
      <c r="M1137" s="86"/>
      <c r="N1137" s="86"/>
      <c r="O1137" s="86"/>
    </row>
    <row r="1138" spans="1:16">
      <c r="A1138" s="86"/>
      <c r="B1138" s="86"/>
      <c r="C1138" s="86"/>
      <c r="D1138" s="86"/>
      <c r="E1138" s="86"/>
      <c r="F1138" s="86"/>
      <c r="G1138" s="86"/>
      <c r="H1138" s="86"/>
      <c r="I1138" s="86"/>
      <c r="J1138" s="86"/>
      <c r="K1138" s="86"/>
      <c r="L1138" s="86"/>
      <c r="M1138" s="86"/>
      <c r="N1138" s="86"/>
      <c r="O1138" s="86"/>
    </row>
    <row r="1139" spans="1:16">
      <c r="A1139" s="86"/>
      <c r="B1139" s="86"/>
      <c r="C1139" s="86"/>
      <c r="D1139" s="86"/>
      <c r="E1139" s="86"/>
      <c r="F1139" s="86"/>
      <c r="G1139" s="86"/>
      <c r="H1139" s="86"/>
      <c r="I1139" s="86"/>
      <c r="J1139" s="86"/>
      <c r="K1139" s="86"/>
      <c r="L1139" s="86"/>
      <c r="M1139" s="86"/>
      <c r="N1139" s="86"/>
      <c r="O1139" s="86"/>
    </row>
    <row r="1140" spans="1:16">
      <c r="A1140" s="86"/>
      <c r="B1140" s="86"/>
      <c r="C1140" s="86"/>
      <c r="D1140" s="86"/>
      <c r="E1140" s="86"/>
      <c r="F1140" s="86"/>
      <c r="G1140" s="86"/>
      <c r="H1140" s="86"/>
      <c r="I1140" s="86"/>
      <c r="J1140" s="86"/>
      <c r="K1140" s="86"/>
      <c r="L1140" s="86"/>
      <c r="M1140" s="86"/>
      <c r="N1140" s="86"/>
      <c r="O1140" s="86"/>
    </row>
    <row r="1141" spans="1:16">
      <c r="A1141" s="86"/>
      <c r="B1141" s="86"/>
      <c r="C1141" s="86"/>
      <c r="D1141" s="86"/>
      <c r="E1141" s="86"/>
      <c r="F1141" s="86"/>
      <c r="G1141" s="86"/>
      <c r="H1141" s="86"/>
      <c r="I1141" s="86"/>
      <c r="J1141" s="86"/>
      <c r="K1141" s="86"/>
      <c r="L1141" s="86"/>
      <c r="M1141" s="86"/>
      <c r="N1141" s="86"/>
      <c r="O1141" s="86"/>
    </row>
    <row r="1142" spans="1:16">
      <c r="A1142" s="86"/>
      <c r="B1142" s="86"/>
      <c r="C1142" s="86"/>
      <c r="D1142" s="86"/>
      <c r="E1142" s="86"/>
      <c r="F1142" s="86"/>
      <c r="G1142" s="86"/>
      <c r="H1142" s="86"/>
      <c r="I1142" s="86"/>
      <c r="J1142" s="86"/>
      <c r="K1142" s="86"/>
      <c r="L1142" s="86"/>
      <c r="M1142" s="86"/>
      <c r="N1142" s="86"/>
      <c r="O1142" s="86"/>
    </row>
    <row r="1143" spans="1:16">
      <c r="A1143" s="86"/>
      <c r="B1143" s="86"/>
      <c r="C1143" s="86"/>
      <c r="D1143" s="86"/>
      <c r="E1143" s="86"/>
      <c r="F1143" s="86"/>
      <c r="G1143" s="86"/>
      <c r="H1143" s="86"/>
      <c r="I1143" s="86"/>
      <c r="J1143" s="86"/>
      <c r="K1143" s="86"/>
      <c r="L1143" s="86"/>
      <c r="M1143" s="86"/>
      <c r="N1143" s="86"/>
      <c r="O1143" s="86"/>
    </row>
    <row r="1144" spans="1:16">
      <c r="A1144" s="86"/>
      <c r="B1144" s="86"/>
      <c r="C1144" s="86"/>
      <c r="D1144" s="86"/>
      <c r="E1144" s="86"/>
      <c r="F1144" s="86"/>
      <c r="G1144" s="86"/>
      <c r="H1144" s="86"/>
      <c r="I1144" s="86"/>
      <c r="J1144" s="86"/>
      <c r="K1144" s="86"/>
      <c r="L1144" s="86"/>
      <c r="M1144" s="86"/>
      <c r="N1144" s="86"/>
      <c r="O1144" s="86"/>
    </row>
    <row r="1145" spans="1:16">
      <c r="A1145" s="86"/>
      <c r="B1145" s="86"/>
      <c r="C1145" s="86"/>
      <c r="D1145" s="86"/>
      <c r="E1145" s="86"/>
      <c r="F1145" s="86"/>
      <c r="G1145" s="86"/>
      <c r="H1145" s="86"/>
      <c r="I1145" s="86"/>
      <c r="J1145" s="86"/>
      <c r="K1145" s="86"/>
      <c r="L1145" s="86"/>
      <c r="M1145" s="86"/>
      <c r="N1145" s="86"/>
      <c r="O1145" s="86"/>
    </row>
    <row r="1146" spans="1:16">
      <c r="A1146" s="86"/>
      <c r="B1146" s="86"/>
      <c r="C1146" s="86"/>
      <c r="D1146" s="86"/>
      <c r="E1146" s="86"/>
      <c r="F1146" s="86"/>
      <c r="G1146" s="86"/>
      <c r="H1146" s="86"/>
      <c r="I1146" s="86"/>
      <c r="J1146" s="86"/>
      <c r="K1146" s="86"/>
      <c r="L1146" s="86"/>
      <c r="M1146" s="86"/>
      <c r="N1146" s="86"/>
      <c r="O1146" s="86"/>
    </row>
    <row r="1148" spans="1:16">
      <c r="B1148" s="86"/>
      <c r="C1148" s="86"/>
      <c r="D1148" s="86"/>
      <c r="E1148" s="86"/>
      <c r="F1148" s="86"/>
      <c r="G1148" s="86"/>
      <c r="H1148" s="86"/>
      <c r="I1148" s="86"/>
      <c r="J1148" s="86"/>
      <c r="K1148" s="86"/>
      <c r="L1148" s="86"/>
      <c r="M1148" s="86"/>
      <c r="N1148" s="86"/>
      <c r="O1148" s="86"/>
      <c r="P1148" s="86"/>
    </row>
    <row r="1149" spans="1:16">
      <c r="A1149" s="86"/>
      <c r="B1149" s="86"/>
      <c r="C1149" s="86"/>
      <c r="D1149" s="86"/>
      <c r="E1149" s="86"/>
      <c r="F1149" s="86"/>
      <c r="G1149" s="86"/>
      <c r="H1149" s="86"/>
      <c r="I1149" s="86"/>
      <c r="J1149" s="86"/>
      <c r="K1149" s="86"/>
      <c r="L1149" s="86"/>
      <c r="M1149" s="86"/>
      <c r="N1149" s="86"/>
      <c r="O1149" s="86"/>
      <c r="P1149" s="86"/>
    </row>
    <row r="1150" spans="1:16">
      <c r="A1150" s="86"/>
      <c r="B1150" s="86"/>
      <c r="C1150" s="86"/>
      <c r="D1150" s="86"/>
      <c r="E1150" s="86"/>
      <c r="F1150" s="86"/>
      <c r="G1150" s="86"/>
      <c r="H1150" s="86"/>
      <c r="I1150" s="86"/>
      <c r="J1150" s="86"/>
      <c r="K1150" s="86"/>
      <c r="L1150" s="86"/>
      <c r="M1150" s="86"/>
      <c r="N1150" s="86"/>
      <c r="O1150" s="86"/>
      <c r="P1150" s="86"/>
    </row>
    <row r="1151" spans="1:16">
      <c r="A1151" s="86"/>
      <c r="B1151" s="86"/>
      <c r="C1151" s="86"/>
      <c r="D1151" s="86"/>
      <c r="E1151" s="86"/>
      <c r="F1151" s="86"/>
      <c r="G1151" s="86"/>
      <c r="H1151" s="86"/>
      <c r="I1151" s="86"/>
      <c r="J1151" s="86"/>
      <c r="K1151" s="86"/>
      <c r="L1151" s="86"/>
      <c r="M1151" s="86"/>
      <c r="N1151" s="86"/>
      <c r="O1151" s="86"/>
      <c r="P1151" s="86"/>
    </row>
    <row r="1152" spans="1:16">
      <c r="A1152" s="86"/>
      <c r="B1152" s="86"/>
      <c r="C1152" s="86"/>
      <c r="D1152" s="86"/>
      <c r="E1152" s="86"/>
      <c r="F1152" s="86"/>
      <c r="G1152" s="86"/>
      <c r="H1152" s="86"/>
      <c r="I1152" s="86"/>
      <c r="J1152" s="86"/>
      <c r="K1152" s="86"/>
      <c r="L1152" s="86"/>
      <c r="M1152" s="86"/>
      <c r="N1152" s="86"/>
      <c r="O1152" s="86"/>
      <c r="P1152" s="86"/>
    </row>
    <row r="1154" spans="1:15">
      <c r="B1154" s="86"/>
      <c r="C1154" s="86"/>
      <c r="D1154" s="86"/>
      <c r="E1154" s="86"/>
      <c r="F1154" s="86"/>
      <c r="G1154" s="86"/>
      <c r="H1154" s="86"/>
      <c r="I1154" s="86"/>
      <c r="J1154" s="86"/>
      <c r="K1154" s="86"/>
      <c r="L1154" s="86"/>
      <c r="M1154" s="86"/>
      <c r="N1154" s="86"/>
      <c r="O1154" s="86"/>
    </row>
    <row r="1155" spans="1:15">
      <c r="A1155" s="86"/>
      <c r="B1155" s="86"/>
      <c r="C1155" s="86"/>
      <c r="D1155" s="86"/>
      <c r="E1155" s="86"/>
      <c r="F1155" s="86"/>
      <c r="G1155" s="86"/>
      <c r="H1155" s="86"/>
      <c r="I1155" s="86"/>
      <c r="J1155" s="86"/>
      <c r="K1155" s="86"/>
      <c r="L1155" s="86"/>
      <c r="M1155" s="86"/>
      <c r="N1155" s="86"/>
      <c r="O1155" s="86"/>
    </row>
    <row r="1156" spans="1:15">
      <c r="A1156" s="86"/>
      <c r="B1156" s="86"/>
      <c r="C1156" s="86"/>
      <c r="D1156" s="86"/>
      <c r="E1156" s="86"/>
      <c r="F1156" s="86"/>
      <c r="G1156" s="86"/>
      <c r="H1156" s="86"/>
      <c r="I1156" s="86"/>
      <c r="J1156" s="86"/>
      <c r="K1156" s="86"/>
      <c r="L1156" s="86"/>
      <c r="M1156" s="86"/>
      <c r="N1156" s="86"/>
      <c r="O1156" s="86"/>
    </row>
    <row r="1158" spans="1:15">
      <c r="B1158" s="86"/>
      <c r="C1158" s="86"/>
      <c r="D1158" s="86"/>
      <c r="E1158" s="86"/>
      <c r="F1158" s="86"/>
      <c r="G1158" s="86"/>
      <c r="H1158" s="86"/>
      <c r="I1158" s="86"/>
      <c r="J1158" s="86"/>
      <c r="K1158" s="86"/>
      <c r="L1158" s="86"/>
      <c r="M1158" s="86"/>
      <c r="N1158" s="86"/>
      <c r="O1158" s="86"/>
    </row>
    <row r="1160" spans="1:15">
      <c r="B1160" s="86"/>
      <c r="C1160" s="86"/>
      <c r="D1160" s="86"/>
      <c r="E1160" s="86"/>
      <c r="F1160" s="86"/>
      <c r="G1160" s="86"/>
      <c r="H1160" s="86"/>
      <c r="I1160" s="86"/>
      <c r="J1160" s="86"/>
      <c r="K1160" s="86"/>
      <c r="L1160" s="86"/>
      <c r="M1160" s="86"/>
      <c r="N1160" s="86"/>
      <c r="O1160" s="86"/>
    </row>
    <row r="1161" spans="1:15">
      <c r="A1161" s="86"/>
      <c r="B1161" s="86"/>
      <c r="C1161" s="86"/>
      <c r="D1161" s="86"/>
      <c r="E1161" s="86"/>
      <c r="F1161" s="86"/>
      <c r="G1161" s="86"/>
      <c r="H1161" s="86"/>
      <c r="I1161" s="86"/>
      <c r="J1161" s="86"/>
      <c r="K1161" s="86"/>
      <c r="L1161" s="86"/>
      <c r="M1161" s="86"/>
      <c r="N1161" s="86"/>
      <c r="O1161" s="86"/>
    </row>
    <row r="1162" spans="1:15">
      <c r="A1162" s="86"/>
      <c r="B1162" s="86"/>
      <c r="C1162" s="86"/>
      <c r="D1162" s="86"/>
      <c r="E1162" s="86"/>
      <c r="F1162" s="86"/>
      <c r="G1162" s="86"/>
      <c r="H1162" s="86"/>
      <c r="I1162" s="86"/>
      <c r="J1162" s="86"/>
      <c r="K1162" s="86"/>
      <c r="L1162" s="86"/>
      <c r="M1162" s="86"/>
      <c r="N1162" s="86"/>
      <c r="O1162" s="86"/>
    </row>
    <row r="1164" spans="1:15">
      <c r="B1164" s="86"/>
      <c r="C1164" s="86"/>
      <c r="D1164" s="86"/>
      <c r="E1164" s="86"/>
      <c r="F1164" s="86"/>
      <c r="G1164" s="86"/>
      <c r="H1164" s="86"/>
      <c r="I1164" s="86"/>
      <c r="J1164" s="86"/>
      <c r="K1164" s="86"/>
      <c r="L1164" s="86"/>
      <c r="M1164" s="86"/>
      <c r="N1164" s="86"/>
      <c r="O1164" s="86"/>
    </row>
    <row r="1165" spans="1:15">
      <c r="A1165" s="86"/>
      <c r="B1165" s="86"/>
      <c r="C1165" s="86"/>
      <c r="D1165" s="86"/>
      <c r="E1165" s="86"/>
      <c r="F1165" s="86"/>
      <c r="G1165" s="86"/>
      <c r="H1165" s="86"/>
      <c r="I1165" s="86"/>
      <c r="J1165" s="86"/>
      <c r="K1165" s="86"/>
      <c r="L1165" s="86"/>
      <c r="M1165" s="86"/>
      <c r="N1165" s="86"/>
      <c r="O1165" s="86"/>
    </row>
    <row r="1166" spans="1:15">
      <c r="A1166" s="86"/>
      <c r="B1166" s="86"/>
      <c r="C1166" s="86"/>
      <c r="D1166" s="86"/>
      <c r="E1166" s="86"/>
      <c r="F1166" s="86"/>
      <c r="G1166" s="86"/>
      <c r="H1166" s="86"/>
      <c r="I1166" s="86"/>
      <c r="J1166" s="86"/>
      <c r="K1166" s="86"/>
      <c r="L1166" s="86"/>
      <c r="M1166" s="86"/>
      <c r="N1166" s="86"/>
      <c r="O1166" s="86"/>
    </row>
    <row r="1167" spans="1:15">
      <c r="A1167" s="86"/>
      <c r="B1167" s="86"/>
      <c r="C1167" s="86"/>
      <c r="D1167" s="86"/>
      <c r="E1167" s="86"/>
      <c r="F1167" s="86"/>
      <c r="G1167" s="86"/>
      <c r="H1167" s="86"/>
      <c r="I1167" s="86"/>
      <c r="J1167" s="86"/>
      <c r="K1167" s="86"/>
      <c r="L1167" s="86"/>
      <c r="M1167" s="86"/>
      <c r="N1167" s="86"/>
      <c r="O1167" s="86"/>
    </row>
    <row r="1168" spans="1:15">
      <c r="A1168" s="86"/>
      <c r="B1168" s="86"/>
      <c r="C1168" s="86"/>
      <c r="D1168" s="86"/>
      <c r="E1168" s="86"/>
      <c r="F1168" s="86"/>
      <c r="G1168" s="86"/>
      <c r="H1168" s="86"/>
      <c r="I1168" s="86"/>
      <c r="J1168" s="86"/>
      <c r="K1168" s="86"/>
      <c r="L1168" s="86"/>
      <c r="M1168" s="86"/>
      <c r="N1168" s="86"/>
      <c r="O1168" s="86"/>
    </row>
    <row r="1169" spans="1:15">
      <c r="A1169" s="86"/>
      <c r="B1169" s="86"/>
      <c r="C1169" s="86"/>
      <c r="D1169" s="86"/>
      <c r="E1169" s="86"/>
      <c r="F1169" s="86"/>
      <c r="G1169" s="86"/>
      <c r="H1169" s="86"/>
      <c r="I1169" s="86"/>
      <c r="J1169" s="86"/>
      <c r="K1169" s="86"/>
      <c r="L1169" s="86"/>
      <c r="M1169" s="86"/>
      <c r="N1169" s="86"/>
      <c r="O1169" s="86"/>
    </row>
    <row r="1170" spans="1:15">
      <c r="A1170" s="86"/>
      <c r="B1170" s="86"/>
      <c r="C1170" s="86"/>
      <c r="D1170" s="86"/>
      <c r="E1170" s="86"/>
      <c r="F1170" s="86"/>
      <c r="G1170" s="86"/>
      <c r="H1170" s="86"/>
      <c r="I1170" s="86"/>
      <c r="J1170" s="86"/>
      <c r="K1170" s="86"/>
      <c r="L1170" s="86"/>
      <c r="M1170" s="86"/>
      <c r="N1170" s="86"/>
      <c r="O1170" s="86"/>
    </row>
    <row r="1171" spans="1:15">
      <c r="A1171" s="86"/>
      <c r="B1171" s="86"/>
      <c r="C1171" s="86"/>
      <c r="D1171" s="86"/>
      <c r="E1171" s="86"/>
      <c r="F1171" s="86"/>
      <c r="G1171" s="86"/>
      <c r="H1171" s="86"/>
      <c r="I1171" s="86"/>
      <c r="J1171" s="86"/>
      <c r="K1171" s="86"/>
      <c r="L1171" s="86"/>
      <c r="M1171" s="86"/>
      <c r="N1171" s="86"/>
      <c r="O1171" s="86"/>
    </row>
    <row r="1172" spans="1:15">
      <c r="A1172" s="86"/>
      <c r="B1172" s="86"/>
      <c r="C1172" s="86"/>
      <c r="D1172" s="86"/>
      <c r="E1172" s="86"/>
      <c r="F1172" s="86"/>
      <c r="G1172" s="86"/>
      <c r="H1172" s="86"/>
      <c r="I1172" s="86"/>
      <c r="J1172" s="86"/>
      <c r="K1172" s="86"/>
      <c r="L1172" s="86"/>
      <c r="M1172" s="86"/>
      <c r="N1172" s="86"/>
      <c r="O1172" s="86"/>
    </row>
    <row r="1173" spans="1:15">
      <c r="A1173" s="86"/>
      <c r="B1173" s="86"/>
      <c r="C1173" s="86"/>
      <c r="D1173" s="86"/>
      <c r="E1173" s="86"/>
      <c r="F1173" s="86"/>
      <c r="G1173" s="86"/>
      <c r="H1173" s="86"/>
      <c r="I1173" s="86"/>
      <c r="J1173" s="86"/>
      <c r="K1173" s="86"/>
      <c r="L1173" s="86"/>
      <c r="M1173" s="86"/>
      <c r="N1173" s="86"/>
      <c r="O1173" s="86"/>
    </row>
    <row r="1174" spans="1:15">
      <c r="A1174" s="86"/>
      <c r="B1174" s="86"/>
      <c r="C1174" s="86"/>
      <c r="D1174" s="86"/>
      <c r="E1174" s="86"/>
      <c r="F1174" s="86"/>
      <c r="G1174" s="86"/>
      <c r="H1174" s="86"/>
      <c r="I1174" s="86"/>
      <c r="J1174" s="86"/>
      <c r="K1174" s="86"/>
      <c r="L1174" s="86"/>
      <c r="M1174" s="86"/>
      <c r="N1174" s="86"/>
      <c r="O1174" s="86"/>
    </row>
    <row r="1175" spans="1:15">
      <c r="A1175" s="86"/>
      <c r="B1175" s="86"/>
      <c r="C1175" s="86"/>
      <c r="D1175" s="86"/>
      <c r="E1175" s="86"/>
      <c r="F1175" s="86"/>
      <c r="G1175" s="86"/>
      <c r="H1175" s="86"/>
      <c r="I1175" s="86"/>
      <c r="J1175" s="86"/>
      <c r="K1175" s="86"/>
      <c r="L1175" s="86"/>
      <c r="M1175" s="86"/>
      <c r="N1175" s="86"/>
      <c r="O1175" s="86"/>
    </row>
    <row r="1176" spans="1:15">
      <c r="A1176" s="86"/>
      <c r="B1176" s="86"/>
      <c r="C1176" s="86"/>
      <c r="D1176" s="86"/>
      <c r="E1176" s="86"/>
      <c r="F1176" s="86"/>
      <c r="G1176" s="86"/>
      <c r="H1176" s="86"/>
      <c r="I1176" s="86"/>
      <c r="J1176" s="86"/>
      <c r="K1176" s="86"/>
      <c r="L1176" s="86"/>
      <c r="M1176" s="86"/>
      <c r="N1176" s="86"/>
      <c r="O1176" s="86"/>
    </row>
    <row r="1177" spans="1:15">
      <c r="A1177" s="86"/>
      <c r="B1177" s="86"/>
      <c r="C1177" s="86"/>
      <c r="D1177" s="86"/>
      <c r="E1177" s="86"/>
      <c r="F1177" s="86"/>
      <c r="G1177" s="86"/>
      <c r="H1177" s="86"/>
      <c r="I1177" s="86"/>
      <c r="J1177" s="86"/>
      <c r="K1177" s="86"/>
      <c r="L1177" s="86"/>
      <c r="M1177" s="86"/>
      <c r="N1177" s="86"/>
      <c r="O1177" s="86"/>
    </row>
    <row r="1178" spans="1:15">
      <c r="A1178" s="86"/>
      <c r="B1178" s="86"/>
      <c r="C1178" s="86"/>
      <c r="D1178" s="86"/>
      <c r="E1178" s="86"/>
      <c r="F1178" s="86"/>
      <c r="G1178" s="86"/>
      <c r="H1178" s="86"/>
      <c r="I1178" s="86"/>
      <c r="J1178" s="86"/>
      <c r="K1178" s="86"/>
      <c r="L1178" s="86"/>
      <c r="M1178" s="86"/>
      <c r="N1178" s="86"/>
      <c r="O1178" s="86"/>
    </row>
    <row r="1179" spans="1:15">
      <c r="A1179" s="86"/>
      <c r="B1179" s="86"/>
      <c r="C1179" s="86"/>
      <c r="D1179" s="86"/>
      <c r="E1179" s="86"/>
      <c r="F1179" s="86"/>
      <c r="G1179" s="86"/>
      <c r="H1179" s="86"/>
      <c r="I1179" s="86"/>
      <c r="J1179" s="86"/>
      <c r="K1179" s="86"/>
      <c r="L1179" s="86"/>
      <c r="M1179" s="86"/>
      <c r="N1179" s="86"/>
      <c r="O1179" s="86"/>
    </row>
    <row r="1180" spans="1:15">
      <c r="A1180" s="86"/>
      <c r="B1180" s="86"/>
      <c r="C1180" s="86"/>
      <c r="D1180" s="86"/>
      <c r="E1180" s="86"/>
      <c r="F1180" s="86"/>
      <c r="G1180" s="86"/>
      <c r="H1180" s="86"/>
      <c r="I1180" s="86"/>
      <c r="J1180" s="86"/>
      <c r="K1180" s="86"/>
      <c r="L1180" s="86"/>
      <c r="M1180" s="86"/>
      <c r="N1180" s="86"/>
      <c r="O1180" s="86"/>
    </row>
    <row r="1181" spans="1:15">
      <c r="A1181" s="86"/>
      <c r="B1181" s="86"/>
      <c r="C1181" s="86"/>
      <c r="D1181" s="86"/>
      <c r="E1181" s="86"/>
      <c r="F1181" s="86"/>
      <c r="G1181" s="86"/>
      <c r="H1181" s="86"/>
      <c r="I1181" s="86"/>
      <c r="J1181" s="86"/>
      <c r="K1181" s="86"/>
      <c r="L1181" s="86"/>
      <c r="M1181" s="86"/>
      <c r="N1181" s="86"/>
      <c r="O1181" s="86"/>
    </row>
    <row r="1182" spans="1:15">
      <c r="A1182" s="86"/>
      <c r="B1182" s="86"/>
      <c r="C1182" s="86"/>
      <c r="D1182" s="86"/>
      <c r="E1182" s="86"/>
      <c r="F1182" s="86"/>
      <c r="G1182" s="86"/>
      <c r="H1182" s="86"/>
      <c r="I1182" s="86"/>
      <c r="J1182" s="86"/>
      <c r="K1182" s="86"/>
      <c r="L1182" s="86"/>
      <c r="M1182" s="86"/>
      <c r="N1182" s="86"/>
      <c r="O1182" s="86"/>
    </row>
    <row r="1183" spans="1:15">
      <c r="A1183" s="86"/>
      <c r="B1183" s="86"/>
      <c r="C1183" s="86"/>
      <c r="D1183" s="86"/>
      <c r="E1183" s="86"/>
      <c r="F1183" s="86"/>
      <c r="G1183" s="86"/>
      <c r="H1183" s="86"/>
      <c r="I1183" s="86"/>
      <c r="J1183" s="86"/>
      <c r="K1183" s="86"/>
      <c r="L1183" s="86"/>
      <c r="M1183" s="86"/>
      <c r="N1183" s="86"/>
      <c r="O1183" s="86"/>
    </row>
    <row r="1184" spans="1:15">
      <c r="A1184" s="86"/>
      <c r="B1184" s="86"/>
      <c r="C1184" s="86"/>
      <c r="D1184" s="86"/>
      <c r="E1184" s="86"/>
      <c r="F1184" s="86"/>
      <c r="G1184" s="86"/>
      <c r="H1184" s="86"/>
      <c r="I1184" s="86"/>
      <c r="J1184" s="86"/>
      <c r="K1184" s="86"/>
      <c r="L1184" s="86"/>
      <c r="M1184" s="86"/>
      <c r="N1184" s="86"/>
      <c r="O1184" s="86"/>
    </row>
    <row r="1185" spans="1:15">
      <c r="A1185" s="86"/>
      <c r="B1185" s="86"/>
      <c r="C1185" s="86"/>
      <c r="D1185" s="86"/>
      <c r="E1185" s="86"/>
      <c r="F1185" s="86"/>
      <c r="G1185" s="86"/>
      <c r="H1185" s="86"/>
      <c r="I1185" s="86"/>
      <c r="J1185" s="86"/>
      <c r="K1185" s="86"/>
      <c r="L1185" s="86"/>
      <c r="M1185" s="86"/>
      <c r="N1185" s="86"/>
      <c r="O1185" s="86"/>
    </row>
    <row r="1186" spans="1:15">
      <c r="A1186" s="86"/>
      <c r="B1186" s="86"/>
      <c r="C1186" s="86"/>
      <c r="D1186" s="86"/>
      <c r="E1186" s="86"/>
      <c r="F1186" s="86"/>
      <c r="G1186" s="86"/>
      <c r="H1186" s="86"/>
      <c r="I1186" s="86"/>
      <c r="J1186" s="86"/>
      <c r="K1186" s="86"/>
      <c r="L1186" s="86"/>
      <c r="M1186" s="86"/>
      <c r="N1186" s="86"/>
      <c r="O1186" s="86"/>
    </row>
    <row r="1187" spans="1:15">
      <c r="A1187" s="86"/>
      <c r="B1187" s="86"/>
      <c r="C1187" s="86"/>
      <c r="D1187" s="86"/>
      <c r="E1187" s="86"/>
      <c r="F1187" s="86"/>
      <c r="G1187" s="86"/>
      <c r="H1187" s="86"/>
      <c r="I1187" s="86"/>
      <c r="J1187" s="86"/>
      <c r="K1187" s="86"/>
      <c r="L1187" s="86"/>
      <c r="M1187" s="86"/>
      <c r="N1187" s="86"/>
      <c r="O1187" s="86"/>
    </row>
    <row r="1188" spans="1:15">
      <c r="A1188" s="86"/>
      <c r="B1188" s="86"/>
      <c r="C1188" s="86"/>
      <c r="D1188" s="86"/>
      <c r="E1188" s="86"/>
      <c r="F1188" s="86"/>
      <c r="G1188" s="86"/>
      <c r="H1188" s="86"/>
      <c r="I1188" s="86"/>
      <c r="J1188" s="86"/>
      <c r="K1188" s="86"/>
      <c r="L1188" s="86"/>
      <c r="M1188" s="86"/>
      <c r="N1188" s="86"/>
      <c r="O1188" s="86"/>
    </row>
    <row r="1189" spans="1:15">
      <c r="A1189" s="86"/>
      <c r="B1189" s="86"/>
      <c r="C1189" s="86"/>
      <c r="D1189" s="86"/>
      <c r="E1189" s="86"/>
      <c r="F1189" s="86"/>
      <c r="G1189" s="86"/>
      <c r="H1189" s="86"/>
      <c r="I1189" s="86"/>
      <c r="J1189" s="86"/>
      <c r="K1189" s="86"/>
      <c r="L1189" s="86"/>
      <c r="M1189" s="86"/>
      <c r="N1189" s="86"/>
      <c r="O1189" s="86"/>
    </row>
    <row r="1190" spans="1:15">
      <c r="A1190" s="86"/>
      <c r="B1190" s="86"/>
      <c r="C1190" s="86"/>
      <c r="D1190" s="86"/>
      <c r="E1190" s="86"/>
      <c r="F1190" s="86"/>
      <c r="G1190" s="86"/>
      <c r="H1190" s="86"/>
      <c r="I1190" s="86"/>
      <c r="J1190" s="86"/>
      <c r="K1190" s="86"/>
      <c r="L1190" s="86"/>
      <c r="M1190" s="86"/>
      <c r="N1190" s="86"/>
      <c r="O1190" s="86"/>
    </row>
    <row r="1191" spans="1:15">
      <c r="A1191" s="86"/>
      <c r="B1191" s="86"/>
      <c r="C1191" s="86"/>
      <c r="D1191" s="86"/>
      <c r="E1191" s="86"/>
      <c r="F1191" s="86"/>
      <c r="G1191" s="86"/>
      <c r="H1191" s="86"/>
      <c r="I1191" s="86"/>
      <c r="J1191" s="86"/>
      <c r="K1191" s="86"/>
      <c r="L1191" s="86"/>
      <c r="M1191" s="86"/>
      <c r="N1191" s="86"/>
      <c r="O1191" s="86"/>
    </row>
    <row r="1192" spans="1:15">
      <c r="A1192" s="86"/>
      <c r="B1192" s="86"/>
      <c r="C1192" s="86"/>
      <c r="D1192" s="86"/>
      <c r="E1192" s="86"/>
      <c r="F1192" s="86"/>
      <c r="G1192" s="86"/>
      <c r="H1192" s="86"/>
      <c r="I1192" s="86"/>
      <c r="J1192" s="86"/>
      <c r="K1192" s="86"/>
      <c r="L1192" s="86"/>
      <c r="M1192" s="86"/>
      <c r="N1192" s="86"/>
      <c r="O1192" s="86"/>
    </row>
    <row r="1193" spans="1:15">
      <c r="A1193" s="86"/>
      <c r="B1193" s="86"/>
      <c r="C1193" s="86"/>
      <c r="D1193" s="86"/>
      <c r="E1193" s="86"/>
      <c r="F1193" s="86"/>
      <c r="G1193" s="86"/>
      <c r="H1193" s="86"/>
      <c r="I1193" s="86"/>
      <c r="J1193" s="86"/>
      <c r="K1193" s="86"/>
      <c r="L1193" s="86"/>
      <c r="M1193" s="86"/>
      <c r="N1193" s="86"/>
      <c r="O1193" s="86"/>
    </row>
    <row r="1194" spans="1:15">
      <c r="A1194" s="86"/>
      <c r="B1194" s="86"/>
      <c r="C1194" s="86"/>
      <c r="D1194" s="86"/>
      <c r="E1194" s="86"/>
      <c r="F1194" s="86"/>
      <c r="G1194" s="86"/>
      <c r="H1194" s="86"/>
      <c r="I1194" s="86"/>
      <c r="J1194" s="86"/>
      <c r="K1194" s="86"/>
      <c r="L1194" s="86"/>
      <c r="M1194" s="86"/>
      <c r="N1194" s="86"/>
      <c r="O1194" s="86"/>
    </row>
    <row r="1195" spans="1:15">
      <c r="A1195" s="86"/>
      <c r="B1195" s="86"/>
      <c r="C1195" s="86"/>
      <c r="D1195" s="86"/>
      <c r="E1195" s="86"/>
      <c r="F1195" s="86"/>
      <c r="G1195" s="86"/>
      <c r="H1195" s="86"/>
      <c r="I1195" s="86"/>
      <c r="J1195" s="86"/>
      <c r="K1195" s="86"/>
      <c r="L1195" s="86"/>
      <c r="M1195" s="86"/>
      <c r="N1195" s="86"/>
      <c r="O1195" s="86"/>
    </row>
    <row r="1196" spans="1:15">
      <c r="A1196" s="86"/>
      <c r="B1196" s="86"/>
      <c r="C1196" s="86"/>
      <c r="D1196" s="86"/>
      <c r="E1196" s="86"/>
      <c r="F1196" s="86"/>
      <c r="G1196" s="86"/>
      <c r="H1196" s="86"/>
      <c r="I1196" s="86"/>
      <c r="J1196" s="86"/>
      <c r="K1196" s="86"/>
      <c r="L1196" s="86"/>
      <c r="M1196" s="86"/>
      <c r="N1196" s="86"/>
      <c r="O1196" s="86"/>
    </row>
    <row r="1197" spans="1:15">
      <c r="A1197" s="86"/>
      <c r="B1197" s="86"/>
      <c r="C1197" s="86"/>
      <c r="D1197" s="86"/>
      <c r="E1197" s="86"/>
      <c r="F1197" s="86"/>
      <c r="G1197" s="86"/>
      <c r="H1197" s="86"/>
      <c r="I1197" s="86"/>
      <c r="J1197" s="86"/>
      <c r="K1197" s="86"/>
      <c r="L1197" s="86"/>
      <c r="M1197" s="86"/>
      <c r="N1197" s="86"/>
      <c r="O1197" s="86"/>
    </row>
    <row r="1198" spans="1:15">
      <c r="A1198" s="86"/>
      <c r="B1198" s="86"/>
      <c r="C1198" s="86"/>
      <c r="D1198" s="86"/>
      <c r="E1198" s="86"/>
      <c r="F1198" s="86"/>
      <c r="G1198" s="86"/>
      <c r="H1198" s="86"/>
      <c r="I1198" s="86"/>
      <c r="J1198" s="86"/>
      <c r="K1198" s="86"/>
      <c r="L1198" s="86"/>
      <c r="M1198" s="86"/>
      <c r="N1198" s="86"/>
      <c r="O1198" s="86"/>
    </row>
    <row r="1199" spans="1:15">
      <c r="A1199" s="86"/>
      <c r="B1199" s="86"/>
      <c r="C1199" s="86"/>
      <c r="D1199" s="86"/>
      <c r="E1199" s="86"/>
      <c r="F1199" s="86"/>
      <c r="G1199" s="86"/>
      <c r="H1199" s="86"/>
      <c r="I1199" s="86"/>
      <c r="J1199" s="86"/>
      <c r="K1199" s="86"/>
      <c r="L1199" s="86"/>
      <c r="M1199" s="86"/>
      <c r="N1199" s="86"/>
      <c r="O1199" s="86"/>
    </row>
    <row r="1200" spans="1:15">
      <c r="A1200" s="86"/>
      <c r="B1200" s="86"/>
      <c r="C1200" s="86"/>
      <c r="D1200" s="86"/>
      <c r="E1200" s="86"/>
      <c r="F1200" s="86"/>
      <c r="G1200" s="86"/>
      <c r="H1200" s="86"/>
      <c r="I1200" s="86"/>
      <c r="J1200" s="86"/>
      <c r="K1200" s="86"/>
      <c r="L1200" s="86"/>
      <c r="M1200" s="86"/>
      <c r="N1200" s="86"/>
      <c r="O1200" s="86"/>
    </row>
    <row r="1201" spans="1:15">
      <c r="A1201" s="86"/>
      <c r="B1201" s="86"/>
      <c r="C1201" s="86"/>
      <c r="D1201" s="86"/>
      <c r="E1201" s="86"/>
      <c r="F1201" s="86"/>
      <c r="G1201" s="86"/>
      <c r="H1201" s="86"/>
      <c r="I1201" s="86"/>
      <c r="J1201" s="86"/>
      <c r="K1201" s="86"/>
      <c r="L1201" s="86"/>
      <c r="M1201" s="86"/>
      <c r="N1201" s="86"/>
      <c r="O1201" s="86"/>
    </row>
    <row r="1203" spans="1:15">
      <c r="B1203" s="86"/>
      <c r="C1203" s="86"/>
      <c r="D1203" s="86"/>
      <c r="E1203" s="86"/>
      <c r="F1203" s="86"/>
      <c r="G1203" s="86"/>
      <c r="H1203" s="86"/>
      <c r="I1203" s="86"/>
      <c r="J1203" s="86"/>
      <c r="K1203" s="86"/>
      <c r="L1203" s="86"/>
      <c r="M1203" s="86"/>
      <c r="N1203" s="86"/>
      <c r="O1203" s="86"/>
    </row>
    <row r="1204" spans="1:15">
      <c r="A1204" s="86"/>
      <c r="B1204" s="86"/>
      <c r="C1204" s="86"/>
      <c r="D1204" s="86"/>
      <c r="E1204" s="86"/>
      <c r="F1204" s="86"/>
      <c r="G1204" s="86"/>
      <c r="H1204" s="86"/>
      <c r="I1204" s="86"/>
      <c r="J1204" s="86"/>
      <c r="K1204" s="86"/>
      <c r="L1204" s="86"/>
      <c r="M1204" s="86"/>
      <c r="N1204" s="86"/>
      <c r="O1204" s="86"/>
    </row>
    <row r="1206" spans="1:15">
      <c r="B1206" s="86"/>
    </row>
    <row r="1207" spans="1:15">
      <c r="A1207" s="86"/>
      <c r="B1207" s="86"/>
    </row>
    <row r="1208" spans="1:15">
      <c r="A1208" s="86"/>
      <c r="B1208" s="86"/>
    </row>
    <row r="1209" spans="1:15">
      <c r="A1209" s="86"/>
      <c r="B1209" s="86"/>
    </row>
    <row r="1210" spans="1:15">
      <c r="A1210" s="86"/>
      <c r="B1210" s="86"/>
    </row>
    <row r="1211" spans="1:15">
      <c r="A1211" s="86"/>
      <c r="B1211" s="86"/>
    </row>
    <row r="1212" spans="1:15">
      <c r="A1212" s="86"/>
      <c r="B1212" s="86"/>
    </row>
    <row r="1213" spans="1:15">
      <c r="A1213" s="86"/>
      <c r="B1213" s="86"/>
    </row>
    <row r="1215" spans="1:15">
      <c r="B1215" s="86"/>
      <c r="C1215" s="86"/>
      <c r="D1215" s="86"/>
      <c r="E1215" s="86"/>
      <c r="F1215" s="86"/>
      <c r="G1215" s="86"/>
      <c r="H1215" s="86"/>
      <c r="I1215" s="86"/>
      <c r="J1215" s="86"/>
      <c r="K1215" s="86"/>
      <c r="L1215" s="86"/>
      <c r="M1215" s="86"/>
      <c r="N1215" s="86"/>
      <c r="O1215" s="86"/>
    </row>
    <row r="1216" spans="1:15">
      <c r="A1216" s="86"/>
      <c r="B1216" s="86"/>
      <c r="C1216" s="86"/>
      <c r="D1216" s="86"/>
      <c r="E1216" s="86"/>
      <c r="F1216" s="86"/>
      <c r="G1216" s="86"/>
      <c r="H1216" s="86"/>
      <c r="I1216" s="86"/>
      <c r="J1216" s="86"/>
      <c r="K1216" s="86"/>
      <c r="L1216" s="86"/>
      <c r="M1216" s="86"/>
      <c r="N1216" s="86"/>
      <c r="O1216" s="86"/>
    </row>
    <row r="1217" spans="1:16">
      <c r="A1217" s="86"/>
      <c r="B1217" s="86"/>
      <c r="C1217" s="86"/>
      <c r="D1217" s="86"/>
      <c r="E1217" s="86"/>
      <c r="F1217" s="86"/>
      <c r="G1217" s="86"/>
      <c r="H1217" s="86"/>
      <c r="I1217" s="86"/>
      <c r="J1217" s="86"/>
      <c r="K1217" s="86"/>
      <c r="L1217" s="86"/>
      <c r="M1217" s="86"/>
      <c r="N1217" s="86"/>
      <c r="O1217" s="86"/>
    </row>
    <row r="1218" spans="1:16">
      <c r="A1218" s="86"/>
      <c r="B1218" s="86"/>
      <c r="C1218" s="86"/>
      <c r="D1218" s="86"/>
      <c r="E1218" s="86"/>
      <c r="F1218" s="86"/>
      <c r="G1218" s="86"/>
      <c r="H1218" s="86"/>
      <c r="I1218" s="86"/>
      <c r="J1218" s="86"/>
      <c r="K1218" s="86"/>
      <c r="L1218" s="86"/>
      <c r="M1218" s="86"/>
      <c r="N1218" s="86"/>
      <c r="O1218" s="86"/>
    </row>
    <row r="1219" spans="1:16">
      <c r="A1219" s="86"/>
      <c r="B1219" s="86"/>
      <c r="C1219" s="86"/>
      <c r="D1219" s="86"/>
      <c r="E1219" s="86"/>
      <c r="F1219" s="86"/>
      <c r="G1219" s="86"/>
      <c r="H1219" s="86"/>
      <c r="I1219" s="86"/>
      <c r="J1219" s="86"/>
      <c r="K1219" s="86"/>
      <c r="L1219" s="86"/>
      <c r="M1219" s="86"/>
      <c r="N1219" s="86"/>
      <c r="O1219" s="86"/>
    </row>
    <row r="1220" spans="1:16">
      <c r="A1220" s="86"/>
      <c r="B1220" s="86"/>
      <c r="C1220" s="86"/>
      <c r="D1220" s="86"/>
      <c r="E1220" s="86"/>
      <c r="F1220" s="86"/>
      <c r="G1220" s="86"/>
      <c r="H1220" s="86"/>
      <c r="I1220" s="86"/>
      <c r="J1220" s="86"/>
      <c r="K1220" s="86"/>
      <c r="L1220" s="86"/>
      <c r="M1220" s="86"/>
      <c r="N1220" s="86"/>
      <c r="O1220" s="86"/>
    </row>
    <row r="1221" spans="1:16">
      <c r="A1221" s="86"/>
      <c r="B1221" s="86"/>
      <c r="C1221" s="86"/>
      <c r="D1221" s="86"/>
      <c r="E1221" s="86"/>
      <c r="F1221" s="86"/>
      <c r="G1221" s="86"/>
      <c r="H1221" s="86"/>
      <c r="I1221" s="86"/>
      <c r="J1221" s="86"/>
      <c r="K1221" s="86"/>
      <c r="L1221" s="86"/>
      <c r="M1221" s="86"/>
      <c r="N1221" s="86"/>
      <c r="O1221" s="86"/>
    </row>
    <row r="1222" spans="1:16">
      <c r="A1222" s="86"/>
      <c r="B1222" s="86"/>
      <c r="C1222" s="86"/>
      <c r="D1222" s="86"/>
      <c r="E1222" s="86"/>
      <c r="F1222" s="86"/>
      <c r="G1222" s="86"/>
      <c r="H1222" s="86"/>
      <c r="I1222" s="86"/>
      <c r="J1222" s="86"/>
      <c r="K1222" s="86"/>
      <c r="L1222" s="86"/>
      <c r="M1222" s="86"/>
      <c r="N1222" s="86"/>
      <c r="O1222" s="86"/>
    </row>
    <row r="1223" spans="1:16">
      <c r="A1223" s="86"/>
      <c r="B1223" s="86"/>
      <c r="C1223" s="86"/>
      <c r="D1223" s="86"/>
      <c r="E1223" s="86"/>
      <c r="F1223" s="86"/>
      <c r="G1223" s="86"/>
      <c r="H1223" s="86"/>
      <c r="I1223" s="86"/>
      <c r="J1223" s="86"/>
      <c r="K1223" s="86"/>
      <c r="L1223" s="86"/>
      <c r="M1223" s="86"/>
      <c r="N1223" s="86"/>
      <c r="O1223" s="86"/>
    </row>
    <row r="1224" spans="1:16">
      <c r="A1224" s="86"/>
      <c r="B1224" s="86"/>
      <c r="C1224" s="86"/>
      <c r="D1224" s="86"/>
      <c r="E1224" s="86"/>
      <c r="F1224" s="86"/>
      <c r="G1224" s="86"/>
      <c r="H1224" s="86"/>
      <c r="I1224" s="86"/>
      <c r="J1224" s="86"/>
      <c r="K1224" s="86"/>
      <c r="L1224" s="86"/>
      <c r="M1224" s="86"/>
      <c r="N1224" s="86"/>
      <c r="O1224" s="86"/>
    </row>
    <row r="1226" spans="1:16">
      <c r="B1226" s="86"/>
      <c r="C1226" s="86"/>
      <c r="D1226" s="86"/>
      <c r="E1226" s="86"/>
      <c r="F1226" s="86"/>
      <c r="G1226" s="86"/>
      <c r="H1226" s="86"/>
      <c r="I1226" s="86"/>
      <c r="J1226" s="86"/>
      <c r="K1226" s="86"/>
      <c r="L1226" s="86"/>
      <c r="M1226" s="86"/>
      <c r="N1226" s="86"/>
      <c r="O1226" s="86"/>
      <c r="P1226" s="86"/>
    </row>
    <row r="1227" spans="1:16">
      <c r="A1227" s="86"/>
      <c r="B1227" s="86"/>
      <c r="C1227" s="86"/>
      <c r="D1227" s="86"/>
      <c r="E1227" s="86"/>
      <c r="F1227" s="86"/>
      <c r="G1227" s="86"/>
      <c r="H1227" s="86"/>
      <c r="I1227" s="86"/>
      <c r="J1227" s="86"/>
      <c r="K1227" s="86"/>
      <c r="L1227" s="86"/>
      <c r="M1227" s="86"/>
      <c r="N1227" s="86"/>
      <c r="O1227" s="86"/>
      <c r="P1227" s="86"/>
    </row>
    <row r="1228" spans="1:16">
      <c r="A1228" s="86"/>
      <c r="B1228" s="86"/>
      <c r="C1228" s="86"/>
      <c r="D1228" s="86"/>
      <c r="E1228" s="86"/>
      <c r="F1228" s="86"/>
      <c r="G1228" s="86"/>
      <c r="H1228" s="86"/>
      <c r="I1228" s="86"/>
      <c r="J1228" s="86"/>
      <c r="K1228" s="86"/>
      <c r="L1228" s="86"/>
      <c r="M1228" s="86"/>
      <c r="N1228" s="86"/>
      <c r="O1228" s="86"/>
      <c r="P1228" s="86"/>
    </row>
    <row r="1230" spans="1:16">
      <c r="B1230" s="86"/>
      <c r="C1230" s="86"/>
      <c r="D1230" s="86"/>
      <c r="E1230" s="86"/>
      <c r="F1230" s="86"/>
      <c r="G1230" s="86"/>
      <c r="H1230" s="86"/>
      <c r="I1230" s="86"/>
      <c r="J1230" s="86"/>
      <c r="K1230" s="86"/>
      <c r="L1230" s="86"/>
      <c r="M1230" s="86"/>
      <c r="N1230" s="86"/>
      <c r="O1230" s="86"/>
    </row>
    <row r="1231" spans="1:16">
      <c r="A1231" s="86"/>
      <c r="B1231" s="86"/>
      <c r="C1231" s="86"/>
      <c r="D1231" s="86"/>
      <c r="E1231" s="86"/>
      <c r="F1231" s="86"/>
      <c r="G1231" s="86"/>
      <c r="H1231" s="86"/>
      <c r="I1231" s="86"/>
      <c r="J1231" s="86"/>
      <c r="K1231" s="86"/>
      <c r="L1231" s="86"/>
      <c r="M1231" s="86"/>
      <c r="N1231" s="86"/>
      <c r="O1231" s="86"/>
    </row>
    <row r="1232" spans="1:16">
      <c r="A1232" s="86"/>
      <c r="B1232" s="86"/>
      <c r="C1232" s="86"/>
      <c r="D1232" s="86"/>
      <c r="E1232" s="86"/>
      <c r="F1232" s="86"/>
      <c r="G1232" s="86"/>
      <c r="H1232" s="86"/>
      <c r="I1232" s="86"/>
      <c r="J1232" s="86"/>
      <c r="K1232" s="86"/>
      <c r="L1232" s="86"/>
      <c r="M1232" s="86"/>
      <c r="N1232" s="86"/>
      <c r="O1232" s="86"/>
    </row>
    <row r="1234" spans="1:15">
      <c r="B1234" s="86"/>
      <c r="C1234" s="86"/>
      <c r="D1234" s="86"/>
      <c r="E1234" s="86"/>
      <c r="F1234" s="86"/>
      <c r="G1234" s="86"/>
      <c r="H1234" s="86"/>
      <c r="I1234" s="86"/>
      <c r="J1234" s="86"/>
      <c r="K1234" s="86"/>
      <c r="L1234" s="86"/>
      <c r="M1234" s="86"/>
      <c r="N1234" s="86"/>
      <c r="O1234" s="86"/>
    </row>
    <row r="1236" spans="1:15">
      <c r="B1236" s="86"/>
      <c r="C1236" s="86"/>
      <c r="D1236" s="86"/>
      <c r="E1236" s="86"/>
      <c r="F1236" s="86"/>
      <c r="G1236" s="86"/>
      <c r="H1236" s="86"/>
      <c r="I1236" s="86"/>
      <c r="J1236" s="86"/>
      <c r="K1236" s="86"/>
      <c r="L1236" s="86"/>
      <c r="M1236" s="86"/>
      <c r="N1236" s="86"/>
      <c r="O1236" s="86"/>
    </row>
    <row r="1238" spans="1:15">
      <c r="B1238" s="86"/>
      <c r="C1238" s="86"/>
      <c r="D1238" s="86"/>
      <c r="E1238" s="86"/>
      <c r="F1238" s="86"/>
      <c r="G1238" s="86"/>
      <c r="H1238" s="86"/>
      <c r="I1238" s="86"/>
      <c r="J1238" s="86"/>
      <c r="K1238" s="86"/>
      <c r="L1238" s="86"/>
      <c r="M1238" s="86"/>
      <c r="N1238" s="86"/>
      <c r="O1238" s="86"/>
    </row>
    <row r="1239" spans="1:15">
      <c r="A1239" s="86"/>
      <c r="B1239" s="86"/>
      <c r="C1239" s="86"/>
      <c r="D1239" s="86"/>
      <c r="E1239" s="86"/>
      <c r="F1239" s="86"/>
      <c r="G1239" s="86"/>
      <c r="H1239" s="86"/>
      <c r="I1239" s="86"/>
      <c r="J1239" s="86"/>
      <c r="K1239" s="86"/>
      <c r="L1239" s="86"/>
      <c r="M1239" s="86"/>
      <c r="N1239" s="86"/>
      <c r="O1239" s="86"/>
    </row>
    <row r="1240" spans="1:15">
      <c r="A1240" s="86"/>
      <c r="B1240" s="86"/>
      <c r="C1240" s="86"/>
      <c r="D1240" s="86"/>
      <c r="E1240" s="86"/>
      <c r="F1240" s="86"/>
      <c r="G1240" s="86"/>
      <c r="H1240" s="86"/>
      <c r="I1240" s="86"/>
      <c r="J1240" s="86"/>
      <c r="K1240" s="86"/>
      <c r="L1240" s="86"/>
      <c r="M1240" s="86"/>
      <c r="N1240" s="86"/>
      <c r="O1240" s="86"/>
    </row>
    <row r="1241" spans="1:15">
      <c r="A1241" s="86"/>
      <c r="B1241" s="86"/>
      <c r="C1241" s="86"/>
      <c r="D1241" s="86"/>
      <c r="E1241" s="86"/>
      <c r="F1241" s="86"/>
      <c r="G1241" s="86"/>
      <c r="H1241" s="86"/>
      <c r="I1241" s="86"/>
      <c r="J1241" s="86"/>
      <c r="K1241" s="86"/>
      <c r="L1241" s="86"/>
      <c r="M1241" s="86"/>
      <c r="N1241" s="86"/>
      <c r="O1241" s="86"/>
    </row>
    <row r="1242" spans="1:15">
      <c r="A1242" s="86"/>
      <c r="B1242" s="86"/>
      <c r="C1242" s="86"/>
      <c r="D1242" s="86"/>
      <c r="E1242" s="86"/>
      <c r="F1242" s="86"/>
      <c r="G1242" s="86"/>
      <c r="H1242" s="86"/>
      <c r="I1242" s="86"/>
      <c r="J1242" s="86"/>
      <c r="K1242" s="86"/>
      <c r="L1242" s="86"/>
      <c r="M1242" s="86"/>
      <c r="N1242" s="86"/>
      <c r="O1242" s="86"/>
    </row>
    <row r="1243" spans="1:15">
      <c r="A1243" s="86"/>
      <c r="B1243" s="86"/>
      <c r="C1243" s="86"/>
      <c r="D1243" s="86"/>
      <c r="E1243" s="86"/>
      <c r="F1243" s="86"/>
      <c r="G1243" s="86"/>
      <c r="H1243" s="86"/>
      <c r="I1243" s="86"/>
      <c r="J1243" s="86"/>
      <c r="K1243" s="86"/>
      <c r="L1243" s="86"/>
      <c r="M1243" s="86"/>
      <c r="N1243" s="86"/>
      <c r="O1243" s="86"/>
    </row>
    <row r="1244" spans="1:15">
      <c r="A1244" s="86"/>
      <c r="B1244" s="86"/>
      <c r="C1244" s="86"/>
      <c r="D1244" s="86"/>
      <c r="E1244" s="86"/>
      <c r="F1244" s="86"/>
      <c r="G1244" s="86"/>
      <c r="H1244" s="86"/>
      <c r="I1244" s="86"/>
      <c r="J1244" s="86"/>
      <c r="K1244" s="86"/>
      <c r="L1244" s="86"/>
      <c r="M1244" s="86"/>
      <c r="N1244" s="86"/>
      <c r="O1244" s="86"/>
    </row>
    <row r="1245" spans="1:15">
      <c r="A1245" s="86"/>
      <c r="B1245" s="86"/>
      <c r="C1245" s="86"/>
      <c r="D1245" s="86"/>
      <c r="E1245" s="86"/>
      <c r="F1245" s="86"/>
      <c r="G1245" s="86"/>
      <c r="H1245" s="86"/>
      <c r="I1245" s="86"/>
      <c r="J1245" s="86"/>
      <c r="K1245" s="86"/>
      <c r="L1245" s="86"/>
      <c r="M1245" s="86"/>
      <c r="N1245" s="86"/>
      <c r="O1245" s="86"/>
    </row>
    <row r="1246" spans="1:15">
      <c r="A1246" s="86"/>
      <c r="B1246" s="86"/>
      <c r="C1246" s="86"/>
      <c r="D1246" s="86"/>
      <c r="E1246" s="86"/>
      <c r="F1246" s="86"/>
      <c r="G1246" s="86"/>
      <c r="H1246" s="86"/>
      <c r="I1246" s="86"/>
      <c r="J1246" s="86"/>
      <c r="K1246" s="86"/>
      <c r="L1246" s="86"/>
      <c r="M1246" s="86"/>
      <c r="N1246" s="86"/>
      <c r="O1246" s="86"/>
    </row>
    <row r="1247" spans="1:15">
      <c r="A1247" s="86"/>
      <c r="B1247" s="86"/>
      <c r="C1247" s="86"/>
      <c r="D1247" s="86"/>
      <c r="E1247" s="86"/>
      <c r="F1247" s="86"/>
      <c r="G1247" s="86"/>
      <c r="H1247" s="86"/>
      <c r="I1247" s="86"/>
      <c r="J1247" s="86"/>
      <c r="K1247" s="86"/>
      <c r="L1247" s="86"/>
      <c r="M1247" s="86"/>
      <c r="N1247" s="86"/>
      <c r="O1247" s="86"/>
    </row>
    <row r="1248" spans="1:15">
      <c r="A1248" s="86"/>
      <c r="B1248" s="86"/>
      <c r="C1248" s="86"/>
      <c r="D1248" s="86"/>
      <c r="E1248" s="86"/>
      <c r="F1248" s="86"/>
      <c r="G1248" s="86"/>
      <c r="H1248" s="86"/>
      <c r="I1248" s="86"/>
      <c r="J1248" s="86"/>
      <c r="K1248" s="86"/>
      <c r="L1248" s="86"/>
      <c r="M1248" s="86"/>
      <c r="N1248" s="86"/>
      <c r="O1248" s="86"/>
    </row>
    <row r="1249" spans="1:15">
      <c r="A1249" s="86"/>
      <c r="B1249" s="86"/>
      <c r="C1249" s="86"/>
      <c r="D1249" s="86"/>
      <c r="E1249" s="86"/>
      <c r="F1249" s="86"/>
      <c r="G1249" s="86"/>
      <c r="H1249" s="86"/>
      <c r="I1249" s="86"/>
      <c r="J1249" s="86"/>
      <c r="K1249" s="86"/>
      <c r="L1249" s="86"/>
      <c r="M1249" s="86"/>
      <c r="N1249" s="86"/>
      <c r="O1249" s="86"/>
    </row>
    <row r="1250" spans="1:15">
      <c r="A1250" s="86"/>
      <c r="B1250" s="86"/>
      <c r="C1250" s="86"/>
      <c r="D1250" s="86"/>
      <c r="E1250" s="86"/>
      <c r="F1250" s="86"/>
      <c r="G1250" s="86"/>
      <c r="H1250" s="86"/>
      <c r="I1250" s="86"/>
      <c r="J1250" s="86"/>
      <c r="K1250" s="86"/>
      <c r="L1250" s="86"/>
      <c r="M1250" s="86"/>
      <c r="N1250" s="86"/>
      <c r="O1250" s="86"/>
    </row>
    <row r="1251" spans="1:15">
      <c r="A1251" s="86"/>
      <c r="B1251" s="86"/>
      <c r="C1251" s="86"/>
      <c r="D1251" s="86"/>
      <c r="E1251" s="86"/>
      <c r="F1251" s="86"/>
      <c r="G1251" s="86"/>
      <c r="H1251" s="86"/>
      <c r="I1251" s="86"/>
      <c r="J1251" s="86"/>
      <c r="K1251" s="86"/>
      <c r="L1251" s="86"/>
      <c r="M1251" s="86"/>
      <c r="N1251" s="86"/>
      <c r="O1251" s="86"/>
    </row>
    <row r="1252" spans="1:15">
      <c r="A1252" s="86"/>
      <c r="B1252" s="86"/>
      <c r="C1252" s="86"/>
      <c r="D1252" s="86"/>
      <c r="E1252" s="86"/>
      <c r="F1252" s="86"/>
      <c r="G1252" s="86"/>
      <c r="H1252" s="86"/>
      <c r="I1252" s="86"/>
      <c r="J1252" s="86"/>
      <c r="K1252" s="86"/>
      <c r="L1252" s="86"/>
      <c r="M1252" s="86"/>
      <c r="N1252" s="86"/>
      <c r="O1252" s="86"/>
    </row>
    <row r="1253" spans="1:15">
      <c r="A1253" s="86"/>
      <c r="B1253" s="86"/>
      <c r="C1253" s="86"/>
      <c r="D1253" s="86"/>
      <c r="E1253" s="86"/>
      <c r="F1253" s="86"/>
      <c r="G1253" s="86"/>
      <c r="H1253" s="86"/>
      <c r="I1253" s="86"/>
      <c r="J1253" s="86"/>
      <c r="K1253" s="86"/>
      <c r="L1253" s="86"/>
      <c r="M1253" s="86"/>
      <c r="N1253" s="86"/>
      <c r="O1253" s="86"/>
    </row>
    <row r="1254" spans="1:15">
      <c r="A1254" s="86"/>
      <c r="B1254" s="86"/>
      <c r="C1254" s="86"/>
      <c r="D1254" s="86"/>
      <c r="E1254" s="86"/>
      <c r="F1254" s="86"/>
      <c r="G1254" s="86"/>
      <c r="H1254" s="86"/>
      <c r="I1254" s="86"/>
      <c r="J1254" s="86"/>
      <c r="K1254" s="86"/>
      <c r="L1254" s="86"/>
      <c r="M1254" s="86"/>
      <c r="N1254" s="86"/>
      <c r="O1254" s="86"/>
    </row>
    <row r="1255" spans="1:15">
      <c r="A1255" s="86"/>
      <c r="B1255" s="86"/>
      <c r="C1255" s="86"/>
      <c r="D1255" s="86"/>
      <c r="E1255" s="86"/>
      <c r="F1255" s="86"/>
      <c r="G1255" s="86"/>
      <c r="H1255" s="86"/>
      <c r="I1255" s="86"/>
      <c r="J1255" s="86"/>
      <c r="K1255" s="86"/>
      <c r="L1255" s="86"/>
      <c r="M1255" s="86"/>
      <c r="N1255" s="86"/>
      <c r="O1255" s="86"/>
    </row>
    <row r="1256" spans="1:15">
      <c r="A1256" s="86"/>
      <c r="B1256" s="86"/>
      <c r="C1256" s="86"/>
      <c r="D1256" s="86"/>
      <c r="E1256" s="86"/>
      <c r="F1256" s="86"/>
      <c r="G1256" s="86"/>
      <c r="H1256" s="86"/>
      <c r="I1256" s="86"/>
      <c r="J1256" s="86"/>
      <c r="K1256" s="86"/>
      <c r="L1256" s="86"/>
      <c r="M1256" s="86"/>
      <c r="N1256" s="86"/>
      <c r="O1256" s="86"/>
    </row>
    <row r="1257" spans="1:15">
      <c r="A1257" s="86"/>
      <c r="B1257" s="86"/>
      <c r="C1257" s="86"/>
      <c r="D1257" s="86"/>
      <c r="E1257" s="86"/>
      <c r="F1257" s="86"/>
      <c r="G1257" s="86"/>
      <c r="H1257" s="86"/>
      <c r="I1257" s="86"/>
      <c r="J1257" s="86"/>
      <c r="K1257" s="86"/>
      <c r="L1257" s="86"/>
      <c r="M1257" s="86"/>
      <c r="N1257" s="86"/>
      <c r="O1257" s="86"/>
    </row>
    <row r="1258" spans="1:15">
      <c r="A1258" s="86"/>
      <c r="B1258" s="86"/>
      <c r="C1258" s="86"/>
      <c r="D1258" s="86"/>
      <c r="E1258" s="86"/>
      <c r="F1258" s="86"/>
      <c r="G1258" s="86"/>
      <c r="H1258" s="86"/>
      <c r="I1258" s="86"/>
      <c r="J1258" s="86"/>
      <c r="K1258" s="86"/>
      <c r="L1258" s="86"/>
      <c r="M1258" s="86"/>
      <c r="N1258" s="86"/>
      <c r="O1258" s="86"/>
    </row>
    <row r="1259" spans="1:15">
      <c r="A1259" s="86"/>
      <c r="B1259" s="86"/>
      <c r="C1259" s="86"/>
      <c r="D1259" s="86"/>
      <c r="E1259" s="86"/>
      <c r="F1259" s="86"/>
      <c r="G1259" s="86"/>
      <c r="H1259" s="86"/>
      <c r="I1259" s="86"/>
      <c r="J1259" s="86"/>
      <c r="K1259" s="86"/>
      <c r="L1259" s="86"/>
      <c r="M1259" s="86"/>
      <c r="N1259" s="86"/>
      <c r="O1259" s="86"/>
    </row>
    <row r="1260" spans="1:15">
      <c r="A1260" s="86"/>
      <c r="B1260" s="86"/>
      <c r="C1260" s="86"/>
      <c r="D1260" s="86"/>
      <c r="E1260" s="86"/>
      <c r="F1260" s="86"/>
      <c r="G1260" s="86"/>
      <c r="H1260" s="86"/>
      <c r="I1260" s="86"/>
      <c r="J1260" s="86"/>
      <c r="K1260" s="86"/>
      <c r="L1260" s="86"/>
      <c r="M1260" s="86"/>
      <c r="N1260" s="86"/>
      <c r="O1260" s="86"/>
    </row>
    <row r="1261" spans="1:15">
      <c r="A1261" s="86"/>
      <c r="B1261" s="86"/>
      <c r="C1261" s="86"/>
      <c r="D1261" s="86"/>
      <c r="E1261" s="86"/>
      <c r="F1261" s="86"/>
      <c r="G1261" s="86"/>
      <c r="H1261" s="86"/>
      <c r="I1261" s="86"/>
      <c r="J1261" s="86"/>
      <c r="K1261" s="86"/>
      <c r="L1261" s="86"/>
      <c r="M1261" s="86"/>
      <c r="N1261" s="86"/>
      <c r="O1261" s="86"/>
    </row>
    <row r="1262" spans="1:15">
      <c r="A1262" s="86"/>
      <c r="B1262" s="86"/>
      <c r="C1262" s="86"/>
      <c r="D1262" s="86"/>
      <c r="E1262" s="86"/>
      <c r="F1262" s="86"/>
      <c r="G1262" s="86"/>
      <c r="H1262" s="86"/>
      <c r="I1262" s="86"/>
      <c r="J1262" s="86"/>
      <c r="K1262" s="86"/>
      <c r="L1262" s="86"/>
      <c r="M1262" s="86"/>
      <c r="N1262" s="86"/>
      <c r="O1262" s="86"/>
    </row>
    <row r="1263" spans="1:15">
      <c r="A1263" s="86"/>
      <c r="B1263" s="86"/>
      <c r="C1263" s="86"/>
      <c r="D1263" s="86"/>
      <c r="E1263" s="86"/>
      <c r="F1263" s="86"/>
      <c r="G1263" s="86"/>
      <c r="H1263" s="86"/>
      <c r="I1263" s="86"/>
      <c r="J1263" s="86"/>
      <c r="K1263" s="86"/>
      <c r="L1263" s="86"/>
      <c r="M1263" s="86"/>
      <c r="N1263" s="86"/>
      <c r="O1263" s="86"/>
    </row>
    <row r="1264" spans="1:15">
      <c r="A1264" s="86"/>
      <c r="B1264" s="86"/>
      <c r="C1264" s="86"/>
      <c r="D1264" s="86"/>
      <c r="E1264" s="86"/>
      <c r="F1264" s="86"/>
      <c r="G1264" s="86"/>
      <c r="H1264" s="86"/>
      <c r="I1264" s="86"/>
      <c r="J1264" s="86"/>
      <c r="K1264" s="86"/>
      <c r="L1264" s="86"/>
      <c r="M1264" s="86"/>
      <c r="N1264" s="86"/>
      <c r="O1264" s="86"/>
    </row>
    <row r="1265" spans="1:15">
      <c r="A1265" s="86"/>
      <c r="B1265" s="86"/>
      <c r="C1265" s="86"/>
      <c r="D1265" s="86"/>
      <c r="E1265" s="86"/>
      <c r="F1265" s="86"/>
      <c r="G1265" s="86"/>
      <c r="H1265" s="86"/>
      <c r="I1265" s="86"/>
      <c r="J1265" s="86"/>
      <c r="K1265" s="86"/>
      <c r="L1265" s="86"/>
      <c r="M1265" s="86"/>
      <c r="N1265" s="86"/>
      <c r="O1265" s="86"/>
    </row>
    <row r="1266" spans="1:15">
      <c r="A1266" s="86"/>
      <c r="B1266" s="86"/>
      <c r="C1266" s="86"/>
      <c r="D1266" s="86"/>
      <c r="E1266" s="86"/>
      <c r="F1266" s="86"/>
      <c r="G1266" s="86"/>
      <c r="H1266" s="86"/>
      <c r="I1266" s="86"/>
      <c r="J1266" s="86"/>
      <c r="K1266" s="86"/>
      <c r="L1266" s="86"/>
      <c r="M1266" s="86"/>
      <c r="N1266" s="86"/>
      <c r="O1266" s="86"/>
    </row>
    <row r="1267" spans="1:15">
      <c r="A1267" s="86"/>
      <c r="B1267" s="86"/>
      <c r="C1267" s="86"/>
      <c r="D1267" s="86"/>
      <c r="E1267" s="86"/>
      <c r="F1267" s="86"/>
      <c r="G1267" s="86"/>
      <c r="H1267" s="86"/>
      <c r="I1267" s="86"/>
      <c r="J1267" s="86"/>
      <c r="K1267" s="86"/>
      <c r="L1267" s="86"/>
      <c r="M1267" s="86"/>
      <c r="N1267" s="86"/>
      <c r="O1267" s="86"/>
    </row>
    <row r="1268" spans="1:15">
      <c r="A1268" s="86"/>
      <c r="B1268" s="86"/>
      <c r="C1268" s="86"/>
      <c r="D1268" s="86"/>
      <c r="E1268" s="86"/>
      <c r="F1268" s="86"/>
      <c r="G1268" s="86"/>
      <c r="H1268" s="86"/>
      <c r="I1268" s="86"/>
      <c r="J1268" s="86"/>
      <c r="K1268" s="86"/>
      <c r="L1268" s="86"/>
      <c r="M1268" s="86"/>
      <c r="N1268" s="86"/>
      <c r="O1268" s="86"/>
    </row>
    <row r="1269" spans="1:15">
      <c r="A1269" s="86"/>
      <c r="B1269" s="86"/>
      <c r="C1269" s="86"/>
      <c r="D1269" s="86"/>
      <c r="E1269" s="86"/>
      <c r="F1269" s="86"/>
      <c r="G1269" s="86"/>
      <c r="H1269" s="86"/>
      <c r="I1269" s="86"/>
      <c r="J1269" s="86"/>
      <c r="K1269" s="86"/>
      <c r="L1269" s="86"/>
      <c r="M1269" s="86"/>
      <c r="N1269" s="86"/>
      <c r="O1269" s="86"/>
    </row>
    <row r="1270" spans="1:15">
      <c r="A1270" s="86"/>
      <c r="B1270" s="86"/>
      <c r="C1270" s="86"/>
      <c r="D1270" s="86"/>
      <c r="E1270" s="86"/>
      <c r="F1270" s="86"/>
      <c r="G1270" s="86"/>
      <c r="H1270" s="86"/>
      <c r="I1270" s="86"/>
      <c r="J1270" s="86"/>
      <c r="K1270" s="86"/>
      <c r="L1270" s="86"/>
      <c r="M1270" s="86"/>
      <c r="N1270" s="86"/>
      <c r="O1270" s="86"/>
    </row>
    <row r="1271" spans="1:15">
      <c r="A1271" s="86"/>
      <c r="B1271" s="86"/>
      <c r="C1271" s="86"/>
      <c r="D1271" s="86"/>
      <c r="E1271" s="86"/>
      <c r="F1271" s="86"/>
      <c r="G1271" s="86"/>
      <c r="H1271" s="86"/>
      <c r="I1271" s="86"/>
      <c r="J1271" s="86"/>
      <c r="K1271" s="86"/>
      <c r="L1271" s="86"/>
      <c r="M1271" s="86"/>
      <c r="N1271" s="86"/>
      <c r="O1271" s="86"/>
    </row>
    <row r="1272" spans="1:15">
      <c r="A1272" s="86"/>
      <c r="B1272" s="86"/>
      <c r="C1272" s="86"/>
      <c r="D1272" s="86"/>
      <c r="E1272" s="86"/>
      <c r="F1272" s="86"/>
      <c r="G1272" s="86"/>
      <c r="H1272" s="86"/>
      <c r="I1272" s="86"/>
      <c r="J1272" s="86"/>
      <c r="K1272" s="86"/>
      <c r="L1272" s="86"/>
      <c r="M1272" s="86"/>
      <c r="N1272" s="86"/>
      <c r="O1272" s="86"/>
    </row>
    <row r="1273" spans="1:15">
      <c r="A1273" s="86"/>
      <c r="B1273" s="86"/>
      <c r="C1273" s="86"/>
      <c r="D1273" s="86"/>
      <c r="E1273" s="86"/>
      <c r="F1273" s="86"/>
      <c r="G1273" s="86"/>
      <c r="H1273" s="86"/>
      <c r="I1273" s="86"/>
      <c r="J1273" s="86"/>
      <c r="K1273" s="86"/>
      <c r="L1273" s="86"/>
      <c r="M1273" s="86"/>
      <c r="N1273" s="86"/>
      <c r="O1273" s="86"/>
    </row>
    <row r="1274" spans="1:15">
      <c r="A1274" s="86"/>
      <c r="B1274" s="86"/>
      <c r="C1274" s="86"/>
      <c r="D1274" s="86"/>
      <c r="E1274" s="86"/>
      <c r="F1274" s="86"/>
      <c r="G1274" s="86"/>
      <c r="H1274" s="86"/>
      <c r="I1274" s="86"/>
      <c r="J1274" s="86"/>
      <c r="K1274" s="86"/>
      <c r="L1274" s="86"/>
      <c r="M1274" s="86"/>
      <c r="N1274" s="86"/>
      <c r="O1274" s="86"/>
    </row>
    <row r="1275" spans="1:15">
      <c r="A1275" s="86"/>
      <c r="B1275" s="86"/>
      <c r="C1275" s="86"/>
      <c r="D1275" s="86"/>
      <c r="E1275" s="86"/>
      <c r="F1275" s="86"/>
      <c r="G1275" s="86"/>
      <c r="H1275" s="86"/>
      <c r="I1275" s="86"/>
      <c r="J1275" s="86"/>
      <c r="K1275" s="86"/>
      <c r="L1275" s="86"/>
      <c r="M1275" s="86"/>
      <c r="N1275" s="86"/>
      <c r="O1275" s="86"/>
    </row>
    <row r="1277" spans="1:15">
      <c r="B1277" s="86"/>
      <c r="C1277" s="86"/>
      <c r="D1277" s="86"/>
      <c r="E1277" s="86"/>
      <c r="F1277" s="86"/>
      <c r="G1277" s="86"/>
      <c r="H1277" s="86"/>
      <c r="I1277" s="86"/>
      <c r="J1277" s="86"/>
      <c r="K1277" s="86"/>
      <c r="L1277" s="86"/>
      <c r="M1277" s="86"/>
      <c r="N1277" s="86"/>
      <c r="O1277" s="86"/>
    </row>
    <row r="1278" spans="1:15">
      <c r="A1278" s="86"/>
      <c r="B1278" s="86"/>
      <c r="C1278" s="86"/>
      <c r="D1278" s="86"/>
      <c r="E1278" s="86"/>
      <c r="F1278" s="86"/>
      <c r="G1278" s="86"/>
      <c r="H1278" s="86"/>
      <c r="I1278" s="86"/>
      <c r="J1278" s="86"/>
      <c r="K1278" s="86"/>
      <c r="L1278" s="86"/>
      <c r="M1278" s="86"/>
      <c r="N1278" s="86"/>
      <c r="O1278" s="86"/>
    </row>
    <row r="1279" spans="1:15">
      <c r="A1279" s="86"/>
      <c r="B1279" s="86"/>
      <c r="C1279" s="86"/>
      <c r="D1279" s="86"/>
      <c r="E1279" s="86"/>
      <c r="F1279" s="86"/>
      <c r="G1279" s="86"/>
      <c r="H1279" s="86"/>
      <c r="I1279" s="86"/>
      <c r="J1279" s="86"/>
      <c r="K1279" s="86"/>
      <c r="L1279" s="86"/>
      <c r="M1279" s="86"/>
      <c r="N1279" s="86"/>
      <c r="O1279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213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2355.4</v>
      </c>
      <c r="C2" s="93">
        <v>4608.0200000000004</v>
      </c>
      <c r="D2" s="93">
        <v>4608.0200000000004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2355.4</v>
      </c>
      <c r="C3" s="93">
        <v>4608.0200000000004</v>
      </c>
      <c r="D3" s="93">
        <v>4608.0200000000004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5067.3999999999996</v>
      </c>
      <c r="C4" s="93">
        <v>9913.66</v>
      </c>
      <c r="D4" s="93">
        <v>9913.66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5067.3999999999996</v>
      </c>
      <c r="C5" s="93">
        <v>9913.66</v>
      </c>
      <c r="D5" s="93">
        <v>9913.66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127.59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76.19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201.67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181.11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62.19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1245.78</v>
      </c>
      <c r="C28" s="93">
        <v>1109.6300000000001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1.2490000000000001</v>
      </c>
      <c r="E39" s="93">
        <v>1.536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1.2490000000000001</v>
      </c>
      <c r="E40" s="93">
        <v>1.536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1.2490000000000001</v>
      </c>
      <c r="E41" s="93">
        <v>1.536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1.2490000000000001</v>
      </c>
      <c r="E43" s="93">
        <v>1.536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1.2490000000000001</v>
      </c>
      <c r="E44" s="93">
        <v>1.536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1.2490000000000001</v>
      </c>
      <c r="E45" s="93">
        <v>1.536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5.835</v>
      </c>
      <c r="F53" s="93">
        <v>0.44</v>
      </c>
      <c r="G53" s="93">
        <v>0.27200000000000002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5.835</v>
      </c>
      <c r="F54" s="93">
        <v>0.44</v>
      </c>
      <c r="G54" s="93">
        <v>0.27200000000000002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5.835</v>
      </c>
      <c r="F55" s="93">
        <v>0.44</v>
      </c>
      <c r="G55" s="93">
        <v>0.27200000000000002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5.83</v>
      </c>
      <c r="F56" s="93">
        <v>0.44</v>
      </c>
      <c r="G56" s="93">
        <v>0.27200000000000002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5.83</v>
      </c>
      <c r="F58" s="93">
        <v>0.44</v>
      </c>
      <c r="G58" s="93">
        <v>0.27200000000000002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88386.96</v>
      </c>
      <c r="D64" s="93">
        <v>59756.94</v>
      </c>
      <c r="E64" s="93">
        <v>28630.02</v>
      </c>
      <c r="F64" s="93">
        <v>0.68</v>
      </c>
      <c r="G64" s="93">
        <v>2.9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18942.009999999998</v>
      </c>
      <c r="D65" s="93">
        <v>12806.38</v>
      </c>
      <c r="E65" s="93">
        <v>6135.64</v>
      </c>
      <c r="F65" s="93">
        <v>0.68</v>
      </c>
      <c r="G65" s="93">
        <v>2.95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127964.12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30714.87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0.57999999999999996</v>
      </c>
      <c r="D74" s="93">
        <v>1109.6500000000001</v>
      </c>
      <c r="E74" s="93">
        <v>3.56</v>
      </c>
      <c r="F74" s="93">
        <v>6789.2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0.54</v>
      </c>
      <c r="D75" s="93">
        <v>622</v>
      </c>
      <c r="E75" s="93">
        <v>0.76</v>
      </c>
      <c r="F75" s="93">
        <v>884.77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14561.131299999999</v>
      </c>
      <c r="C84" s="93">
        <v>12.765700000000001</v>
      </c>
      <c r="D84" s="93">
        <v>81.294700000000006</v>
      </c>
      <c r="E84" s="93">
        <v>0</v>
      </c>
      <c r="F84" s="93">
        <v>0</v>
      </c>
      <c r="G84" s="93">
        <v>490338.1091</v>
      </c>
      <c r="H84" s="93">
        <v>5287.6590999999999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13084.3896</v>
      </c>
      <c r="C85" s="93">
        <v>11.4693</v>
      </c>
      <c r="D85" s="93">
        <v>73.366200000000006</v>
      </c>
      <c r="E85" s="93">
        <v>0</v>
      </c>
      <c r="F85" s="93">
        <v>0</v>
      </c>
      <c r="G85" s="93">
        <v>442517.81270000001</v>
      </c>
      <c r="H85" s="93">
        <v>4752.3665000000001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14052.6587</v>
      </c>
      <c r="C86" s="93">
        <v>12.3034</v>
      </c>
      <c r="D86" s="93">
        <v>81.403999999999996</v>
      </c>
      <c r="E86" s="93">
        <v>0</v>
      </c>
      <c r="F86" s="93">
        <v>0</v>
      </c>
      <c r="G86" s="93">
        <v>491013.36009999999</v>
      </c>
      <c r="H86" s="93">
        <v>5112.0091000000002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13379.5524</v>
      </c>
      <c r="C87" s="93">
        <v>11.7026</v>
      </c>
      <c r="D87" s="93">
        <v>79.571399999999997</v>
      </c>
      <c r="E87" s="93">
        <v>0</v>
      </c>
      <c r="F87" s="93">
        <v>0</v>
      </c>
      <c r="G87" s="93">
        <v>479970.75</v>
      </c>
      <c r="H87" s="93">
        <v>4873.4548000000004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13698.849700000001</v>
      </c>
      <c r="C88" s="93">
        <v>11.9659</v>
      </c>
      <c r="D88" s="93">
        <v>84.322100000000006</v>
      </c>
      <c r="E88" s="93">
        <v>0</v>
      </c>
      <c r="F88" s="93">
        <v>0</v>
      </c>
      <c r="G88" s="93">
        <v>508641.71870000003</v>
      </c>
      <c r="H88" s="93">
        <v>4998.4584000000004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13181.7552</v>
      </c>
      <c r="C89" s="93">
        <v>11.5061</v>
      </c>
      <c r="D89" s="93">
        <v>82.594499999999996</v>
      </c>
      <c r="E89" s="93">
        <v>0</v>
      </c>
      <c r="F89" s="93">
        <v>0</v>
      </c>
      <c r="G89" s="93">
        <v>498228.17050000001</v>
      </c>
      <c r="H89" s="93">
        <v>4814.2204000000002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14171.7467</v>
      </c>
      <c r="C90" s="93">
        <v>12.351699999999999</v>
      </c>
      <c r="D90" s="93">
        <v>92.104399999999998</v>
      </c>
      <c r="E90" s="93">
        <v>0</v>
      </c>
      <c r="F90" s="93">
        <v>1E-4</v>
      </c>
      <c r="G90" s="93">
        <v>555609.78289999999</v>
      </c>
      <c r="H90" s="93">
        <v>5185.8720999999996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14513.1793</v>
      </c>
      <c r="C91" s="93">
        <v>12.6442</v>
      </c>
      <c r="D91" s="93">
        <v>95.233400000000003</v>
      </c>
      <c r="E91" s="93">
        <v>0</v>
      </c>
      <c r="F91" s="93">
        <v>1E-4</v>
      </c>
      <c r="G91" s="93">
        <v>574489.5442</v>
      </c>
      <c r="H91" s="93">
        <v>5313.5889999999999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13760.349</v>
      </c>
      <c r="C92" s="93">
        <v>11.993600000000001</v>
      </c>
      <c r="D92" s="93">
        <v>89.359700000000004</v>
      </c>
      <c r="E92" s="93">
        <v>0</v>
      </c>
      <c r="F92" s="93">
        <v>0</v>
      </c>
      <c r="G92" s="93">
        <v>539052.75520000001</v>
      </c>
      <c r="H92" s="93">
        <v>5035.1129000000001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13693.103800000001</v>
      </c>
      <c r="C93" s="93">
        <v>11.9513</v>
      </c>
      <c r="D93" s="93">
        <v>85.993899999999996</v>
      </c>
      <c r="E93" s="93">
        <v>0</v>
      </c>
      <c r="F93" s="93">
        <v>0</v>
      </c>
      <c r="G93" s="93">
        <v>518735.03860000003</v>
      </c>
      <c r="H93" s="93">
        <v>5001.5703999999996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13367.2608</v>
      </c>
      <c r="C94" s="93">
        <v>11.6889</v>
      </c>
      <c r="D94" s="93">
        <v>80.019400000000005</v>
      </c>
      <c r="E94" s="93">
        <v>0</v>
      </c>
      <c r="F94" s="93">
        <v>0</v>
      </c>
      <c r="G94" s="93">
        <v>482675.90769999998</v>
      </c>
      <c r="H94" s="93">
        <v>4870.5675000000001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14319.204</v>
      </c>
      <c r="C95" s="93">
        <v>12.5421</v>
      </c>
      <c r="D95" s="93">
        <v>81.997299999999996</v>
      </c>
      <c r="E95" s="93">
        <v>0</v>
      </c>
      <c r="F95" s="93">
        <v>0</v>
      </c>
      <c r="G95" s="93">
        <v>494587.22029999999</v>
      </c>
      <c r="H95" s="93">
        <v>5206.0712000000003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165783.18049999999</v>
      </c>
      <c r="C97" s="93">
        <v>144.88470000000001</v>
      </c>
      <c r="D97" s="93">
        <v>1007.261</v>
      </c>
      <c r="E97" s="93">
        <v>0</v>
      </c>
      <c r="F97" s="93">
        <v>5.9999999999999995E-4</v>
      </c>
      <c r="G97" s="94">
        <v>6075860</v>
      </c>
      <c r="H97" s="93">
        <v>60450.951399999998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13084.3896</v>
      </c>
      <c r="C98" s="93">
        <v>11.4693</v>
      </c>
      <c r="D98" s="93">
        <v>73.366200000000006</v>
      </c>
      <c r="E98" s="93">
        <v>0</v>
      </c>
      <c r="F98" s="93">
        <v>0</v>
      </c>
      <c r="G98" s="93">
        <v>442517.81270000001</v>
      </c>
      <c r="H98" s="93">
        <v>4752.3665000000001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14561.131299999999</v>
      </c>
      <c r="C99" s="93">
        <v>12.765700000000001</v>
      </c>
      <c r="D99" s="93">
        <v>95.233400000000003</v>
      </c>
      <c r="E99" s="93">
        <v>0</v>
      </c>
      <c r="F99" s="93">
        <v>1E-4</v>
      </c>
      <c r="G99" s="93">
        <v>574489.5442</v>
      </c>
      <c r="H99" s="93">
        <v>5313.5889999999999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100538000000</v>
      </c>
      <c r="C102" s="93">
        <v>65563.212</v>
      </c>
      <c r="D102" s="93" t="s">
        <v>490</v>
      </c>
      <c r="E102" s="93">
        <v>11214.473</v>
      </c>
      <c r="F102" s="93">
        <v>26914.7</v>
      </c>
      <c r="G102" s="93">
        <v>7673.9719999999998</v>
      </c>
      <c r="H102" s="93">
        <v>0</v>
      </c>
      <c r="I102" s="93">
        <v>17654.276999999998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2105.79</v>
      </c>
      <c r="R102" s="93">
        <v>0</v>
      </c>
      <c r="S102" s="93">
        <v>0</v>
      </c>
    </row>
    <row r="103" spans="1:19">
      <c r="A103" s="93" t="s">
        <v>428</v>
      </c>
      <c r="B103" s="94">
        <v>90732800000</v>
      </c>
      <c r="C103" s="93">
        <v>66354.717999999993</v>
      </c>
      <c r="D103" s="93" t="s">
        <v>491</v>
      </c>
      <c r="E103" s="93">
        <v>11214.473</v>
      </c>
      <c r="F103" s="93">
        <v>26914.7</v>
      </c>
      <c r="G103" s="93">
        <v>7673.9719999999998</v>
      </c>
      <c r="H103" s="93">
        <v>0</v>
      </c>
      <c r="I103" s="93">
        <v>18420.574000000001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2130.9989999999998</v>
      </c>
      <c r="R103" s="93">
        <v>0</v>
      </c>
      <c r="S103" s="93">
        <v>0</v>
      </c>
    </row>
    <row r="104" spans="1:19">
      <c r="A104" s="93" t="s">
        <v>429</v>
      </c>
      <c r="B104" s="94">
        <v>100676000000</v>
      </c>
      <c r="C104" s="93">
        <v>62785.989000000001</v>
      </c>
      <c r="D104" s="93" t="s">
        <v>620</v>
      </c>
      <c r="E104" s="93">
        <v>11214.473</v>
      </c>
      <c r="F104" s="93">
        <v>26914.7</v>
      </c>
      <c r="G104" s="93">
        <v>7673.9719999999998</v>
      </c>
      <c r="H104" s="93">
        <v>0</v>
      </c>
      <c r="I104" s="93">
        <v>14883.878000000001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2098.9650000000001</v>
      </c>
      <c r="R104" s="93">
        <v>0</v>
      </c>
      <c r="S104" s="93">
        <v>0</v>
      </c>
    </row>
    <row r="105" spans="1:19">
      <c r="A105" s="93" t="s">
        <v>430</v>
      </c>
      <c r="B105" s="94">
        <v>98412000000</v>
      </c>
      <c r="C105" s="93">
        <v>67613.778999999995</v>
      </c>
      <c r="D105" s="93" t="s">
        <v>621</v>
      </c>
      <c r="E105" s="93">
        <v>11214.473</v>
      </c>
      <c r="F105" s="93">
        <v>26914.7</v>
      </c>
      <c r="G105" s="93">
        <v>7673.9719999999998</v>
      </c>
      <c r="H105" s="93">
        <v>0</v>
      </c>
      <c r="I105" s="93">
        <v>19740.775000000001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2069.8589999999999</v>
      </c>
      <c r="R105" s="93">
        <v>0</v>
      </c>
      <c r="S105" s="93">
        <v>0</v>
      </c>
    </row>
    <row r="106" spans="1:19">
      <c r="A106" s="93" t="s">
        <v>281</v>
      </c>
      <c r="B106" s="94">
        <v>104291000000</v>
      </c>
      <c r="C106" s="93">
        <v>70290.59</v>
      </c>
      <c r="D106" s="93" t="s">
        <v>492</v>
      </c>
      <c r="E106" s="93">
        <v>11214.473</v>
      </c>
      <c r="F106" s="93">
        <v>26914.7</v>
      </c>
      <c r="G106" s="93">
        <v>7673.9719999999998</v>
      </c>
      <c r="H106" s="93">
        <v>0</v>
      </c>
      <c r="I106" s="93">
        <v>22320.923999999999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2166.5210000000002</v>
      </c>
      <c r="R106" s="93">
        <v>0</v>
      </c>
      <c r="S106" s="93">
        <v>0</v>
      </c>
    </row>
    <row r="107" spans="1:19">
      <c r="A107" s="93" t="s">
        <v>431</v>
      </c>
      <c r="B107" s="94">
        <v>102155000000</v>
      </c>
      <c r="C107" s="93">
        <v>67104.645000000004</v>
      </c>
      <c r="D107" s="93" t="s">
        <v>493</v>
      </c>
      <c r="E107" s="93">
        <v>11214.473</v>
      </c>
      <c r="F107" s="93">
        <v>26914.7</v>
      </c>
      <c r="G107" s="93">
        <v>7673.9719999999998</v>
      </c>
      <c r="H107" s="93">
        <v>0</v>
      </c>
      <c r="I107" s="93">
        <v>19188.361000000001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2113.1390000000001</v>
      </c>
      <c r="R107" s="93">
        <v>0</v>
      </c>
      <c r="S107" s="93">
        <v>0</v>
      </c>
    </row>
    <row r="108" spans="1:19">
      <c r="A108" s="93" t="s">
        <v>432</v>
      </c>
      <c r="B108" s="94">
        <v>113921000000</v>
      </c>
      <c r="C108" s="93">
        <v>71324.201000000001</v>
      </c>
      <c r="D108" s="93" t="s">
        <v>494</v>
      </c>
      <c r="E108" s="93">
        <v>11214.473</v>
      </c>
      <c r="F108" s="93">
        <v>26914.7</v>
      </c>
      <c r="G108" s="93">
        <v>7673.9719999999998</v>
      </c>
      <c r="H108" s="93">
        <v>0</v>
      </c>
      <c r="I108" s="93">
        <v>22079.669000000002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3441.386</v>
      </c>
      <c r="R108" s="93">
        <v>0</v>
      </c>
      <c r="S108" s="93">
        <v>0</v>
      </c>
    </row>
    <row r="109" spans="1:19">
      <c r="A109" s="93" t="s">
        <v>433</v>
      </c>
      <c r="B109" s="94">
        <v>117792000000</v>
      </c>
      <c r="C109" s="93">
        <v>77376.229000000007</v>
      </c>
      <c r="D109" s="93" t="s">
        <v>622</v>
      </c>
      <c r="E109" s="93">
        <v>11214.473</v>
      </c>
      <c r="F109" s="93">
        <v>26914.7</v>
      </c>
      <c r="G109" s="93">
        <v>7673.9719999999998</v>
      </c>
      <c r="H109" s="93">
        <v>0</v>
      </c>
      <c r="I109" s="93">
        <v>29420.574000000001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2152.509</v>
      </c>
      <c r="R109" s="93">
        <v>0</v>
      </c>
      <c r="S109" s="93">
        <v>0</v>
      </c>
    </row>
    <row r="110" spans="1:19">
      <c r="A110" s="93" t="s">
        <v>434</v>
      </c>
      <c r="B110" s="94">
        <v>110526000000</v>
      </c>
      <c r="C110" s="93">
        <v>78340.83</v>
      </c>
      <c r="D110" s="93" t="s">
        <v>495</v>
      </c>
      <c r="E110" s="93">
        <v>11214.473</v>
      </c>
      <c r="F110" s="93">
        <v>26914.7</v>
      </c>
      <c r="G110" s="93">
        <v>7673.9719999999998</v>
      </c>
      <c r="H110" s="93">
        <v>0</v>
      </c>
      <c r="I110" s="93">
        <v>29436.757000000001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3100.9279999999999</v>
      </c>
      <c r="R110" s="93">
        <v>0</v>
      </c>
      <c r="S110" s="93">
        <v>0</v>
      </c>
    </row>
    <row r="111" spans="1:19">
      <c r="A111" s="93" t="s">
        <v>435</v>
      </c>
      <c r="B111" s="94">
        <v>106360000000</v>
      </c>
      <c r="C111" s="93">
        <v>70662.892999999996</v>
      </c>
      <c r="D111" s="93" t="s">
        <v>623</v>
      </c>
      <c r="E111" s="93">
        <v>11214.473</v>
      </c>
      <c r="F111" s="93">
        <v>26914.7</v>
      </c>
      <c r="G111" s="93">
        <v>7673.9719999999998</v>
      </c>
      <c r="H111" s="93">
        <v>0</v>
      </c>
      <c r="I111" s="93">
        <v>22746.302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2113.4459999999999</v>
      </c>
      <c r="R111" s="93">
        <v>0</v>
      </c>
      <c r="S111" s="93">
        <v>0</v>
      </c>
    </row>
    <row r="112" spans="1:19">
      <c r="A112" s="93" t="s">
        <v>436</v>
      </c>
      <c r="B112" s="94">
        <v>98966700000</v>
      </c>
      <c r="C112" s="93">
        <v>67617.625</v>
      </c>
      <c r="D112" s="93" t="s">
        <v>496</v>
      </c>
      <c r="E112" s="93">
        <v>11214.473</v>
      </c>
      <c r="F112" s="93">
        <v>26914.7</v>
      </c>
      <c r="G112" s="93">
        <v>7673.9719999999998</v>
      </c>
      <c r="H112" s="93">
        <v>0</v>
      </c>
      <c r="I112" s="93">
        <v>19695.085999999999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2119.3939999999998</v>
      </c>
      <c r="R112" s="93">
        <v>0</v>
      </c>
      <c r="S112" s="93">
        <v>0</v>
      </c>
    </row>
    <row r="113" spans="1:19">
      <c r="A113" s="93" t="s">
        <v>437</v>
      </c>
      <c r="B113" s="94">
        <v>101409000000</v>
      </c>
      <c r="C113" s="93">
        <v>66604.504000000001</v>
      </c>
      <c r="D113" s="93" t="s">
        <v>497</v>
      </c>
      <c r="E113" s="93">
        <v>11214.473</v>
      </c>
      <c r="F113" s="93">
        <v>26914.7</v>
      </c>
      <c r="G113" s="93">
        <v>7673.9719999999998</v>
      </c>
      <c r="H113" s="93">
        <v>0</v>
      </c>
      <c r="I113" s="93">
        <v>18692.714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2108.6439999999998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1245780000000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90732800000</v>
      </c>
      <c r="C116" s="93">
        <v>62785.989000000001</v>
      </c>
      <c r="D116" s="93"/>
      <c r="E116" s="93">
        <v>11214.473</v>
      </c>
      <c r="F116" s="93">
        <v>26914.7</v>
      </c>
      <c r="G116" s="93">
        <v>7673.9719999999998</v>
      </c>
      <c r="H116" s="93">
        <v>0</v>
      </c>
      <c r="I116" s="93">
        <v>14883.878000000001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2069.8589999999999</v>
      </c>
      <c r="R116" s="93">
        <v>0</v>
      </c>
      <c r="S116" s="93">
        <v>0</v>
      </c>
    </row>
    <row r="117" spans="1:19">
      <c r="A117" s="93" t="s">
        <v>440</v>
      </c>
      <c r="B117" s="94">
        <v>117792000000</v>
      </c>
      <c r="C117" s="93">
        <v>78340.83</v>
      </c>
      <c r="D117" s="93"/>
      <c r="E117" s="93">
        <v>11214.473</v>
      </c>
      <c r="F117" s="93">
        <v>26914.7</v>
      </c>
      <c r="G117" s="93">
        <v>7673.9719999999998</v>
      </c>
      <c r="H117" s="93">
        <v>0</v>
      </c>
      <c r="I117" s="93">
        <v>29436.757000000001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3441.386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43354.75</v>
      </c>
      <c r="C120" s="93">
        <v>9343.16</v>
      </c>
      <c r="D120" s="93">
        <v>0</v>
      </c>
      <c r="E120" s="93">
        <v>52697.91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84.82</v>
      </c>
      <c r="C121" s="93">
        <v>18.28</v>
      </c>
      <c r="D121" s="93">
        <v>0</v>
      </c>
      <c r="E121" s="93">
        <v>103.1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84.82</v>
      </c>
      <c r="C122" s="93">
        <v>18.28</v>
      </c>
      <c r="D122" s="93">
        <v>0</v>
      </c>
      <c r="E122" s="93">
        <v>103.1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7" spans="1:8">
      <c r="B217" s="86"/>
      <c r="C217" s="86"/>
      <c r="D217" s="86"/>
      <c r="E217" s="86"/>
      <c r="F217" s="86"/>
      <c r="G217" s="86"/>
    </row>
    <row r="218" spans="1:8">
      <c r="A218" s="86"/>
      <c r="B218" s="86"/>
      <c r="C218" s="86"/>
      <c r="D218" s="86"/>
      <c r="E218" s="86"/>
      <c r="F218" s="86"/>
      <c r="G218" s="86"/>
    </row>
    <row r="220" spans="1:8">
      <c r="B220" s="86"/>
      <c r="C220" s="86"/>
      <c r="D220" s="86"/>
    </row>
    <row r="221" spans="1:8">
      <c r="A221" s="86"/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6" spans="1:5"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2" spans="1:5">
      <c r="B232" s="86"/>
    </row>
    <row r="233" spans="1:5">
      <c r="A233" s="86"/>
      <c r="B233" s="86"/>
    </row>
    <row r="234" spans="1:5">
      <c r="A234" s="86"/>
      <c r="B234" s="86"/>
    </row>
    <row r="236" spans="1:5">
      <c r="B236" s="86"/>
    </row>
    <row r="237" spans="1:5">
      <c r="A237" s="86"/>
      <c r="B237" s="86"/>
    </row>
    <row r="238" spans="1:5">
      <c r="A238" s="86"/>
      <c r="B238" s="86"/>
    </row>
    <row r="240" spans="1:5">
      <c r="B240" s="86"/>
    </row>
    <row r="241" spans="1:4">
      <c r="A241" s="86"/>
      <c r="B241" s="86"/>
    </row>
    <row r="242" spans="1:4">
      <c r="A242" s="86"/>
      <c r="B242" s="86"/>
    </row>
    <row r="244" spans="1:4">
      <c r="B244" s="86"/>
      <c r="C244" s="86"/>
    </row>
    <row r="245" spans="1:4">
      <c r="A245" s="86"/>
      <c r="B245" s="86"/>
      <c r="C245" s="86"/>
    </row>
    <row r="246" spans="1:4">
      <c r="A246" s="86"/>
      <c r="B246" s="86"/>
      <c r="C246" s="86"/>
    </row>
    <row r="248" spans="1:4">
      <c r="B248" s="86"/>
      <c r="C248" s="86"/>
      <c r="D248" s="86"/>
    </row>
    <row r="249" spans="1:4">
      <c r="A249" s="86"/>
      <c r="B249" s="86"/>
      <c r="C249" s="86"/>
      <c r="D249" s="86"/>
    </row>
    <row r="250" spans="1:4">
      <c r="A250" s="86"/>
      <c r="B250" s="86"/>
      <c r="C250" s="86"/>
      <c r="D250" s="86"/>
    </row>
    <row r="252" spans="1:4">
      <c r="B252" s="86"/>
    </row>
    <row r="253" spans="1:4">
      <c r="A253" s="86"/>
      <c r="B253" s="86"/>
    </row>
    <row r="254" spans="1:4">
      <c r="A254" s="86"/>
      <c r="B254" s="86"/>
    </row>
    <row r="256" spans="1:4">
      <c r="B256" s="86"/>
    </row>
    <row r="257" spans="1:7">
      <c r="A257" s="86"/>
      <c r="B257" s="86"/>
    </row>
    <row r="258" spans="1:7">
      <c r="A258" s="86"/>
      <c r="B258" s="86"/>
    </row>
    <row r="260" spans="1:7">
      <c r="B260" s="86"/>
      <c r="C260" s="86"/>
    </row>
    <row r="261" spans="1:7">
      <c r="A261" s="86"/>
      <c r="B261" s="86"/>
      <c r="C261" s="86"/>
    </row>
    <row r="263" spans="1:7">
      <c r="B263" s="86"/>
    </row>
    <row r="264" spans="1:7">
      <c r="A264" s="86"/>
      <c r="B264" s="86"/>
    </row>
    <row r="266" spans="1:7">
      <c r="B266" s="86"/>
      <c r="C266" s="86"/>
    </row>
    <row r="267" spans="1:7">
      <c r="A267" s="86"/>
      <c r="B267" s="86"/>
      <c r="C267" s="86"/>
    </row>
    <row r="269" spans="1:7">
      <c r="B269" s="86"/>
      <c r="C269" s="86"/>
      <c r="D269" s="86"/>
      <c r="E269" s="86"/>
      <c r="F269" s="86"/>
      <c r="G269" s="86"/>
    </row>
    <row r="270" spans="1:7">
      <c r="A270" s="86"/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7" spans="1:7">
      <c r="B287" s="86"/>
      <c r="C287" s="86"/>
      <c r="D287" s="86"/>
      <c r="E287" s="86"/>
      <c r="F287" s="86"/>
      <c r="G287" s="86"/>
    </row>
    <row r="288" spans="1:7">
      <c r="A288" s="86"/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5" spans="1:7">
      <c r="B305" s="86"/>
      <c r="C305" s="86"/>
      <c r="D305" s="86"/>
      <c r="E305" s="86"/>
      <c r="F305" s="86"/>
      <c r="G305" s="86"/>
    </row>
    <row r="306" spans="1:7">
      <c r="A306" s="86"/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3" spans="1:7">
      <c r="B323" s="86"/>
      <c r="C323" s="86"/>
      <c r="D323" s="86"/>
      <c r="E323" s="86"/>
      <c r="F323" s="86"/>
      <c r="G323" s="86"/>
    </row>
    <row r="324" spans="1:7">
      <c r="A324" s="86"/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1" spans="1:7">
      <c r="B341" s="86"/>
      <c r="C341" s="86"/>
      <c r="D341" s="86"/>
      <c r="E341" s="86"/>
      <c r="F341" s="86"/>
      <c r="G341" s="86"/>
    </row>
    <row r="342" spans="1:7">
      <c r="A342" s="86"/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9" spans="1:8">
      <c r="B359" s="86"/>
      <c r="C359" s="86"/>
      <c r="D359" s="86"/>
      <c r="E359" s="86"/>
      <c r="F359" s="86"/>
      <c r="G359" s="86"/>
      <c r="H359" s="86"/>
    </row>
    <row r="360" spans="1:8">
      <c r="A360" s="86"/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86"/>
      <c r="H366" s="86"/>
    </row>
    <row r="367" spans="1:8">
      <c r="A367" s="86"/>
      <c r="B367" s="86"/>
      <c r="C367" s="86"/>
      <c r="D367" s="86"/>
      <c r="E367" s="86"/>
      <c r="F367" s="86"/>
      <c r="G367" s="86"/>
      <c r="H367" s="86"/>
    </row>
    <row r="368" spans="1:8">
      <c r="A368" s="86"/>
      <c r="B368" s="86"/>
      <c r="C368" s="86"/>
      <c r="D368" s="86"/>
      <c r="E368" s="86"/>
      <c r="F368" s="86"/>
      <c r="G368" s="86"/>
      <c r="H368" s="86"/>
    </row>
    <row r="369" spans="1:8">
      <c r="A369" s="86"/>
      <c r="B369" s="86"/>
      <c r="C369" s="86"/>
      <c r="D369" s="86"/>
      <c r="E369" s="86"/>
      <c r="F369" s="86"/>
      <c r="G369" s="8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96"/>
      <c r="H373" s="86"/>
    </row>
    <row r="374" spans="1:8">
      <c r="A374" s="86"/>
      <c r="B374" s="86"/>
      <c r="C374" s="86"/>
      <c r="D374" s="86"/>
      <c r="E374" s="86"/>
      <c r="F374" s="86"/>
      <c r="G374" s="8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7" spans="1:8">
      <c r="B377" s="86"/>
      <c r="C377" s="86"/>
      <c r="D377" s="86"/>
      <c r="E377" s="86"/>
    </row>
    <row r="378" spans="1:8">
      <c r="A378" s="86"/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5" spans="1:5">
      <c r="B395" s="86"/>
      <c r="C395" s="86"/>
      <c r="D395" s="86"/>
      <c r="E395" s="86"/>
    </row>
    <row r="396" spans="1:5">
      <c r="A396" s="86"/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3" spans="1:5">
      <c r="B413" s="86"/>
      <c r="C413" s="86"/>
      <c r="D413" s="86"/>
      <c r="E413" s="86"/>
    </row>
    <row r="414" spans="1:5">
      <c r="A414" s="86"/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1" spans="1:9">
      <c r="B431" s="86"/>
      <c r="C431" s="86"/>
      <c r="D431" s="86"/>
      <c r="E431" s="86"/>
      <c r="F431" s="86"/>
      <c r="G431" s="86"/>
      <c r="H431" s="86"/>
      <c r="I431" s="86"/>
    </row>
    <row r="432" spans="1:9">
      <c r="A432" s="86"/>
      <c r="B432" s="96"/>
      <c r="C432" s="96"/>
      <c r="D432" s="86"/>
      <c r="E432" s="96"/>
      <c r="F432" s="86"/>
      <c r="G432" s="96"/>
      <c r="H432" s="96"/>
      <c r="I432" s="86"/>
    </row>
    <row r="433" spans="1:9">
      <c r="A433" s="86"/>
      <c r="B433" s="96"/>
      <c r="C433" s="96"/>
      <c r="D433" s="86"/>
      <c r="E433" s="96"/>
      <c r="F433" s="86"/>
      <c r="G433" s="96"/>
      <c r="H433" s="96"/>
      <c r="I433" s="86"/>
    </row>
    <row r="434" spans="1:9">
      <c r="A434" s="86"/>
      <c r="B434" s="96"/>
      <c r="C434" s="96"/>
      <c r="D434" s="86"/>
      <c r="E434" s="96"/>
      <c r="F434" s="86"/>
      <c r="G434" s="96"/>
      <c r="H434" s="96"/>
      <c r="I434" s="86"/>
    </row>
    <row r="435" spans="1:9">
      <c r="A435" s="86"/>
      <c r="B435" s="96"/>
      <c r="C435" s="96"/>
      <c r="D435" s="86"/>
      <c r="E435" s="9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86"/>
      <c r="H438" s="96"/>
      <c r="I438" s="86"/>
    </row>
    <row r="439" spans="1:9">
      <c r="A439" s="86"/>
      <c r="B439" s="96"/>
      <c r="C439" s="96"/>
      <c r="D439" s="86"/>
      <c r="E439" s="96"/>
      <c r="F439" s="86"/>
      <c r="G439" s="86"/>
      <c r="H439" s="96"/>
      <c r="I439" s="86"/>
    </row>
    <row r="440" spans="1:9">
      <c r="A440" s="86"/>
      <c r="B440" s="96"/>
      <c r="C440" s="96"/>
      <c r="D440" s="86"/>
      <c r="E440" s="96"/>
      <c r="F440" s="86"/>
      <c r="G440" s="86"/>
      <c r="H440" s="96"/>
      <c r="I440" s="86"/>
    </row>
    <row r="441" spans="1:9">
      <c r="A441" s="86"/>
      <c r="B441" s="96"/>
      <c r="C441" s="96"/>
      <c r="D441" s="86"/>
      <c r="E441" s="96"/>
      <c r="F441" s="86"/>
      <c r="G441" s="96"/>
      <c r="H441" s="96"/>
      <c r="I441" s="86"/>
    </row>
    <row r="442" spans="1:9">
      <c r="A442" s="86"/>
      <c r="B442" s="96"/>
      <c r="C442" s="96"/>
      <c r="D442" s="86"/>
      <c r="E442" s="96"/>
      <c r="F442" s="86"/>
      <c r="G442" s="96"/>
      <c r="H442" s="96"/>
      <c r="I442" s="86"/>
    </row>
    <row r="443" spans="1:9">
      <c r="A443" s="86"/>
      <c r="B443" s="96"/>
      <c r="C443" s="96"/>
      <c r="D443" s="86"/>
      <c r="E443" s="96"/>
      <c r="F443" s="86"/>
      <c r="G443" s="96"/>
      <c r="H443" s="96"/>
      <c r="I443" s="86"/>
    </row>
    <row r="444" spans="1:9">
      <c r="A444" s="86"/>
      <c r="B444" s="86"/>
      <c r="C444" s="86"/>
      <c r="D444" s="86"/>
      <c r="E444" s="86"/>
      <c r="F444" s="86"/>
      <c r="G444" s="86"/>
      <c r="H444" s="86"/>
      <c r="I444" s="86"/>
    </row>
    <row r="445" spans="1:9">
      <c r="A445" s="86"/>
      <c r="B445" s="96"/>
      <c r="C445" s="96"/>
      <c r="D445" s="86"/>
      <c r="E445" s="96"/>
      <c r="F445" s="86"/>
      <c r="G445" s="96"/>
      <c r="H445" s="96"/>
      <c r="I445" s="86"/>
    </row>
    <row r="446" spans="1:9">
      <c r="A446" s="86"/>
      <c r="B446" s="96"/>
      <c r="C446" s="96"/>
      <c r="D446" s="86"/>
      <c r="E446" s="96"/>
      <c r="F446" s="86"/>
      <c r="G446" s="86"/>
      <c r="H446" s="96"/>
      <c r="I446" s="86"/>
    </row>
    <row r="447" spans="1:9">
      <c r="A447" s="86"/>
      <c r="B447" s="96"/>
      <c r="C447" s="96"/>
      <c r="D447" s="86"/>
      <c r="E447" s="96"/>
      <c r="F447" s="86"/>
      <c r="G447" s="96"/>
      <c r="H447" s="96"/>
      <c r="I447" s="86"/>
    </row>
    <row r="449" spans="1:9">
      <c r="B449" s="86"/>
      <c r="C449" s="86"/>
      <c r="D449" s="86"/>
      <c r="E449" s="86"/>
      <c r="F449" s="86"/>
      <c r="G449" s="86"/>
      <c r="H449" s="86"/>
      <c r="I449" s="86"/>
    </row>
    <row r="450" spans="1:9">
      <c r="A450" s="86"/>
      <c r="B450" s="96"/>
      <c r="C450" s="86"/>
      <c r="D450" s="86"/>
      <c r="E450" s="86"/>
      <c r="F450" s="86"/>
      <c r="G450" s="86"/>
      <c r="H450" s="96"/>
      <c r="I450" s="86"/>
    </row>
    <row r="451" spans="1:9">
      <c r="A451" s="86"/>
      <c r="B451" s="96"/>
      <c r="C451" s="86"/>
      <c r="D451" s="86"/>
      <c r="E451" s="86"/>
      <c r="F451" s="86"/>
      <c r="G451" s="86"/>
      <c r="H451" s="96"/>
      <c r="I451" s="86"/>
    </row>
    <row r="452" spans="1:9">
      <c r="A452" s="86"/>
      <c r="B452" s="96"/>
      <c r="C452" s="86"/>
      <c r="D452" s="86"/>
      <c r="E452" s="86"/>
      <c r="F452" s="86"/>
      <c r="G452" s="86"/>
      <c r="H452" s="96"/>
      <c r="I452" s="86"/>
    </row>
    <row r="453" spans="1:9">
      <c r="A453" s="86"/>
      <c r="B453" s="96"/>
      <c r="C453" s="86"/>
      <c r="D453" s="86"/>
      <c r="E453" s="86"/>
      <c r="F453" s="86"/>
      <c r="G453" s="86"/>
      <c r="H453" s="96"/>
      <c r="I453" s="86"/>
    </row>
    <row r="454" spans="1:9">
      <c r="A454" s="86"/>
      <c r="B454" s="96"/>
      <c r="C454" s="86"/>
      <c r="D454" s="86"/>
      <c r="E454" s="96"/>
      <c r="F454" s="86"/>
      <c r="G454" s="86"/>
      <c r="H454" s="96"/>
      <c r="I454" s="86"/>
    </row>
    <row r="455" spans="1:9">
      <c r="A455" s="86"/>
      <c r="B455" s="96"/>
      <c r="C455" s="8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8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96"/>
      <c r="D457" s="86"/>
      <c r="E457" s="96"/>
      <c r="F457" s="86"/>
      <c r="G457" s="86"/>
      <c r="H457" s="96"/>
      <c r="I457" s="86"/>
    </row>
    <row r="458" spans="1:9">
      <c r="A458" s="86"/>
      <c r="B458" s="96"/>
      <c r="C458" s="86"/>
      <c r="D458" s="86"/>
      <c r="E458" s="96"/>
      <c r="F458" s="86"/>
      <c r="G458" s="86"/>
      <c r="H458" s="96"/>
      <c r="I458" s="86"/>
    </row>
    <row r="459" spans="1:9">
      <c r="A459" s="86"/>
      <c r="B459" s="96"/>
      <c r="C459" s="86"/>
      <c r="D459" s="86"/>
      <c r="E459" s="9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86"/>
      <c r="F460" s="86"/>
      <c r="G460" s="86"/>
      <c r="H460" s="96"/>
      <c r="I460" s="86"/>
    </row>
    <row r="461" spans="1:9">
      <c r="A461" s="86"/>
      <c r="B461" s="96"/>
      <c r="C461" s="86"/>
      <c r="D461" s="86"/>
      <c r="E461" s="86"/>
      <c r="F461" s="86"/>
      <c r="G461" s="86"/>
      <c r="H461" s="96"/>
      <c r="I461" s="86"/>
    </row>
    <row r="462" spans="1:9">
      <c r="A462" s="86"/>
      <c r="B462" s="86"/>
      <c r="C462" s="86"/>
      <c r="D462" s="86"/>
      <c r="E462" s="86"/>
      <c r="F462" s="86"/>
      <c r="G462" s="86"/>
      <c r="H462" s="86"/>
      <c r="I462" s="86"/>
    </row>
    <row r="463" spans="1:9">
      <c r="A463" s="86"/>
      <c r="B463" s="96"/>
      <c r="C463" s="96"/>
      <c r="D463" s="86"/>
      <c r="E463" s="96"/>
      <c r="F463" s="86"/>
      <c r="G463" s="96"/>
      <c r="H463" s="96"/>
      <c r="I463" s="86"/>
    </row>
    <row r="464" spans="1:9">
      <c r="A464" s="86"/>
      <c r="B464" s="96"/>
      <c r="C464" s="86"/>
      <c r="D464" s="86"/>
      <c r="E464" s="86"/>
      <c r="F464" s="86"/>
      <c r="G464" s="86"/>
      <c r="H464" s="96"/>
      <c r="I464" s="86"/>
    </row>
    <row r="465" spans="1:9">
      <c r="A465" s="86"/>
      <c r="B465" s="96"/>
      <c r="C465" s="96"/>
      <c r="D465" s="86"/>
      <c r="E465" s="96"/>
      <c r="F465" s="86"/>
      <c r="G465" s="86"/>
      <c r="H465" s="96"/>
      <c r="I465" s="86"/>
    </row>
    <row r="467" spans="1:9">
      <c r="B467" s="86"/>
      <c r="C467" s="86"/>
    </row>
    <row r="468" spans="1:9">
      <c r="A468" s="86"/>
      <c r="B468" s="96"/>
      <c r="C468" s="96"/>
    </row>
    <row r="469" spans="1:9">
      <c r="A469" s="86"/>
      <c r="B469" s="96"/>
      <c r="C469" s="9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96"/>
    </row>
    <row r="480" spans="1:9">
      <c r="A480" s="86"/>
      <c r="B480" s="86"/>
      <c r="C480" s="86"/>
    </row>
    <row r="481" spans="1:3">
      <c r="A481" s="86"/>
      <c r="B481" s="96"/>
      <c r="C481" s="96"/>
    </row>
    <row r="482" spans="1:3">
      <c r="A482" s="86"/>
      <c r="B482" s="96"/>
      <c r="C482" s="96"/>
    </row>
    <row r="483" spans="1:3">
      <c r="A483" s="86"/>
      <c r="B483" s="96"/>
      <c r="C483" s="96"/>
    </row>
    <row r="485" spans="1:3">
      <c r="B485" s="86"/>
      <c r="C485" s="86"/>
    </row>
    <row r="486" spans="1:3">
      <c r="A486" s="86"/>
      <c r="B486" s="96"/>
      <c r="C486" s="96"/>
    </row>
    <row r="487" spans="1:3">
      <c r="A487" s="86"/>
      <c r="B487" s="96"/>
      <c r="C487" s="96"/>
    </row>
    <row r="488" spans="1:3">
      <c r="A488" s="86"/>
      <c r="B488" s="96"/>
      <c r="C488" s="9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96"/>
    </row>
    <row r="498" spans="1:3">
      <c r="A498" s="86"/>
      <c r="B498" s="86"/>
      <c r="C498" s="86"/>
    </row>
    <row r="499" spans="1:3">
      <c r="A499" s="86"/>
      <c r="B499" s="96"/>
      <c r="C499" s="96"/>
    </row>
    <row r="500" spans="1:3">
      <c r="A500" s="86"/>
      <c r="B500" s="96"/>
      <c r="C500" s="96"/>
    </row>
    <row r="501" spans="1:3">
      <c r="A501" s="86"/>
      <c r="B501" s="96"/>
      <c r="C501" s="96"/>
    </row>
    <row r="503" spans="1:3">
      <c r="B503" s="86"/>
      <c r="C503" s="86"/>
    </row>
    <row r="504" spans="1:3">
      <c r="A504" s="86"/>
      <c r="B504" s="96"/>
      <c r="C504" s="9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86"/>
      <c r="C516" s="86"/>
    </row>
    <row r="517" spans="1:19">
      <c r="A517" s="86"/>
      <c r="B517" s="96"/>
      <c r="C517" s="96"/>
    </row>
    <row r="518" spans="1:19">
      <c r="A518" s="86"/>
      <c r="B518" s="96"/>
      <c r="C518" s="96"/>
    </row>
    <row r="519" spans="1:19">
      <c r="A519" s="86"/>
      <c r="B519" s="96"/>
      <c r="C519" s="96"/>
    </row>
    <row r="521" spans="1:19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</row>
    <row r="522" spans="1:19">
      <c r="A522" s="86"/>
      <c r="B522" s="9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9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9" spans="1:19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</row>
    <row r="540" spans="1:19">
      <c r="A540" s="86"/>
      <c r="B540" s="9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9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7" spans="1:19">
      <c r="B557" s="86"/>
      <c r="C557" s="86"/>
      <c r="D557" s="86"/>
      <c r="E557" s="86"/>
      <c r="F557" s="86"/>
      <c r="G557" s="86"/>
      <c r="H557" s="86"/>
      <c r="I557" s="86"/>
    </row>
    <row r="558" spans="1:19">
      <c r="A558" s="86"/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5" spans="1:9">
      <c r="B575" s="86"/>
      <c r="C575" s="86"/>
      <c r="D575" s="86"/>
      <c r="E575" s="86"/>
      <c r="F575" s="86"/>
      <c r="G575" s="86"/>
      <c r="H575" s="86"/>
      <c r="I575" s="86"/>
    </row>
    <row r="576" spans="1:9">
      <c r="A576" s="86"/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3" spans="1:9">
      <c r="B593" s="86"/>
      <c r="C593" s="86"/>
      <c r="D593" s="86"/>
      <c r="E593" s="86"/>
      <c r="F593" s="86"/>
      <c r="G593" s="86"/>
      <c r="H593" s="86"/>
      <c r="I593" s="86"/>
    </row>
    <row r="594" spans="1:9">
      <c r="A594" s="86"/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1" spans="1:11">
      <c r="B611" s="86"/>
      <c r="C611" s="86"/>
      <c r="D611" s="86"/>
      <c r="E611" s="86"/>
      <c r="F611" s="86"/>
      <c r="G611" s="86"/>
      <c r="H611" s="86"/>
      <c r="I611" s="86"/>
      <c r="J611" s="86"/>
      <c r="K611" s="86"/>
    </row>
    <row r="612" spans="1:11">
      <c r="A612" s="86"/>
      <c r="B612" s="96"/>
      <c r="C612" s="86"/>
      <c r="D612" s="86"/>
      <c r="E612" s="86"/>
      <c r="F612" s="86"/>
      <c r="G612" s="9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</row>
    <row r="625" spans="1:11">
      <c r="A625" s="86"/>
      <c r="B625" s="96"/>
      <c r="C625" s="86"/>
      <c r="D625" s="86"/>
      <c r="E625" s="86"/>
      <c r="F625" s="86"/>
      <c r="G625" s="9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9" spans="1:11">
      <c r="B629" s="86"/>
      <c r="C629" s="86"/>
      <c r="D629" s="86"/>
      <c r="E629" s="86"/>
      <c r="F629" s="86"/>
      <c r="G629" s="86"/>
      <c r="H629" s="86"/>
      <c r="I629" s="86"/>
      <c r="J629" s="86"/>
      <c r="K629" s="86"/>
    </row>
    <row r="630" spans="1:11">
      <c r="A630" s="86"/>
      <c r="B630" s="96"/>
      <c r="C630" s="86"/>
      <c r="D630" s="86"/>
      <c r="E630" s="86"/>
      <c r="F630" s="86"/>
      <c r="G630" s="9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</row>
    <row r="643" spans="1:11">
      <c r="A643" s="86"/>
      <c r="B643" s="96"/>
      <c r="C643" s="86"/>
      <c r="D643" s="86"/>
      <c r="E643" s="86"/>
      <c r="F643" s="86"/>
      <c r="G643" s="9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7" spans="1:11">
      <c r="B647" s="86"/>
      <c r="C647" s="86"/>
      <c r="D647" s="86"/>
      <c r="E647" s="86"/>
      <c r="F647" s="86"/>
      <c r="G647" s="86"/>
      <c r="H647" s="86"/>
      <c r="I647" s="86"/>
      <c r="J647" s="86"/>
      <c r="K647" s="86"/>
    </row>
    <row r="648" spans="1:1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5" spans="1:11">
      <c r="B665" s="86"/>
      <c r="C665" s="86"/>
      <c r="D665" s="86"/>
      <c r="E665" s="86"/>
    </row>
    <row r="666" spans="1:11">
      <c r="A666" s="86"/>
      <c r="B666" s="9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86"/>
      <c r="C674" s="86"/>
      <c r="D674" s="86"/>
      <c r="E674" s="86"/>
    </row>
    <row r="675" spans="1:5">
      <c r="A675" s="86"/>
      <c r="B675" s="8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86"/>
      <c r="C678" s="86"/>
      <c r="D678" s="86"/>
      <c r="E678" s="86"/>
    </row>
    <row r="679" spans="1:5">
      <c r="A679" s="86"/>
      <c r="B679" s="96"/>
      <c r="C679" s="86"/>
      <c r="D679" s="86"/>
      <c r="E679" s="86"/>
    </row>
    <row r="680" spans="1:5">
      <c r="A680" s="86"/>
      <c r="B680" s="86"/>
      <c r="C680" s="86"/>
      <c r="D680" s="86"/>
      <c r="E680" s="86"/>
    </row>
    <row r="681" spans="1:5">
      <c r="A681" s="86"/>
      <c r="B681" s="96"/>
      <c r="C681" s="86"/>
      <c r="D681" s="86"/>
      <c r="E681" s="86"/>
    </row>
    <row r="683" spans="1:5">
      <c r="B683" s="86"/>
      <c r="C683" s="86"/>
      <c r="D683" s="86"/>
      <c r="E683" s="86"/>
    </row>
    <row r="684" spans="1:5">
      <c r="A684" s="86"/>
      <c r="B684" s="9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86"/>
      <c r="C696" s="86"/>
      <c r="D696" s="86"/>
      <c r="E696" s="86"/>
    </row>
    <row r="697" spans="1:5">
      <c r="A697" s="86"/>
      <c r="B697" s="9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1" spans="1:5">
      <c r="B701" s="86"/>
      <c r="C701" s="86"/>
      <c r="D701" s="86"/>
      <c r="E701" s="86"/>
    </row>
    <row r="702" spans="1:5">
      <c r="A702" s="86"/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9" spans="1:7">
      <c r="B719" s="86"/>
      <c r="C719" s="86"/>
      <c r="D719" s="86"/>
      <c r="E719" s="86"/>
      <c r="F719" s="86"/>
      <c r="G719" s="86"/>
    </row>
    <row r="720" spans="1:7">
      <c r="A720" s="86"/>
      <c r="B720" s="96"/>
      <c r="C720" s="86"/>
      <c r="D720" s="86"/>
      <c r="E720" s="9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86"/>
      <c r="C732" s="86"/>
      <c r="D732" s="86"/>
      <c r="E732" s="86"/>
      <c r="F732" s="86"/>
      <c r="G732" s="86"/>
    </row>
    <row r="733" spans="1:7">
      <c r="A733" s="86"/>
      <c r="B733" s="96"/>
      <c r="C733" s="86"/>
      <c r="D733" s="86"/>
      <c r="E733" s="9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7" spans="1:7">
      <c r="B737" s="86"/>
      <c r="C737" s="86"/>
      <c r="D737" s="86"/>
      <c r="E737" s="86"/>
      <c r="F737" s="86"/>
      <c r="G737" s="86"/>
    </row>
    <row r="738" spans="1:7">
      <c r="A738" s="86"/>
      <c r="B738" s="96"/>
      <c r="C738" s="86"/>
      <c r="D738" s="86"/>
      <c r="E738" s="9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86"/>
      <c r="C750" s="86"/>
      <c r="D750" s="86"/>
      <c r="E750" s="86"/>
      <c r="F750" s="86"/>
      <c r="G750" s="86"/>
    </row>
    <row r="751" spans="1:7">
      <c r="A751" s="86"/>
      <c r="B751" s="96"/>
      <c r="C751" s="86"/>
      <c r="D751" s="86"/>
      <c r="E751" s="9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5" spans="1:7">
      <c r="B755" s="86"/>
      <c r="C755" s="86"/>
      <c r="D755" s="86"/>
      <c r="E755" s="86"/>
      <c r="F755" s="86"/>
    </row>
    <row r="756" spans="1:7">
      <c r="A756" s="86"/>
      <c r="B756" s="96"/>
      <c r="C756" s="96"/>
      <c r="D756" s="96"/>
      <c r="E756" s="86"/>
      <c r="F756" s="9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86"/>
      <c r="F760" s="96"/>
    </row>
    <row r="761" spans="1:7">
      <c r="A761" s="86"/>
      <c r="B761" s="96"/>
      <c r="C761" s="96"/>
      <c r="D761" s="96"/>
      <c r="E761" s="86"/>
      <c r="F761" s="96"/>
    </row>
    <row r="762" spans="1:7">
      <c r="A762" s="86"/>
      <c r="B762" s="96"/>
      <c r="C762" s="96"/>
      <c r="D762" s="96"/>
      <c r="E762" s="86"/>
      <c r="F762" s="96"/>
    </row>
    <row r="763" spans="1:7">
      <c r="A763" s="86"/>
      <c r="B763" s="96"/>
      <c r="C763" s="96"/>
      <c r="D763" s="96"/>
      <c r="E763" s="86"/>
      <c r="F763" s="9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86"/>
      <c r="F765" s="96"/>
    </row>
    <row r="766" spans="1:7">
      <c r="A766" s="86"/>
      <c r="B766" s="96"/>
      <c r="C766" s="96"/>
      <c r="D766" s="96"/>
      <c r="E766" s="8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86"/>
      <c r="C768" s="86"/>
      <c r="D768" s="86"/>
      <c r="E768" s="86"/>
      <c r="F768" s="86"/>
    </row>
    <row r="769" spans="1:6">
      <c r="A769" s="86"/>
      <c r="B769" s="96"/>
      <c r="C769" s="96"/>
      <c r="D769" s="96"/>
      <c r="E769" s="96"/>
      <c r="F769" s="96"/>
    </row>
    <row r="770" spans="1:6">
      <c r="A770" s="86"/>
      <c r="B770" s="96"/>
      <c r="C770" s="96"/>
      <c r="D770" s="96"/>
      <c r="E770" s="86"/>
      <c r="F770" s="96"/>
    </row>
    <row r="771" spans="1:6">
      <c r="A771" s="86"/>
      <c r="B771" s="96"/>
      <c r="C771" s="96"/>
      <c r="D771" s="96"/>
      <c r="E771" s="96"/>
      <c r="F771" s="96"/>
    </row>
    <row r="773" spans="1:6">
      <c r="B773" s="86"/>
      <c r="C773" s="86"/>
      <c r="D773" s="86"/>
      <c r="E773" s="86"/>
      <c r="F773" s="86"/>
    </row>
    <row r="774" spans="1:6">
      <c r="A774" s="86"/>
      <c r="B774" s="96"/>
      <c r="C774" s="96"/>
      <c r="D774" s="96"/>
      <c r="E774" s="86"/>
      <c r="F774" s="9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86"/>
      <c r="F778" s="96"/>
    </row>
    <row r="779" spans="1:6">
      <c r="A779" s="86"/>
      <c r="B779" s="96"/>
      <c r="C779" s="96"/>
      <c r="D779" s="96"/>
      <c r="E779" s="86"/>
      <c r="F779" s="96"/>
    </row>
    <row r="780" spans="1:6">
      <c r="A780" s="86"/>
      <c r="B780" s="96"/>
      <c r="C780" s="96"/>
      <c r="D780" s="96"/>
      <c r="E780" s="86"/>
      <c r="F780" s="96"/>
    </row>
    <row r="781" spans="1:6">
      <c r="A781" s="86"/>
      <c r="B781" s="96"/>
      <c r="C781" s="96"/>
      <c r="D781" s="96"/>
      <c r="E781" s="86"/>
      <c r="F781" s="96"/>
    </row>
    <row r="782" spans="1:6">
      <c r="A782" s="86"/>
      <c r="B782" s="96"/>
      <c r="C782" s="96"/>
      <c r="D782" s="96"/>
      <c r="E782" s="86"/>
      <c r="F782" s="96"/>
    </row>
    <row r="783" spans="1:6">
      <c r="A783" s="86"/>
      <c r="B783" s="96"/>
      <c r="C783" s="96"/>
      <c r="D783" s="96"/>
      <c r="E783" s="86"/>
      <c r="F783" s="96"/>
    </row>
    <row r="784" spans="1:6">
      <c r="A784" s="86"/>
      <c r="B784" s="96"/>
      <c r="C784" s="96"/>
      <c r="D784" s="96"/>
      <c r="E784" s="8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86"/>
      <c r="C786" s="86"/>
      <c r="D786" s="86"/>
      <c r="E786" s="86"/>
      <c r="F786" s="86"/>
    </row>
    <row r="787" spans="1:6">
      <c r="A787" s="86"/>
      <c r="B787" s="96"/>
      <c r="C787" s="96"/>
      <c r="D787" s="96"/>
      <c r="E787" s="86"/>
      <c r="F787" s="96"/>
    </row>
    <row r="788" spans="1:6">
      <c r="A788" s="86"/>
      <c r="B788" s="96"/>
      <c r="C788" s="96"/>
      <c r="D788" s="96"/>
      <c r="E788" s="86"/>
      <c r="F788" s="96"/>
    </row>
    <row r="789" spans="1:6">
      <c r="A789" s="86"/>
      <c r="B789" s="96"/>
      <c r="C789" s="96"/>
      <c r="D789" s="96"/>
      <c r="E789" s="86"/>
      <c r="F789" s="96"/>
    </row>
    <row r="791" spans="1:6">
      <c r="B791" s="86"/>
      <c r="C791" s="86"/>
      <c r="D791" s="86"/>
      <c r="E791" s="86"/>
      <c r="F791" s="86"/>
    </row>
    <row r="792" spans="1:6">
      <c r="A792" s="86"/>
      <c r="B792" s="86"/>
      <c r="C792" s="86"/>
      <c r="D792" s="86"/>
      <c r="E792" s="96"/>
      <c r="F792" s="9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86"/>
      <c r="F804" s="86"/>
    </row>
    <row r="805" spans="1:7">
      <c r="A805" s="86"/>
      <c r="B805" s="86"/>
      <c r="C805" s="86"/>
      <c r="D805" s="86"/>
      <c r="E805" s="96"/>
      <c r="F805" s="9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9" spans="1:7">
      <c r="B809" s="86"/>
      <c r="C809" s="86"/>
      <c r="D809" s="86"/>
      <c r="E809" s="86"/>
      <c r="F809" s="86"/>
      <c r="G809" s="86"/>
    </row>
    <row r="810" spans="1:7">
      <c r="A810" s="86"/>
      <c r="B810" s="96"/>
      <c r="C810" s="86"/>
      <c r="D810" s="86"/>
      <c r="E810" s="9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86"/>
      <c r="C822" s="86"/>
      <c r="D822" s="86"/>
      <c r="E822" s="86"/>
      <c r="F822" s="86"/>
      <c r="G822" s="86"/>
    </row>
    <row r="823" spans="1:15">
      <c r="A823" s="86"/>
      <c r="B823" s="96"/>
      <c r="C823" s="86"/>
      <c r="D823" s="86"/>
      <c r="E823" s="9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7" spans="1:15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</row>
    <row r="828" spans="1:15">
      <c r="A828" s="86"/>
      <c r="B828" s="96"/>
      <c r="C828" s="86"/>
      <c r="D828" s="96"/>
      <c r="E828" s="86"/>
      <c r="F828" s="86"/>
      <c r="G828" s="96"/>
      <c r="H828" s="86"/>
      <c r="I828" s="86"/>
      <c r="J828" s="9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9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96"/>
      <c r="K839" s="86"/>
      <c r="L839" s="86"/>
      <c r="M839" s="86"/>
      <c r="N839" s="86"/>
      <c r="O839" s="86"/>
    </row>
    <row r="840" spans="1:1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96"/>
      <c r="C841" s="86"/>
      <c r="D841" s="96"/>
      <c r="E841" s="86"/>
      <c r="F841" s="86"/>
      <c r="G841" s="96"/>
      <c r="H841" s="86"/>
      <c r="I841" s="86"/>
      <c r="J841" s="9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9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96"/>
      <c r="K843" s="86"/>
      <c r="L843" s="86"/>
      <c r="M843" s="86"/>
      <c r="N843" s="86"/>
      <c r="O843" s="86"/>
    </row>
    <row r="845" spans="1:15">
      <c r="B845" s="86"/>
      <c r="C845" s="86"/>
      <c r="D845" s="86"/>
      <c r="E845" s="86"/>
      <c r="F845" s="86"/>
      <c r="G845" s="86"/>
    </row>
    <row r="846" spans="1:15">
      <c r="A846" s="86"/>
      <c r="B846" s="96"/>
      <c r="C846" s="86"/>
      <c r="D846" s="96"/>
      <c r="E846" s="86"/>
      <c r="F846" s="9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96"/>
      <c r="E852" s="86"/>
      <c r="F852" s="96"/>
      <c r="G852" s="86"/>
    </row>
    <row r="853" spans="1:14">
      <c r="A853" s="86"/>
      <c r="B853" s="96"/>
      <c r="C853" s="86"/>
      <c r="D853" s="96"/>
      <c r="E853" s="86"/>
      <c r="F853" s="96"/>
      <c r="G853" s="86"/>
    </row>
    <row r="854" spans="1:14">
      <c r="A854" s="86"/>
      <c r="B854" s="96"/>
      <c r="C854" s="86"/>
      <c r="D854" s="96"/>
      <c r="E854" s="86"/>
      <c r="F854" s="96"/>
      <c r="G854" s="86"/>
    </row>
    <row r="855" spans="1:14">
      <c r="A855" s="86"/>
      <c r="B855" s="96"/>
      <c r="C855" s="86"/>
      <c r="D855" s="9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86"/>
      <c r="C858" s="86"/>
      <c r="D858" s="86"/>
      <c r="E858" s="86"/>
      <c r="F858" s="86"/>
      <c r="G858" s="86"/>
    </row>
    <row r="859" spans="1:14">
      <c r="A859" s="86"/>
      <c r="B859" s="96"/>
      <c r="C859" s="86"/>
      <c r="D859" s="96"/>
      <c r="E859" s="86"/>
      <c r="F859" s="9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96"/>
      <c r="E861" s="86"/>
      <c r="F861" s="96"/>
      <c r="G861" s="86"/>
    </row>
    <row r="863" spans="1:1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</row>
    <row r="864" spans="1:1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1" spans="1:7">
      <c r="B881" s="86"/>
      <c r="C881" s="86"/>
      <c r="D881" s="86"/>
      <c r="E881" s="86"/>
    </row>
    <row r="882" spans="1:7">
      <c r="A882" s="86"/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6" spans="1:7">
      <c r="B886" s="86"/>
      <c r="C886" s="86"/>
      <c r="D886" s="86"/>
      <c r="E886" s="86"/>
      <c r="F886" s="86"/>
      <c r="G886" s="86"/>
    </row>
    <row r="887" spans="1:7">
      <c r="A887" s="86"/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0" spans="1:7">
      <c r="A890" s="86"/>
      <c r="B890" s="86"/>
      <c r="C890" s="86"/>
      <c r="D890" s="86"/>
      <c r="E890" s="86"/>
      <c r="F890" s="86"/>
      <c r="G890" s="86"/>
    </row>
    <row r="892" spans="1:7">
      <c r="B892" s="86"/>
    </row>
    <row r="893" spans="1:7">
      <c r="A893" s="86"/>
      <c r="B893" s="86"/>
    </row>
    <row r="894" spans="1:7">
      <c r="A894" s="86"/>
      <c r="B894" s="86"/>
    </row>
    <row r="895" spans="1:7">
      <c r="A895" s="86"/>
      <c r="B895" s="86"/>
    </row>
    <row r="896" spans="1:7">
      <c r="A896" s="86"/>
      <c r="B896" s="86"/>
    </row>
    <row r="897" spans="1:16">
      <c r="A897" s="86"/>
      <c r="B897" s="86"/>
    </row>
    <row r="898" spans="1:16">
      <c r="A898" s="86"/>
      <c r="B898" s="86"/>
    </row>
    <row r="899" spans="1:16">
      <c r="A899" s="86"/>
      <c r="B899" s="86"/>
    </row>
    <row r="901" spans="1:16"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</row>
    <row r="902" spans="1:16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</row>
    <row r="903" spans="1:16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6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6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6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6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6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0" spans="1:16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</row>
    <row r="912" spans="1:16"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</row>
    <row r="913" spans="1:16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</row>
    <row r="914" spans="1:16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</row>
    <row r="920" spans="1:16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</row>
    <row r="921" spans="1:16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</row>
    <row r="922" spans="1:16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</row>
    <row r="923" spans="1:16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</row>
    <row r="925" spans="1:16"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</row>
    <row r="926" spans="1:16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7" spans="1:16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8" spans="1:16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4" spans="1:15"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6" spans="1:15"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7" spans="1:1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</row>
    <row r="939" spans="1:15"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1" spans="1:1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</row>
    <row r="942" spans="1:1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8" spans="1:1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69" spans="1:1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</row>
    <row r="970" spans="1:15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</row>
    <row r="971" spans="1:15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</row>
    <row r="972" spans="1:15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</row>
    <row r="973" spans="1:15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</row>
    <row r="974" spans="1:15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</row>
    <row r="975" spans="1:15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</row>
    <row r="976" spans="1:15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</row>
    <row r="978" spans="1:15"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</row>
    <row r="979" spans="1:15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1" spans="1:15">
      <c r="B981" s="86"/>
    </row>
    <row r="982" spans="1:15">
      <c r="A982" s="86"/>
      <c r="B982" s="86"/>
    </row>
    <row r="983" spans="1:15">
      <c r="A983" s="86"/>
      <c r="B983" s="86"/>
    </row>
    <row r="984" spans="1:15">
      <c r="A984" s="86"/>
      <c r="B984" s="86"/>
    </row>
    <row r="985" spans="1:15">
      <c r="A985" s="86"/>
      <c r="B985" s="86"/>
    </row>
    <row r="986" spans="1:15">
      <c r="A986" s="86"/>
      <c r="B986" s="86"/>
    </row>
    <row r="987" spans="1:15">
      <c r="A987" s="86"/>
      <c r="B987" s="86"/>
    </row>
    <row r="988" spans="1:15">
      <c r="A988" s="86"/>
      <c r="B988" s="86"/>
    </row>
    <row r="990" spans="1:15"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</row>
    <row r="991" spans="1:15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</row>
    <row r="992" spans="1:15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</row>
    <row r="993" spans="1:16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</row>
    <row r="994" spans="1:16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</row>
    <row r="996" spans="1:1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</row>
    <row r="997" spans="1:16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</row>
    <row r="998" spans="1:16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</row>
    <row r="1001" spans="1:16"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</row>
    <row r="1002" spans="1:16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</row>
    <row r="1003" spans="1:16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</row>
    <row r="1004" spans="1:16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  <c r="P1004" s="86"/>
    </row>
    <row r="1005" spans="1:16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  <c r="P1005" s="86"/>
    </row>
    <row r="1006" spans="1:16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  <c r="P1006" s="86"/>
    </row>
    <row r="1007" spans="1:16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  <c r="P1007" s="86"/>
    </row>
    <row r="1008" spans="1:16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  <c r="P1008" s="86"/>
    </row>
    <row r="1010" spans="1:15"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</row>
    <row r="1011" spans="1:15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</row>
    <row r="1012" spans="1:15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</row>
    <row r="1013" spans="1:15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</row>
    <row r="1015" spans="1:15"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</row>
    <row r="1017" spans="1:15"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5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5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1" spans="1:15"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5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5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5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5" spans="1:15">
      <c r="A1025" s="86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</row>
    <row r="1026" spans="1:15">
      <c r="A1026" s="86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7" spans="1:15">
      <c r="A1027" s="86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</row>
    <row r="1028" spans="1:15">
      <c r="A1028" s="86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2" spans="1:15">
      <c r="A1032" s="86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</row>
    <row r="1033" spans="1:15">
      <c r="A1033" s="86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5" spans="1:15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</row>
    <row r="1046" spans="1:15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</row>
    <row r="1047" spans="1:15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8" spans="1:15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</row>
    <row r="1049" spans="1:15">
      <c r="A1049" s="86"/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</row>
    <row r="1050" spans="1:15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</row>
    <row r="1051" spans="1:15">
      <c r="A1051" s="86"/>
      <c r="B1051" s="86"/>
      <c r="C1051" s="86"/>
      <c r="D1051" s="86"/>
      <c r="E1051" s="86"/>
      <c r="F1051" s="86"/>
      <c r="G1051" s="86"/>
      <c r="H1051" s="86"/>
      <c r="I1051" s="86"/>
      <c r="J1051" s="86"/>
      <c r="K1051" s="86"/>
      <c r="L1051" s="86"/>
      <c r="M1051" s="86"/>
      <c r="N1051" s="86"/>
      <c r="O1051" s="86"/>
    </row>
    <row r="1052" spans="1:15">
      <c r="A1052" s="86"/>
      <c r="B1052" s="86"/>
      <c r="C1052" s="86"/>
      <c r="D1052" s="86"/>
      <c r="E1052" s="86"/>
      <c r="F1052" s="86"/>
      <c r="G1052" s="86"/>
      <c r="H1052" s="86"/>
      <c r="I1052" s="86"/>
      <c r="J1052" s="86"/>
      <c r="K1052" s="86"/>
      <c r="L1052" s="86"/>
      <c r="M1052" s="86"/>
      <c r="N1052" s="86"/>
      <c r="O1052" s="86"/>
    </row>
    <row r="1053" spans="1:15">
      <c r="A1053" s="86"/>
      <c r="B1053" s="86"/>
      <c r="C1053" s="86"/>
      <c r="D1053" s="86"/>
      <c r="E1053" s="86"/>
      <c r="F1053" s="86"/>
      <c r="G1053" s="86"/>
      <c r="H1053" s="86"/>
      <c r="I1053" s="86"/>
      <c r="J1053" s="86"/>
      <c r="K1053" s="86"/>
      <c r="L1053" s="86"/>
      <c r="M1053" s="86"/>
      <c r="N1053" s="86"/>
      <c r="O1053" s="86"/>
    </row>
    <row r="1054" spans="1:15">
      <c r="A1054" s="86"/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5" spans="1:15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  <c r="K1055" s="86"/>
      <c r="L1055" s="86"/>
      <c r="M1055" s="86"/>
      <c r="N1055" s="86"/>
      <c r="O1055" s="86"/>
    </row>
    <row r="1056" spans="1:15">
      <c r="A1056" s="86"/>
      <c r="B1056" s="86"/>
      <c r="C1056" s="86"/>
      <c r="D1056" s="86"/>
      <c r="E1056" s="86"/>
      <c r="F1056" s="86"/>
      <c r="G1056" s="86"/>
      <c r="H1056" s="86"/>
      <c r="I1056" s="86"/>
      <c r="J1056" s="86"/>
      <c r="K1056" s="86"/>
      <c r="L1056" s="86"/>
      <c r="M1056" s="86"/>
      <c r="N1056" s="86"/>
      <c r="O1056" s="86"/>
    </row>
    <row r="1057" spans="1:15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</row>
    <row r="1058" spans="1:15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</row>
    <row r="1060" spans="1:15"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5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3" spans="1:15">
      <c r="B1063" s="86"/>
    </row>
    <row r="1064" spans="1:15">
      <c r="A1064" s="86"/>
      <c r="B1064" s="86"/>
    </row>
    <row r="1065" spans="1:15">
      <c r="A1065" s="86"/>
      <c r="B1065" s="86"/>
    </row>
    <row r="1066" spans="1:15">
      <c r="A1066" s="86"/>
      <c r="B1066" s="86"/>
    </row>
    <row r="1067" spans="1:15">
      <c r="A1067" s="86"/>
      <c r="B1067" s="86"/>
    </row>
    <row r="1068" spans="1:15">
      <c r="A1068" s="86"/>
      <c r="B1068" s="86"/>
    </row>
    <row r="1069" spans="1:15">
      <c r="A1069" s="86"/>
      <c r="B1069" s="86"/>
    </row>
    <row r="1070" spans="1:15">
      <c r="A1070" s="86"/>
      <c r="B1070" s="86"/>
    </row>
    <row r="1072" spans="1:15">
      <c r="B1072" s="86"/>
      <c r="C1072" s="86"/>
      <c r="D1072" s="86"/>
      <c r="E1072" s="86"/>
      <c r="F1072" s="86"/>
      <c r="G1072" s="86"/>
      <c r="H1072" s="86"/>
      <c r="I1072" s="86"/>
      <c r="J1072" s="86"/>
      <c r="K1072" s="86"/>
      <c r="L1072" s="86"/>
      <c r="M1072" s="86"/>
      <c r="N1072" s="86"/>
      <c r="O1072" s="86"/>
    </row>
    <row r="1073" spans="1:16">
      <c r="A1073" s="86"/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4" spans="1:16">
      <c r="A1074" s="86"/>
      <c r="B1074" s="86"/>
      <c r="C1074" s="86"/>
      <c r="D1074" s="86"/>
      <c r="E1074" s="86"/>
      <c r="F1074" s="86"/>
      <c r="G1074" s="86"/>
      <c r="H1074" s="86"/>
      <c r="I1074" s="86"/>
      <c r="J1074" s="86"/>
      <c r="K1074" s="86"/>
      <c r="L1074" s="86"/>
      <c r="M1074" s="86"/>
      <c r="N1074" s="86"/>
      <c r="O1074" s="86"/>
    </row>
    <row r="1075" spans="1:16">
      <c r="A1075" s="86"/>
      <c r="B1075" s="86"/>
      <c r="C1075" s="86"/>
      <c r="D1075" s="86"/>
      <c r="E1075" s="86"/>
      <c r="F1075" s="86"/>
      <c r="G1075" s="86"/>
      <c r="H1075" s="86"/>
      <c r="I1075" s="86"/>
      <c r="J1075" s="86"/>
      <c r="K1075" s="86"/>
      <c r="L1075" s="86"/>
      <c r="M1075" s="86"/>
      <c r="N1075" s="86"/>
      <c r="O1075" s="86"/>
    </row>
    <row r="1076" spans="1:16">
      <c r="A1076" s="86"/>
      <c r="B1076" s="86"/>
      <c r="C1076" s="86"/>
      <c r="D1076" s="86"/>
      <c r="E1076" s="86"/>
      <c r="F1076" s="86"/>
      <c r="G1076" s="86"/>
      <c r="H1076" s="86"/>
      <c r="I1076" s="86"/>
      <c r="J1076" s="86"/>
      <c r="K1076" s="86"/>
      <c r="L1076" s="86"/>
      <c r="M1076" s="86"/>
      <c r="N1076" s="86"/>
      <c r="O1076" s="86"/>
    </row>
    <row r="1077" spans="1:16">
      <c r="A1077" s="86"/>
      <c r="B1077" s="86"/>
      <c r="C1077" s="86"/>
      <c r="D1077" s="86"/>
      <c r="E1077" s="86"/>
      <c r="F1077" s="86"/>
      <c r="G1077" s="86"/>
      <c r="H1077" s="86"/>
      <c r="I1077" s="86"/>
      <c r="J1077" s="86"/>
      <c r="K1077" s="86"/>
      <c r="L1077" s="86"/>
      <c r="M1077" s="86"/>
      <c r="N1077" s="86"/>
      <c r="O1077" s="86"/>
    </row>
    <row r="1078" spans="1:16">
      <c r="A1078" s="86"/>
      <c r="B1078" s="86"/>
      <c r="C1078" s="86"/>
      <c r="D1078" s="86"/>
      <c r="E1078" s="86"/>
      <c r="F1078" s="86"/>
      <c r="G1078" s="86"/>
      <c r="H1078" s="86"/>
      <c r="I1078" s="86"/>
      <c r="J1078" s="86"/>
      <c r="K1078" s="86"/>
      <c r="L1078" s="86"/>
      <c r="M1078" s="86"/>
      <c r="N1078" s="86"/>
      <c r="O1078" s="86"/>
    </row>
    <row r="1079" spans="1:16">
      <c r="A1079" s="86"/>
      <c r="B1079" s="86"/>
      <c r="C1079" s="86"/>
      <c r="D1079" s="86"/>
      <c r="E1079" s="86"/>
      <c r="F1079" s="86"/>
      <c r="G1079" s="86"/>
      <c r="H1079" s="86"/>
      <c r="I1079" s="86"/>
      <c r="J1079" s="86"/>
      <c r="K1079" s="86"/>
      <c r="L1079" s="86"/>
      <c r="M1079" s="86"/>
      <c r="N1079" s="86"/>
      <c r="O1079" s="86"/>
    </row>
    <row r="1080" spans="1:16">
      <c r="A1080" s="86"/>
      <c r="B1080" s="86"/>
      <c r="C1080" s="86"/>
      <c r="D1080" s="86"/>
      <c r="E1080" s="86"/>
      <c r="F1080" s="86"/>
      <c r="G1080" s="86"/>
      <c r="H1080" s="86"/>
      <c r="I1080" s="86"/>
      <c r="J1080" s="86"/>
      <c r="K1080" s="86"/>
      <c r="L1080" s="86"/>
      <c r="M1080" s="86"/>
      <c r="N1080" s="86"/>
      <c r="O1080" s="86"/>
    </row>
    <row r="1081" spans="1:16">
      <c r="A1081" s="86"/>
      <c r="B1081" s="86"/>
      <c r="C1081" s="86"/>
      <c r="D1081" s="86"/>
      <c r="E1081" s="86"/>
      <c r="F1081" s="86"/>
      <c r="G1081" s="86"/>
      <c r="H1081" s="86"/>
      <c r="I1081" s="86"/>
      <c r="J1081" s="86"/>
      <c r="K1081" s="86"/>
      <c r="L1081" s="86"/>
      <c r="M1081" s="86"/>
      <c r="N1081" s="86"/>
      <c r="O1081" s="86"/>
    </row>
    <row r="1083" spans="1:16">
      <c r="B1083" s="86"/>
      <c r="C1083" s="86"/>
      <c r="D1083" s="86"/>
      <c r="E1083" s="86"/>
      <c r="F1083" s="86"/>
      <c r="G1083" s="86"/>
      <c r="H1083" s="86"/>
      <c r="I1083" s="86"/>
      <c r="J1083" s="86"/>
      <c r="K1083" s="86"/>
      <c r="L1083" s="86"/>
      <c r="M1083" s="86"/>
      <c r="N1083" s="86"/>
      <c r="O1083" s="86"/>
      <c r="P1083" s="86"/>
    </row>
    <row r="1084" spans="1:16">
      <c r="A1084" s="86"/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  <c r="P1084" s="86"/>
    </row>
    <row r="1085" spans="1:16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  <c r="P1085" s="86"/>
    </row>
    <row r="1086" spans="1:16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  <c r="P1086" s="86"/>
    </row>
    <row r="1087" spans="1:16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  <c r="P1087" s="86"/>
    </row>
    <row r="1089" spans="1:15"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5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5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3" spans="1:15"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5" spans="1:15"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</row>
    <row r="1096" spans="1:15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</row>
    <row r="1098" spans="1:15"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</row>
    <row r="1099" spans="1:15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</row>
    <row r="1100" spans="1:15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</row>
    <row r="1101" spans="1:15">
      <c r="A1101" s="86"/>
      <c r="B1101" s="86"/>
      <c r="C1101" s="86"/>
      <c r="D1101" s="86"/>
      <c r="E1101" s="86"/>
      <c r="F1101" s="86"/>
      <c r="G1101" s="86"/>
      <c r="H1101" s="86"/>
      <c r="I1101" s="86"/>
      <c r="J1101" s="86"/>
      <c r="K1101" s="86"/>
      <c r="L1101" s="86"/>
      <c r="M1101" s="86"/>
      <c r="N1101" s="86"/>
      <c r="O1101" s="86"/>
    </row>
    <row r="1102" spans="1:15">
      <c r="A1102" s="86"/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5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5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6" spans="1:15">
      <c r="A1106" s="86"/>
      <c r="B1106" s="86"/>
      <c r="C1106" s="86"/>
      <c r="D1106" s="86"/>
      <c r="E1106" s="86"/>
      <c r="F1106" s="86"/>
      <c r="G1106" s="86"/>
      <c r="H1106" s="86"/>
      <c r="I1106" s="86"/>
      <c r="J1106" s="86"/>
      <c r="K1106" s="86"/>
      <c r="L1106" s="86"/>
      <c r="M1106" s="86"/>
      <c r="N1106" s="86"/>
      <c r="O1106" s="86"/>
    </row>
    <row r="1107" spans="1:15">
      <c r="A1107" s="86"/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8" spans="1:15">
      <c r="A1108" s="86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6"/>
      <c r="M1108" s="86"/>
      <c r="N1108" s="86"/>
      <c r="O1108" s="86"/>
    </row>
    <row r="1109" spans="1:15">
      <c r="A1109" s="86"/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2" spans="1:15">
      <c r="A1112" s="86"/>
      <c r="B1112" s="86"/>
      <c r="C1112" s="86"/>
      <c r="D1112" s="86"/>
      <c r="E1112" s="86"/>
      <c r="F1112" s="86"/>
      <c r="G1112" s="86"/>
      <c r="H1112" s="86"/>
      <c r="I1112" s="86"/>
      <c r="J1112" s="86"/>
      <c r="K1112" s="86"/>
      <c r="L1112" s="86"/>
      <c r="M1112" s="86"/>
      <c r="N1112" s="86"/>
      <c r="O1112" s="86"/>
    </row>
    <row r="1113" spans="1:15">
      <c r="A1113" s="86"/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19" spans="1:15">
      <c r="A1119" s="86"/>
      <c r="B1119" s="86"/>
      <c r="C1119" s="86"/>
      <c r="D1119" s="86"/>
      <c r="E1119" s="86"/>
      <c r="F1119" s="86"/>
      <c r="G1119" s="86"/>
      <c r="H1119" s="86"/>
      <c r="I1119" s="86"/>
      <c r="J1119" s="86"/>
      <c r="K1119" s="86"/>
      <c r="L1119" s="86"/>
      <c r="M1119" s="86"/>
      <c r="N1119" s="86"/>
      <c r="O1119" s="86"/>
    </row>
    <row r="1120" spans="1:15">
      <c r="A1120" s="86"/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2" spans="1:15">
      <c r="A1122" s="86"/>
      <c r="B1122" s="86"/>
      <c r="C1122" s="86"/>
      <c r="D1122" s="86"/>
      <c r="E1122" s="86"/>
      <c r="F1122" s="86"/>
      <c r="G1122" s="86"/>
      <c r="H1122" s="86"/>
      <c r="I1122" s="86"/>
      <c r="J1122" s="86"/>
      <c r="K1122" s="86"/>
      <c r="L1122" s="86"/>
      <c r="M1122" s="86"/>
      <c r="N1122" s="86"/>
      <c r="O1122" s="86"/>
    </row>
    <row r="1123" spans="1:15">
      <c r="A1123" s="86"/>
      <c r="B1123" s="86"/>
      <c r="C1123" s="86"/>
      <c r="D1123" s="86"/>
      <c r="E1123" s="86"/>
      <c r="F1123" s="86"/>
      <c r="G1123" s="86"/>
      <c r="H1123" s="86"/>
      <c r="I1123" s="86"/>
      <c r="J1123" s="86"/>
      <c r="K1123" s="86"/>
      <c r="L1123" s="86"/>
      <c r="M1123" s="86"/>
      <c r="N1123" s="86"/>
      <c r="O1123" s="86"/>
    </row>
    <row r="1124" spans="1:15">
      <c r="A1124" s="86"/>
      <c r="B1124" s="86"/>
      <c r="C1124" s="86"/>
      <c r="D1124" s="86"/>
      <c r="E1124" s="86"/>
      <c r="F1124" s="86"/>
      <c r="G1124" s="86"/>
      <c r="H1124" s="86"/>
      <c r="I1124" s="86"/>
      <c r="J1124" s="86"/>
      <c r="K1124" s="86"/>
      <c r="L1124" s="86"/>
      <c r="M1124" s="86"/>
      <c r="N1124" s="86"/>
      <c r="O1124" s="86"/>
    </row>
    <row r="1125" spans="1:15">
      <c r="A1125" s="86"/>
      <c r="B1125" s="86"/>
      <c r="C1125" s="86"/>
      <c r="D1125" s="86"/>
      <c r="E1125" s="86"/>
      <c r="F1125" s="86"/>
      <c r="G1125" s="86"/>
      <c r="H1125" s="86"/>
      <c r="I1125" s="86"/>
      <c r="J1125" s="86"/>
      <c r="K1125" s="86"/>
      <c r="L1125" s="86"/>
      <c r="M1125" s="86"/>
      <c r="N1125" s="86"/>
      <c r="O1125" s="86"/>
    </row>
    <row r="1126" spans="1:15">
      <c r="A1126" s="86"/>
      <c r="B1126" s="86"/>
      <c r="C1126" s="86"/>
      <c r="D1126" s="86"/>
      <c r="E1126" s="86"/>
      <c r="F1126" s="86"/>
      <c r="G1126" s="86"/>
      <c r="H1126" s="86"/>
      <c r="I1126" s="86"/>
      <c r="J1126" s="86"/>
      <c r="K1126" s="86"/>
      <c r="L1126" s="86"/>
      <c r="M1126" s="86"/>
      <c r="N1126" s="86"/>
      <c r="O1126" s="86"/>
    </row>
    <row r="1127" spans="1:15">
      <c r="A1127" s="86"/>
      <c r="B1127" s="86"/>
      <c r="C1127" s="86"/>
      <c r="D1127" s="86"/>
      <c r="E1127" s="86"/>
      <c r="F1127" s="86"/>
      <c r="G1127" s="86"/>
      <c r="H1127" s="86"/>
      <c r="I1127" s="86"/>
      <c r="J1127" s="86"/>
      <c r="K1127" s="86"/>
      <c r="L1127" s="86"/>
      <c r="M1127" s="86"/>
      <c r="N1127" s="86"/>
      <c r="O1127" s="86"/>
    </row>
    <row r="1128" spans="1:15">
      <c r="A1128" s="86"/>
      <c r="B1128" s="86"/>
      <c r="C1128" s="86"/>
      <c r="D1128" s="86"/>
      <c r="E1128" s="86"/>
      <c r="F1128" s="86"/>
      <c r="G1128" s="86"/>
      <c r="H1128" s="86"/>
      <c r="I1128" s="86"/>
      <c r="J1128" s="86"/>
      <c r="K1128" s="86"/>
      <c r="L1128" s="86"/>
      <c r="M1128" s="86"/>
      <c r="N1128" s="86"/>
      <c r="O1128" s="86"/>
    </row>
    <row r="1129" spans="1:15">
      <c r="A1129" s="86"/>
      <c r="B1129" s="86"/>
      <c r="C1129" s="86"/>
      <c r="D1129" s="86"/>
      <c r="E1129" s="86"/>
      <c r="F1129" s="86"/>
      <c r="G1129" s="86"/>
      <c r="H1129" s="86"/>
      <c r="I1129" s="86"/>
      <c r="J1129" s="86"/>
      <c r="K1129" s="86"/>
      <c r="L1129" s="86"/>
      <c r="M1129" s="86"/>
      <c r="N1129" s="86"/>
      <c r="O1129" s="86"/>
    </row>
    <row r="1130" spans="1:15">
      <c r="A1130" s="86"/>
      <c r="B1130" s="86"/>
      <c r="C1130" s="86"/>
      <c r="D1130" s="86"/>
      <c r="E1130" s="86"/>
      <c r="F1130" s="86"/>
      <c r="G1130" s="86"/>
      <c r="H1130" s="86"/>
      <c r="I1130" s="86"/>
      <c r="J1130" s="86"/>
      <c r="K1130" s="86"/>
      <c r="L1130" s="86"/>
      <c r="M1130" s="86"/>
      <c r="N1130" s="86"/>
      <c r="O1130" s="86"/>
    </row>
    <row r="1131" spans="1:15">
      <c r="A1131" s="86"/>
      <c r="B1131" s="86"/>
      <c r="C1131" s="86"/>
      <c r="D1131" s="86"/>
      <c r="E1131" s="86"/>
      <c r="F1131" s="86"/>
      <c r="G1131" s="86"/>
      <c r="H1131" s="86"/>
      <c r="I1131" s="86"/>
      <c r="J1131" s="86"/>
      <c r="K1131" s="86"/>
      <c r="L1131" s="86"/>
      <c r="M1131" s="86"/>
      <c r="N1131" s="86"/>
      <c r="O1131" s="86"/>
    </row>
    <row r="1132" spans="1:15">
      <c r="A1132" s="86"/>
      <c r="B1132" s="86"/>
      <c r="C1132" s="86"/>
      <c r="D1132" s="86"/>
      <c r="E1132" s="86"/>
      <c r="F1132" s="86"/>
      <c r="G1132" s="86"/>
      <c r="H1132" s="86"/>
      <c r="I1132" s="86"/>
      <c r="J1132" s="86"/>
      <c r="K1132" s="86"/>
      <c r="L1132" s="86"/>
      <c r="M1132" s="86"/>
      <c r="N1132" s="86"/>
      <c r="O1132" s="86"/>
    </row>
    <row r="1133" spans="1:15">
      <c r="A1133" s="86"/>
      <c r="B1133" s="86"/>
      <c r="C1133" s="86"/>
      <c r="D1133" s="86"/>
      <c r="E1133" s="86"/>
      <c r="F1133" s="86"/>
      <c r="G1133" s="86"/>
      <c r="H1133" s="86"/>
      <c r="I1133" s="86"/>
      <c r="J1133" s="86"/>
      <c r="K1133" s="86"/>
      <c r="L1133" s="86"/>
      <c r="M1133" s="86"/>
      <c r="N1133" s="86"/>
      <c r="O1133" s="86"/>
    </row>
    <row r="1134" spans="1:15">
      <c r="A1134" s="86"/>
      <c r="B1134" s="86"/>
      <c r="C1134" s="86"/>
      <c r="D1134" s="86"/>
      <c r="E1134" s="86"/>
      <c r="F1134" s="86"/>
      <c r="G1134" s="86"/>
      <c r="H1134" s="86"/>
      <c r="I1134" s="86"/>
      <c r="J1134" s="86"/>
      <c r="K1134" s="86"/>
      <c r="L1134" s="86"/>
      <c r="M1134" s="86"/>
      <c r="N1134" s="86"/>
      <c r="O1134" s="86"/>
    </row>
    <row r="1135" spans="1:15">
      <c r="A1135" s="86"/>
      <c r="B1135" s="86"/>
      <c r="C1135" s="86"/>
      <c r="D1135" s="86"/>
      <c r="E1135" s="86"/>
      <c r="F1135" s="86"/>
      <c r="G1135" s="86"/>
      <c r="H1135" s="86"/>
      <c r="I1135" s="86"/>
      <c r="J1135" s="86"/>
      <c r="K1135" s="86"/>
      <c r="L1135" s="86"/>
      <c r="M1135" s="86"/>
      <c r="N1135" s="86"/>
      <c r="O1135" s="86"/>
    </row>
    <row r="1137" spans="1:15">
      <c r="B1137" s="86"/>
      <c r="C1137" s="86"/>
      <c r="D1137" s="86"/>
      <c r="E1137" s="86"/>
      <c r="F1137" s="86"/>
      <c r="G1137" s="86"/>
      <c r="H1137" s="86"/>
      <c r="I1137" s="86"/>
      <c r="J1137" s="86"/>
      <c r="K1137" s="86"/>
      <c r="L1137" s="86"/>
      <c r="M1137" s="86"/>
      <c r="N1137" s="86"/>
      <c r="O1137" s="86"/>
    </row>
    <row r="1138" spans="1:15">
      <c r="A1138" s="86"/>
      <c r="B1138" s="86"/>
      <c r="C1138" s="86"/>
      <c r="D1138" s="86"/>
      <c r="E1138" s="86"/>
      <c r="F1138" s="86"/>
      <c r="G1138" s="86"/>
      <c r="H1138" s="86"/>
      <c r="I1138" s="86"/>
      <c r="J1138" s="86"/>
      <c r="K1138" s="86"/>
      <c r="L1138" s="86"/>
      <c r="M1138" s="86"/>
      <c r="N1138" s="86"/>
      <c r="O1138" s="86"/>
    </row>
    <row r="1140" spans="1:15">
      <c r="B1140" s="86"/>
    </row>
    <row r="1141" spans="1:15">
      <c r="A1141" s="86"/>
      <c r="B1141" s="86"/>
    </row>
    <row r="1142" spans="1:15">
      <c r="A1142" s="86"/>
      <c r="B1142" s="86"/>
    </row>
    <row r="1143" spans="1:15">
      <c r="A1143" s="86"/>
      <c r="B1143" s="86"/>
    </row>
    <row r="1144" spans="1:15">
      <c r="A1144" s="86"/>
      <c r="B1144" s="86"/>
    </row>
    <row r="1145" spans="1:15">
      <c r="A1145" s="86"/>
      <c r="B1145" s="86"/>
    </row>
    <row r="1146" spans="1:15">
      <c r="A1146" s="86"/>
      <c r="B1146" s="86"/>
    </row>
    <row r="1147" spans="1:15">
      <c r="A1147" s="86"/>
      <c r="B1147" s="86"/>
    </row>
    <row r="1149" spans="1:15">
      <c r="B1149" s="86"/>
      <c r="C1149" s="86"/>
      <c r="D1149" s="86"/>
      <c r="E1149" s="86"/>
      <c r="F1149" s="86"/>
      <c r="G1149" s="86"/>
      <c r="H1149" s="86"/>
      <c r="I1149" s="86"/>
      <c r="J1149" s="86"/>
      <c r="K1149" s="86"/>
      <c r="L1149" s="86"/>
      <c r="M1149" s="86"/>
      <c r="N1149" s="86"/>
      <c r="O1149" s="86"/>
    </row>
    <row r="1150" spans="1:15">
      <c r="A1150" s="86"/>
      <c r="B1150" s="86"/>
      <c r="C1150" s="86"/>
      <c r="D1150" s="86"/>
      <c r="E1150" s="86"/>
      <c r="F1150" s="86"/>
      <c r="G1150" s="86"/>
      <c r="H1150" s="86"/>
      <c r="I1150" s="86"/>
      <c r="J1150" s="86"/>
      <c r="K1150" s="86"/>
      <c r="L1150" s="86"/>
      <c r="M1150" s="86"/>
      <c r="N1150" s="86"/>
      <c r="O1150" s="86"/>
    </row>
    <row r="1151" spans="1:15">
      <c r="A1151" s="86"/>
      <c r="B1151" s="86"/>
      <c r="C1151" s="86"/>
      <c r="D1151" s="86"/>
      <c r="E1151" s="86"/>
      <c r="F1151" s="86"/>
      <c r="G1151" s="86"/>
      <c r="H1151" s="86"/>
      <c r="I1151" s="86"/>
      <c r="J1151" s="86"/>
      <c r="K1151" s="86"/>
      <c r="L1151" s="86"/>
      <c r="M1151" s="86"/>
      <c r="N1151" s="86"/>
      <c r="O1151" s="86"/>
    </row>
    <row r="1152" spans="1:15">
      <c r="A1152" s="86"/>
      <c r="B1152" s="86"/>
      <c r="C1152" s="86"/>
      <c r="D1152" s="86"/>
      <c r="E1152" s="86"/>
      <c r="F1152" s="86"/>
      <c r="G1152" s="86"/>
      <c r="H1152" s="86"/>
      <c r="I1152" s="86"/>
      <c r="J1152" s="86"/>
      <c r="K1152" s="86"/>
      <c r="L1152" s="86"/>
      <c r="M1152" s="86"/>
      <c r="N1152" s="86"/>
      <c r="O1152" s="86"/>
    </row>
    <row r="1153" spans="1:16">
      <c r="A1153" s="86"/>
      <c r="B1153" s="86"/>
      <c r="C1153" s="86"/>
      <c r="D1153" s="86"/>
      <c r="E1153" s="86"/>
      <c r="F1153" s="86"/>
      <c r="G1153" s="86"/>
      <c r="H1153" s="86"/>
      <c r="I1153" s="86"/>
      <c r="J1153" s="86"/>
      <c r="K1153" s="86"/>
      <c r="L1153" s="86"/>
      <c r="M1153" s="86"/>
      <c r="N1153" s="86"/>
      <c r="O1153" s="86"/>
    </row>
    <row r="1154" spans="1:16">
      <c r="A1154" s="86"/>
      <c r="B1154" s="86"/>
      <c r="C1154" s="86"/>
      <c r="D1154" s="86"/>
      <c r="E1154" s="86"/>
      <c r="F1154" s="86"/>
      <c r="G1154" s="86"/>
      <c r="H1154" s="86"/>
      <c r="I1154" s="86"/>
      <c r="J1154" s="86"/>
      <c r="K1154" s="86"/>
      <c r="L1154" s="86"/>
      <c r="M1154" s="86"/>
      <c r="N1154" s="86"/>
      <c r="O1154" s="86"/>
    </row>
    <row r="1155" spans="1:16">
      <c r="A1155" s="86"/>
      <c r="B1155" s="86"/>
      <c r="C1155" s="86"/>
      <c r="D1155" s="86"/>
      <c r="E1155" s="86"/>
      <c r="F1155" s="86"/>
      <c r="G1155" s="86"/>
      <c r="H1155" s="86"/>
      <c r="I1155" s="86"/>
      <c r="J1155" s="86"/>
      <c r="K1155" s="86"/>
      <c r="L1155" s="86"/>
      <c r="M1155" s="86"/>
      <c r="N1155" s="86"/>
      <c r="O1155" s="86"/>
    </row>
    <row r="1156" spans="1:16">
      <c r="A1156" s="86"/>
      <c r="B1156" s="86"/>
      <c r="C1156" s="86"/>
      <c r="D1156" s="86"/>
      <c r="E1156" s="86"/>
      <c r="F1156" s="86"/>
      <c r="G1156" s="86"/>
      <c r="H1156" s="86"/>
      <c r="I1156" s="86"/>
      <c r="J1156" s="86"/>
      <c r="K1156" s="86"/>
      <c r="L1156" s="86"/>
      <c r="M1156" s="86"/>
      <c r="N1156" s="86"/>
      <c r="O1156" s="86"/>
    </row>
    <row r="1157" spans="1:16">
      <c r="A1157" s="86"/>
      <c r="B1157" s="86"/>
      <c r="C1157" s="86"/>
      <c r="D1157" s="86"/>
      <c r="E1157" s="86"/>
      <c r="F1157" s="86"/>
      <c r="G1157" s="86"/>
      <c r="H1157" s="86"/>
      <c r="I1157" s="86"/>
      <c r="J1157" s="86"/>
      <c r="K1157" s="86"/>
      <c r="L1157" s="86"/>
      <c r="M1157" s="86"/>
      <c r="N1157" s="86"/>
      <c r="O1157" s="86"/>
    </row>
    <row r="1158" spans="1:16">
      <c r="A1158" s="86"/>
      <c r="B1158" s="86"/>
      <c r="C1158" s="86"/>
      <c r="D1158" s="86"/>
      <c r="E1158" s="86"/>
      <c r="F1158" s="86"/>
      <c r="G1158" s="86"/>
      <c r="H1158" s="86"/>
      <c r="I1158" s="86"/>
      <c r="J1158" s="86"/>
      <c r="K1158" s="86"/>
      <c r="L1158" s="86"/>
      <c r="M1158" s="86"/>
      <c r="N1158" s="86"/>
      <c r="O1158" s="86"/>
    </row>
    <row r="1160" spans="1:16">
      <c r="B1160" s="86"/>
      <c r="C1160" s="86"/>
      <c r="D1160" s="86"/>
      <c r="E1160" s="86"/>
      <c r="F1160" s="86"/>
      <c r="G1160" s="86"/>
      <c r="H1160" s="86"/>
      <c r="I1160" s="86"/>
      <c r="J1160" s="86"/>
      <c r="K1160" s="86"/>
      <c r="L1160" s="86"/>
      <c r="M1160" s="86"/>
      <c r="N1160" s="86"/>
      <c r="O1160" s="86"/>
      <c r="P1160" s="86"/>
    </row>
    <row r="1161" spans="1:16">
      <c r="A1161" s="86"/>
      <c r="B1161" s="86"/>
      <c r="C1161" s="86"/>
      <c r="D1161" s="86"/>
      <c r="E1161" s="86"/>
      <c r="F1161" s="86"/>
      <c r="G1161" s="86"/>
      <c r="H1161" s="86"/>
      <c r="I1161" s="86"/>
      <c r="J1161" s="86"/>
      <c r="K1161" s="86"/>
      <c r="L1161" s="86"/>
      <c r="M1161" s="86"/>
      <c r="N1161" s="86"/>
      <c r="O1161" s="86"/>
      <c r="P1161" s="86"/>
    </row>
    <row r="1162" spans="1:16">
      <c r="A1162" s="86"/>
      <c r="B1162" s="86"/>
      <c r="C1162" s="86"/>
      <c r="D1162" s="86"/>
      <c r="E1162" s="86"/>
      <c r="F1162" s="86"/>
      <c r="G1162" s="86"/>
      <c r="H1162" s="86"/>
      <c r="I1162" s="86"/>
      <c r="J1162" s="86"/>
      <c r="K1162" s="86"/>
      <c r="L1162" s="86"/>
      <c r="M1162" s="86"/>
      <c r="N1162" s="86"/>
      <c r="O1162" s="86"/>
      <c r="P1162" s="86"/>
    </row>
    <row r="1164" spans="1:16">
      <c r="B1164" s="86"/>
      <c r="C1164" s="86"/>
      <c r="D1164" s="86"/>
      <c r="E1164" s="86"/>
      <c r="F1164" s="86"/>
      <c r="G1164" s="86"/>
      <c r="H1164" s="86"/>
      <c r="I1164" s="86"/>
      <c r="J1164" s="86"/>
      <c r="K1164" s="86"/>
      <c r="L1164" s="86"/>
      <c r="M1164" s="86"/>
      <c r="N1164" s="86"/>
      <c r="O1164" s="86"/>
    </row>
    <row r="1165" spans="1:16">
      <c r="A1165" s="86"/>
      <c r="B1165" s="86"/>
      <c r="C1165" s="86"/>
      <c r="D1165" s="86"/>
      <c r="E1165" s="86"/>
      <c r="F1165" s="86"/>
      <c r="G1165" s="86"/>
      <c r="H1165" s="86"/>
      <c r="I1165" s="86"/>
      <c r="J1165" s="86"/>
      <c r="K1165" s="86"/>
      <c r="L1165" s="86"/>
      <c r="M1165" s="86"/>
      <c r="N1165" s="86"/>
      <c r="O1165" s="86"/>
    </row>
    <row r="1166" spans="1:16">
      <c r="A1166" s="86"/>
      <c r="B1166" s="86"/>
      <c r="C1166" s="86"/>
      <c r="D1166" s="86"/>
      <c r="E1166" s="86"/>
      <c r="F1166" s="86"/>
      <c r="G1166" s="86"/>
      <c r="H1166" s="86"/>
      <c r="I1166" s="86"/>
      <c r="J1166" s="86"/>
      <c r="K1166" s="86"/>
      <c r="L1166" s="86"/>
      <c r="M1166" s="86"/>
      <c r="N1166" s="86"/>
      <c r="O1166" s="86"/>
    </row>
    <row r="1168" spans="1:16">
      <c r="B1168" s="86"/>
      <c r="C1168" s="86"/>
      <c r="D1168" s="86"/>
      <c r="E1168" s="86"/>
      <c r="F1168" s="86"/>
      <c r="G1168" s="86"/>
      <c r="H1168" s="86"/>
      <c r="I1168" s="86"/>
      <c r="J1168" s="86"/>
      <c r="K1168" s="86"/>
      <c r="L1168" s="86"/>
      <c r="M1168" s="86"/>
      <c r="N1168" s="86"/>
      <c r="O1168" s="86"/>
    </row>
    <row r="1170" spans="1:15">
      <c r="B1170" s="86"/>
      <c r="C1170" s="86"/>
      <c r="D1170" s="86"/>
      <c r="E1170" s="86"/>
      <c r="F1170" s="86"/>
      <c r="G1170" s="86"/>
      <c r="H1170" s="86"/>
      <c r="I1170" s="86"/>
      <c r="J1170" s="86"/>
      <c r="K1170" s="86"/>
      <c r="L1170" s="86"/>
      <c r="M1170" s="86"/>
      <c r="N1170" s="86"/>
      <c r="O1170" s="86"/>
    </row>
    <row r="1172" spans="1:15">
      <c r="B1172" s="86"/>
      <c r="C1172" s="86"/>
      <c r="D1172" s="86"/>
      <c r="E1172" s="86"/>
      <c r="F1172" s="86"/>
      <c r="G1172" s="86"/>
      <c r="H1172" s="86"/>
      <c r="I1172" s="86"/>
      <c r="J1172" s="86"/>
      <c r="K1172" s="86"/>
      <c r="L1172" s="86"/>
      <c r="M1172" s="86"/>
      <c r="N1172" s="86"/>
      <c r="O1172" s="86"/>
    </row>
    <row r="1173" spans="1:15">
      <c r="A1173" s="86"/>
      <c r="B1173" s="86"/>
      <c r="C1173" s="86"/>
      <c r="D1173" s="86"/>
      <c r="E1173" s="86"/>
      <c r="F1173" s="86"/>
      <c r="G1173" s="86"/>
      <c r="H1173" s="86"/>
      <c r="I1173" s="86"/>
      <c r="J1173" s="86"/>
      <c r="K1173" s="86"/>
      <c r="L1173" s="86"/>
      <c r="M1173" s="86"/>
      <c r="N1173" s="86"/>
      <c r="O1173" s="86"/>
    </row>
    <row r="1174" spans="1:15">
      <c r="A1174" s="86"/>
      <c r="B1174" s="86"/>
      <c r="C1174" s="86"/>
      <c r="D1174" s="86"/>
      <c r="E1174" s="86"/>
      <c r="F1174" s="86"/>
      <c r="G1174" s="86"/>
      <c r="H1174" s="86"/>
      <c r="I1174" s="86"/>
      <c r="J1174" s="86"/>
      <c r="K1174" s="86"/>
      <c r="L1174" s="86"/>
      <c r="M1174" s="86"/>
      <c r="N1174" s="86"/>
      <c r="O1174" s="86"/>
    </row>
    <row r="1175" spans="1:15">
      <c r="A1175" s="86"/>
      <c r="B1175" s="86"/>
      <c r="C1175" s="86"/>
      <c r="D1175" s="86"/>
      <c r="E1175" s="86"/>
      <c r="F1175" s="86"/>
      <c r="G1175" s="86"/>
      <c r="H1175" s="86"/>
      <c r="I1175" s="86"/>
      <c r="J1175" s="86"/>
      <c r="K1175" s="86"/>
      <c r="L1175" s="86"/>
      <c r="M1175" s="86"/>
      <c r="N1175" s="86"/>
      <c r="O1175" s="86"/>
    </row>
    <row r="1176" spans="1:15">
      <c r="A1176" s="86"/>
      <c r="B1176" s="86"/>
      <c r="C1176" s="86"/>
      <c r="D1176" s="86"/>
      <c r="E1176" s="86"/>
      <c r="F1176" s="86"/>
      <c r="G1176" s="86"/>
      <c r="H1176" s="86"/>
      <c r="I1176" s="86"/>
      <c r="J1176" s="86"/>
      <c r="K1176" s="86"/>
      <c r="L1176" s="86"/>
      <c r="M1176" s="86"/>
      <c r="N1176" s="86"/>
      <c r="O1176" s="86"/>
    </row>
    <row r="1177" spans="1:15">
      <c r="A1177" s="86"/>
      <c r="B1177" s="86"/>
      <c r="C1177" s="86"/>
      <c r="D1177" s="86"/>
      <c r="E1177" s="86"/>
      <c r="F1177" s="86"/>
      <c r="G1177" s="86"/>
      <c r="H1177" s="86"/>
      <c r="I1177" s="86"/>
      <c r="J1177" s="86"/>
      <c r="K1177" s="86"/>
      <c r="L1177" s="86"/>
      <c r="M1177" s="86"/>
      <c r="N1177" s="86"/>
      <c r="O1177" s="86"/>
    </row>
    <row r="1178" spans="1:15">
      <c r="A1178" s="86"/>
      <c r="B1178" s="86"/>
      <c r="C1178" s="86"/>
      <c r="D1178" s="86"/>
      <c r="E1178" s="86"/>
      <c r="F1178" s="86"/>
      <c r="G1178" s="86"/>
      <c r="H1178" s="86"/>
      <c r="I1178" s="86"/>
      <c r="J1178" s="86"/>
      <c r="K1178" s="86"/>
      <c r="L1178" s="86"/>
      <c r="M1178" s="86"/>
      <c r="N1178" s="86"/>
      <c r="O1178" s="86"/>
    </row>
    <row r="1179" spans="1:15">
      <c r="A1179" s="86"/>
      <c r="B1179" s="86"/>
      <c r="C1179" s="86"/>
      <c r="D1179" s="86"/>
      <c r="E1179" s="86"/>
      <c r="F1179" s="86"/>
      <c r="G1179" s="86"/>
      <c r="H1179" s="86"/>
      <c r="I1179" s="86"/>
      <c r="J1179" s="86"/>
      <c r="K1179" s="86"/>
      <c r="L1179" s="86"/>
      <c r="M1179" s="86"/>
      <c r="N1179" s="86"/>
      <c r="O1179" s="86"/>
    </row>
    <row r="1180" spans="1:15">
      <c r="A1180" s="86"/>
      <c r="B1180" s="86"/>
      <c r="C1180" s="86"/>
      <c r="D1180" s="86"/>
      <c r="E1180" s="86"/>
      <c r="F1180" s="86"/>
      <c r="G1180" s="86"/>
      <c r="H1180" s="86"/>
      <c r="I1180" s="86"/>
      <c r="J1180" s="86"/>
      <c r="K1180" s="86"/>
      <c r="L1180" s="86"/>
      <c r="M1180" s="86"/>
      <c r="N1180" s="86"/>
      <c r="O1180" s="86"/>
    </row>
    <row r="1181" spans="1:15">
      <c r="A1181" s="86"/>
      <c r="B1181" s="86"/>
      <c r="C1181" s="86"/>
      <c r="D1181" s="86"/>
      <c r="E1181" s="86"/>
      <c r="F1181" s="86"/>
      <c r="G1181" s="86"/>
      <c r="H1181" s="86"/>
      <c r="I1181" s="86"/>
      <c r="J1181" s="86"/>
      <c r="K1181" s="86"/>
      <c r="L1181" s="86"/>
      <c r="M1181" s="86"/>
      <c r="N1181" s="86"/>
      <c r="O1181" s="86"/>
    </row>
    <row r="1182" spans="1:15">
      <c r="A1182" s="86"/>
      <c r="B1182" s="86"/>
      <c r="C1182" s="86"/>
      <c r="D1182" s="86"/>
      <c r="E1182" s="86"/>
      <c r="F1182" s="86"/>
      <c r="G1182" s="86"/>
      <c r="H1182" s="86"/>
      <c r="I1182" s="86"/>
      <c r="J1182" s="86"/>
      <c r="K1182" s="86"/>
      <c r="L1182" s="86"/>
      <c r="M1182" s="86"/>
      <c r="N1182" s="86"/>
      <c r="O1182" s="86"/>
    </row>
    <row r="1183" spans="1:15">
      <c r="A1183" s="86"/>
      <c r="B1183" s="86"/>
      <c r="C1183" s="86"/>
      <c r="D1183" s="86"/>
      <c r="E1183" s="86"/>
      <c r="F1183" s="86"/>
      <c r="G1183" s="86"/>
      <c r="H1183" s="86"/>
      <c r="I1183" s="86"/>
      <c r="J1183" s="86"/>
      <c r="K1183" s="86"/>
      <c r="L1183" s="86"/>
      <c r="M1183" s="86"/>
      <c r="N1183" s="86"/>
      <c r="O1183" s="86"/>
    </row>
    <row r="1184" spans="1:15">
      <c r="A1184" s="86"/>
      <c r="B1184" s="86"/>
      <c r="C1184" s="86"/>
      <c r="D1184" s="86"/>
      <c r="E1184" s="86"/>
      <c r="F1184" s="86"/>
      <c r="G1184" s="86"/>
      <c r="H1184" s="86"/>
      <c r="I1184" s="86"/>
      <c r="J1184" s="86"/>
      <c r="K1184" s="86"/>
      <c r="L1184" s="86"/>
      <c r="M1184" s="86"/>
      <c r="N1184" s="86"/>
      <c r="O1184" s="86"/>
    </row>
    <row r="1185" spans="1:15">
      <c r="A1185" s="86"/>
      <c r="B1185" s="86"/>
      <c r="C1185" s="86"/>
      <c r="D1185" s="86"/>
      <c r="E1185" s="86"/>
      <c r="F1185" s="86"/>
      <c r="G1185" s="86"/>
      <c r="H1185" s="86"/>
      <c r="I1185" s="86"/>
      <c r="J1185" s="86"/>
      <c r="K1185" s="86"/>
      <c r="L1185" s="86"/>
      <c r="M1185" s="86"/>
      <c r="N1185" s="86"/>
      <c r="O1185" s="86"/>
    </row>
    <row r="1186" spans="1:15">
      <c r="A1186" s="86"/>
      <c r="B1186" s="86"/>
      <c r="C1186" s="86"/>
      <c r="D1186" s="86"/>
      <c r="E1186" s="86"/>
      <c r="F1186" s="86"/>
      <c r="G1186" s="86"/>
      <c r="H1186" s="86"/>
      <c r="I1186" s="86"/>
      <c r="J1186" s="86"/>
      <c r="K1186" s="86"/>
      <c r="L1186" s="86"/>
      <c r="M1186" s="86"/>
      <c r="N1186" s="86"/>
      <c r="O1186" s="86"/>
    </row>
    <row r="1187" spans="1:15">
      <c r="A1187" s="86"/>
      <c r="B1187" s="86"/>
      <c r="C1187" s="86"/>
      <c r="D1187" s="86"/>
      <c r="E1187" s="86"/>
      <c r="F1187" s="86"/>
      <c r="G1187" s="86"/>
      <c r="H1187" s="86"/>
      <c r="I1187" s="86"/>
      <c r="J1187" s="86"/>
      <c r="K1187" s="86"/>
      <c r="L1187" s="86"/>
      <c r="M1187" s="86"/>
      <c r="N1187" s="86"/>
      <c r="O1187" s="86"/>
    </row>
    <row r="1188" spans="1:15">
      <c r="A1188" s="86"/>
      <c r="B1188" s="86"/>
      <c r="C1188" s="86"/>
      <c r="D1188" s="86"/>
      <c r="E1188" s="86"/>
      <c r="F1188" s="86"/>
      <c r="G1188" s="86"/>
      <c r="H1188" s="86"/>
      <c r="I1188" s="86"/>
      <c r="J1188" s="86"/>
      <c r="K1188" s="86"/>
      <c r="L1188" s="86"/>
      <c r="M1188" s="86"/>
      <c r="N1188" s="86"/>
      <c r="O1188" s="86"/>
    </row>
    <row r="1189" spans="1:15">
      <c r="A1189" s="86"/>
      <c r="B1189" s="86"/>
      <c r="C1189" s="86"/>
      <c r="D1189" s="86"/>
      <c r="E1189" s="86"/>
      <c r="F1189" s="86"/>
      <c r="G1189" s="86"/>
      <c r="H1189" s="86"/>
      <c r="I1189" s="86"/>
      <c r="J1189" s="86"/>
      <c r="K1189" s="86"/>
      <c r="L1189" s="86"/>
      <c r="M1189" s="86"/>
      <c r="N1189" s="86"/>
      <c r="O1189" s="86"/>
    </row>
    <row r="1190" spans="1:15">
      <c r="A1190" s="86"/>
      <c r="B1190" s="86"/>
      <c r="C1190" s="86"/>
      <c r="D1190" s="86"/>
      <c r="E1190" s="86"/>
      <c r="F1190" s="86"/>
      <c r="G1190" s="86"/>
      <c r="H1190" s="86"/>
      <c r="I1190" s="86"/>
      <c r="J1190" s="86"/>
      <c r="K1190" s="86"/>
      <c r="L1190" s="86"/>
      <c r="M1190" s="86"/>
      <c r="N1190" s="86"/>
      <c r="O1190" s="86"/>
    </row>
    <row r="1191" spans="1:15">
      <c r="A1191" s="86"/>
      <c r="B1191" s="86"/>
      <c r="C1191" s="86"/>
      <c r="D1191" s="86"/>
      <c r="E1191" s="86"/>
      <c r="F1191" s="86"/>
      <c r="G1191" s="86"/>
      <c r="H1191" s="86"/>
      <c r="I1191" s="86"/>
      <c r="J1191" s="86"/>
      <c r="K1191" s="86"/>
      <c r="L1191" s="86"/>
      <c r="M1191" s="86"/>
      <c r="N1191" s="86"/>
      <c r="O1191" s="86"/>
    </row>
    <row r="1192" spans="1:15">
      <c r="A1192" s="86"/>
      <c r="B1192" s="86"/>
      <c r="C1192" s="86"/>
      <c r="D1192" s="86"/>
      <c r="E1192" s="86"/>
      <c r="F1192" s="86"/>
      <c r="G1192" s="86"/>
      <c r="H1192" s="86"/>
      <c r="I1192" s="86"/>
      <c r="J1192" s="86"/>
      <c r="K1192" s="86"/>
      <c r="L1192" s="86"/>
      <c r="M1192" s="86"/>
      <c r="N1192" s="86"/>
      <c r="O1192" s="86"/>
    </row>
    <row r="1193" spans="1:15">
      <c r="A1193" s="86"/>
      <c r="B1193" s="86"/>
      <c r="C1193" s="86"/>
      <c r="D1193" s="86"/>
      <c r="E1193" s="86"/>
      <c r="F1193" s="86"/>
      <c r="G1193" s="86"/>
      <c r="H1193" s="86"/>
      <c r="I1193" s="86"/>
      <c r="J1193" s="86"/>
      <c r="K1193" s="86"/>
      <c r="L1193" s="86"/>
      <c r="M1193" s="86"/>
      <c r="N1193" s="86"/>
      <c r="O1193" s="86"/>
    </row>
    <row r="1194" spans="1:15">
      <c r="A1194" s="86"/>
      <c r="B1194" s="86"/>
      <c r="C1194" s="86"/>
      <c r="D1194" s="86"/>
      <c r="E1194" s="86"/>
      <c r="F1194" s="86"/>
      <c r="G1194" s="86"/>
      <c r="H1194" s="86"/>
      <c r="I1194" s="86"/>
      <c r="J1194" s="86"/>
      <c r="K1194" s="86"/>
      <c r="L1194" s="86"/>
      <c r="M1194" s="86"/>
      <c r="N1194" s="86"/>
      <c r="O1194" s="86"/>
    </row>
    <row r="1195" spans="1:15">
      <c r="A1195" s="86"/>
      <c r="B1195" s="86"/>
      <c r="C1195" s="86"/>
      <c r="D1195" s="86"/>
      <c r="E1195" s="86"/>
      <c r="F1195" s="86"/>
      <c r="G1195" s="86"/>
      <c r="H1195" s="86"/>
      <c r="I1195" s="86"/>
      <c r="J1195" s="86"/>
      <c r="K1195" s="86"/>
      <c r="L1195" s="86"/>
      <c r="M1195" s="86"/>
      <c r="N1195" s="86"/>
      <c r="O1195" s="86"/>
    </row>
    <row r="1196" spans="1:15">
      <c r="A1196" s="86"/>
      <c r="B1196" s="86"/>
      <c r="C1196" s="86"/>
      <c r="D1196" s="86"/>
      <c r="E1196" s="86"/>
      <c r="F1196" s="86"/>
      <c r="G1196" s="86"/>
      <c r="H1196" s="86"/>
      <c r="I1196" s="86"/>
      <c r="J1196" s="86"/>
      <c r="K1196" s="86"/>
      <c r="L1196" s="86"/>
      <c r="M1196" s="86"/>
      <c r="N1196" s="86"/>
      <c r="O1196" s="86"/>
    </row>
    <row r="1197" spans="1:15">
      <c r="A1197" s="86"/>
      <c r="B1197" s="86"/>
      <c r="C1197" s="86"/>
      <c r="D1197" s="86"/>
      <c r="E1197" s="86"/>
      <c r="F1197" s="86"/>
      <c r="G1197" s="86"/>
      <c r="H1197" s="86"/>
      <c r="I1197" s="86"/>
      <c r="J1197" s="86"/>
      <c r="K1197" s="86"/>
      <c r="L1197" s="86"/>
      <c r="M1197" s="86"/>
      <c r="N1197" s="86"/>
      <c r="O1197" s="86"/>
    </row>
    <row r="1198" spans="1:15">
      <c r="A1198" s="86"/>
      <c r="B1198" s="86"/>
      <c r="C1198" s="86"/>
      <c r="D1198" s="86"/>
      <c r="E1198" s="86"/>
      <c r="F1198" s="86"/>
      <c r="G1198" s="86"/>
      <c r="H1198" s="86"/>
      <c r="I1198" s="86"/>
      <c r="J1198" s="86"/>
      <c r="K1198" s="86"/>
      <c r="L1198" s="86"/>
      <c r="M1198" s="86"/>
      <c r="N1198" s="86"/>
      <c r="O1198" s="86"/>
    </row>
    <row r="1199" spans="1:15">
      <c r="A1199" s="86"/>
      <c r="B1199" s="86"/>
      <c r="C1199" s="86"/>
      <c r="D1199" s="86"/>
      <c r="E1199" s="86"/>
      <c r="F1199" s="86"/>
      <c r="G1199" s="86"/>
      <c r="H1199" s="86"/>
      <c r="I1199" s="86"/>
      <c r="J1199" s="86"/>
      <c r="K1199" s="86"/>
      <c r="L1199" s="86"/>
      <c r="M1199" s="86"/>
      <c r="N1199" s="86"/>
      <c r="O1199" s="86"/>
    </row>
    <row r="1200" spans="1:15">
      <c r="A1200" s="86"/>
      <c r="B1200" s="86"/>
      <c r="C1200" s="86"/>
      <c r="D1200" s="86"/>
      <c r="E1200" s="86"/>
      <c r="F1200" s="86"/>
      <c r="G1200" s="86"/>
      <c r="H1200" s="86"/>
      <c r="I1200" s="86"/>
      <c r="J1200" s="86"/>
      <c r="K1200" s="86"/>
      <c r="L1200" s="86"/>
      <c r="M1200" s="86"/>
      <c r="N1200" s="86"/>
      <c r="O1200" s="86"/>
    </row>
    <row r="1201" spans="1:15">
      <c r="A1201" s="86"/>
      <c r="B1201" s="86"/>
      <c r="C1201" s="86"/>
      <c r="D1201" s="86"/>
      <c r="E1201" s="86"/>
      <c r="F1201" s="86"/>
      <c r="G1201" s="86"/>
      <c r="H1201" s="86"/>
      <c r="I1201" s="86"/>
      <c r="J1201" s="86"/>
      <c r="K1201" s="86"/>
      <c r="L1201" s="86"/>
      <c r="M1201" s="86"/>
      <c r="N1201" s="86"/>
      <c r="O1201" s="86"/>
    </row>
    <row r="1202" spans="1:15">
      <c r="A1202" s="86"/>
      <c r="B1202" s="86"/>
      <c r="C1202" s="86"/>
      <c r="D1202" s="86"/>
      <c r="E1202" s="86"/>
      <c r="F1202" s="86"/>
      <c r="G1202" s="86"/>
      <c r="H1202" s="86"/>
      <c r="I1202" s="86"/>
      <c r="J1202" s="86"/>
      <c r="K1202" s="86"/>
      <c r="L1202" s="86"/>
      <c r="M1202" s="86"/>
      <c r="N1202" s="86"/>
      <c r="O1202" s="86"/>
    </row>
    <row r="1203" spans="1:15">
      <c r="A1203" s="86"/>
      <c r="B1203" s="86"/>
      <c r="C1203" s="86"/>
      <c r="D1203" s="86"/>
      <c r="E1203" s="86"/>
      <c r="F1203" s="86"/>
      <c r="G1203" s="86"/>
      <c r="H1203" s="86"/>
      <c r="I1203" s="86"/>
      <c r="J1203" s="86"/>
      <c r="K1203" s="86"/>
      <c r="L1203" s="86"/>
      <c r="M1203" s="86"/>
      <c r="N1203" s="86"/>
      <c r="O1203" s="86"/>
    </row>
    <row r="1204" spans="1:15">
      <c r="A1204" s="86"/>
      <c r="B1204" s="86"/>
      <c r="C1204" s="86"/>
      <c r="D1204" s="86"/>
      <c r="E1204" s="86"/>
      <c r="F1204" s="86"/>
      <c r="G1204" s="86"/>
      <c r="H1204" s="86"/>
      <c r="I1204" s="86"/>
      <c r="J1204" s="86"/>
      <c r="K1204" s="86"/>
      <c r="L1204" s="86"/>
      <c r="M1204" s="86"/>
      <c r="N1204" s="86"/>
      <c r="O1204" s="86"/>
    </row>
    <row r="1205" spans="1:15">
      <c r="A1205" s="86"/>
      <c r="B1205" s="86"/>
      <c r="C1205" s="86"/>
      <c r="D1205" s="86"/>
      <c r="E1205" s="86"/>
      <c r="F1205" s="86"/>
      <c r="G1205" s="86"/>
      <c r="H1205" s="86"/>
      <c r="I1205" s="86"/>
      <c r="J1205" s="86"/>
      <c r="K1205" s="86"/>
      <c r="L1205" s="86"/>
      <c r="M1205" s="86"/>
      <c r="N1205" s="86"/>
      <c r="O1205" s="86"/>
    </row>
    <row r="1206" spans="1:15">
      <c r="A1206" s="86"/>
      <c r="B1206" s="86"/>
      <c r="C1206" s="86"/>
      <c r="D1206" s="86"/>
      <c r="E1206" s="86"/>
      <c r="F1206" s="86"/>
      <c r="G1206" s="86"/>
      <c r="H1206" s="86"/>
      <c r="I1206" s="86"/>
      <c r="J1206" s="86"/>
      <c r="K1206" s="86"/>
      <c r="L1206" s="86"/>
      <c r="M1206" s="86"/>
      <c r="N1206" s="86"/>
      <c r="O1206" s="86"/>
    </row>
    <row r="1207" spans="1:15">
      <c r="A1207" s="86"/>
      <c r="B1207" s="86"/>
      <c r="C1207" s="86"/>
      <c r="D1207" s="86"/>
      <c r="E1207" s="86"/>
      <c r="F1207" s="86"/>
      <c r="G1207" s="86"/>
      <c r="H1207" s="86"/>
      <c r="I1207" s="86"/>
      <c r="J1207" s="86"/>
      <c r="K1207" s="86"/>
      <c r="L1207" s="86"/>
      <c r="M1207" s="86"/>
      <c r="N1207" s="86"/>
      <c r="O1207" s="86"/>
    </row>
    <row r="1208" spans="1:15">
      <c r="A1208" s="86"/>
      <c r="B1208" s="86"/>
      <c r="C1208" s="86"/>
      <c r="D1208" s="86"/>
      <c r="E1208" s="86"/>
      <c r="F1208" s="86"/>
      <c r="G1208" s="86"/>
      <c r="H1208" s="86"/>
      <c r="I1208" s="86"/>
      <c r="J1208" s="86"/>
      <c r="K1208" s="86"/>
      <c r="L1208" s="86"/>
      <c r="M1208" s="86"/>
      <c r="N1208" s="86"/>
      <c r="O1208" s="86"/>
    </row>
    <row r="1209" spans="1:15">
      <c r="A1209" s="86"/>
      <c r="B1209" s="86"/>
      <c r="C1209" s="86"/>
      <c r="D1209" s="86"/>
      <c r="E1209" s="86"/>
      <c r="F1209" s="86"/>
      <c r="G1209" s="86"/>
      <c r="H1209" s="86"/>
      <c r="I1209" s="86"/>
      <c r="J1209" s="86"/>
      <c r="K1209" s="86"/>
      <c r="L1209" s="86"/>
      <c r="M1209" s="86"/>
      <c r="N1209" s="86"/>
      <c r="O1209" s="86"/>
    </row>
    <row r="1211" spans="1:15">
      <c r="B1211" s="86"/>
      <c r="C1211" s="86"/>
      <c r="D1211" s="86"/>
      <c r="E1211" s="86"/>
      <c r="F1211" s="86"/>
      <c r="G1211" s="86"/>
      <c r="H1211" s="86"/>
      <c r="I1211" s="86"/>
      <c r="J1211" s="86"/>
      <c r="K1211" s="86"/>
      <c r="L1211" s="86"/>
      <c r="M1211" s="86"/>
      <c r="N1211" s="86"/>
      <c r="O1211" s="86"/>
    </row>
    <row r="1212" spans="1:15">
      <c r="A1212" s="86"/>
      <c r="B1212" s="86"/>
      <c r="C1212" s="86"/>
      <c r="D1212" s="86"/>
      <c r="E1212" s="86"/>
      <c r="F1212" s="86"/>
      <c r="G1212" s="86"/>
      <c r="H1212" s="86"/>
      <c r="I1212" s="86"/>
      <c r="J1212" s="86"/>
      <c r="K1212" s="86"/>
      <c r="L1212" s="86"/>
      <c r="M1212" s="86"/>
      <c r="N1212" s="86"/>
      <c r="O1212" s="86"/>
    </row>
    <row r="1213" spans="1:15">
      <c r="A1213" s="86"/>
      <c r="B1213" s="86"/>
      <c r="C1213" s="86"/>
      <c r="D1213" s="86"/>
      <c r="E1213" s="86"/>
      <c r="F1213" s="86"/>
      <c r="G1213" s="86"/>
      <c r="H1213" s="86"/>
      <c r="I1213" s="86"/>
      <c r="J1213" s="86"/>
      <c r="K1213" s="86"/>
      <c r="L1213" s="86"/>
      <c r="M1213" s="86"/>
      <c r="N1213" s="86"/>
      <c r="O1213" s="8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305"/>
  <sheetViews>
    <sheetView workbookViewId="0"/>
  </sheetViews>
  <sheetFormatPr defaultRowHeight="10.5"/>
  <cols>
    <col min="1" max="1" width="38.5" style="84" customWidth="1"/>
    <col min="2" max="2" width="32.6640625" style="84" customWidth="1"/>
    <col min="3" max="3" width="33.6640625" style="84" customWidth="1"/>
    <col min="4" max="4" width="38.6640625" style="84" customWidth="1"/>
    <col min="5" max="5" width="45.6640625" style="84" customWidth="1"/>
    <col min="6" max="6" width="50" style="84" customWidth="1"/>
    <col min="7" max="7" width="43.6640625" style="84" customWidth="1"/>
    <col min="8" max="9" width="38.33203125" style="84" customWidth="1"/>
    <col min="10" max="10" width="46.1640625" style="84" customWidth="1"/>
    <col min="11" max="11" width="36.5" style="84" customWidth="1"/>
    <col min="12" max="12" width="45" style="84" customWidth="1"/>
    <col min="13" max="13" width="50.1640625" style="84" customWidth="1"/>
    <col min="14" max="15" width="44.83203125" style="84" customWidth="1"/>
    <col min="16" max="16" width="45.33203125" style="84" customWidth="1"/>
    <col min="17" max="17" width="45.1640625" style="84" customWidth="1"/>
    <col min="18" max="18" width="42.6640625" style="84" customWidth="1"/>
    <col min="19" max="19" width="48.1640625" style="84" customWidth="1"/>
    <col min="20" max="31" width="9.33203125" style="84" customWidth="1"/>
    <col min="32" max="16384" width="9.33203125" style="84"/>
  </cols>
  <sheetData>
    <row r="1" spans="1:19">
      <c r="A1" s="87"/>
      <c r="B1" s="93" t="s">
        <v>319</v>
      </c>
      <c r="C1" s="93" t="s">
        <v>320</v>
      </c>
      <c r="D1" s="93" t="s">
        <v>321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322</v>
      </c>
      <c r="B2" s="93">
        <v>2643.3</v>
      </c>
      <c r="C2" s="93">
        <v>5171.25</v>
      </c>
      <c r="D2" s="93">
        <v>5171.25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323</v>
      </c>
      <c r="B3" s="93">
        <v>2643.3</v>
      </c>
      <c r="C3" s="93">
        <v>5171.25</v>
      </c>
      <c r="D3" s="93">
        <v>5171.25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324</v>
      </c>
      <c r="B4" s="93">
        <v>6389.22</v>
      </c>
      <c r="C4" s="93">
        <v>12499.62</v>
      </c>
      <c r="D4" s="93">
        <v>12499.62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325</v>
      </c>
      <c r="B5" s="93">
        <v>6389.22</v>
      </c>
      <c r="C5" s="93">
        <v>12499.62</v>
      </c>
      <c r="D5" s="93">
        <v>12499.62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7"/>
      <c r="B7" s="93" t="s">
        <v>326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327</v>
      </c>
      <c r="B8" s="93">
        <v>511.15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328</v>
      </c>
      <c r="B9" s="93">
        <v>511.15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329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7"/>
      <c r="B12" s="93" t="s">
        <v>330</v>
      </c>
      <c r="C12" s="93" t="s">
        <v>331</v>
      </c>
      <c r="D12" s="93" t="s">
        <v>332</v>
      </c>
      <c r="E12" s="93" t="s">
        <v>333</v>
      </c>
      <c r="F12" s="93" t="s">
        <v>334</v>
      </c>
      <c r="G12" s="93" t="s">
        <v>335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64</v>
      </c>
      <c r="B13" s="93">
        <v>0</v>
      </c>
      <c r="C13" s="93">
        <v>272.74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65</v>
      </c>
      <c r="B14" s="93">
        <v>234.87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73</v>
      </c>
      <c r="B15" s="93">
        <v>289.8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74</v>
      </c>
      <c r="B16" s="93">
        <v>16.850000000000001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75</v>
      </c>
      <c r="B17" s="93">
        <v>599.04999999999995</v>
      </c>
      <c r="C17" s="93">
        <v>800.92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76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77</v>
      </c>
      <c r="B19" s="93">
        <v>206.43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78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79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59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81</v>
      </c>
      <c r="B24" s="93">
        <v>0</v>
      </c>
      <c r="C24" s="93">
        <v>160.1</v>
      </c>
      <c r="D24" s="93">
        <v>0</v>
      </c>
      <c r="E24" s="93">
        <v>0</v>
      </c>
      <c r="F24" s="93">
        <v>0</v>
      </c>
      <c r="G24" s="93">
        <v>1377.36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82</v>
      </c>
      <c r="B25" s="93">
        <v>62.54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83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84</v>
      </c>
      <c r="B28" s="93">
        <v>1409.55</v>
      </c>
      <c r="C28" s="93">
        <v>1233.75</v>
      </c>
      <c r="D28" s="93">
        <v>0</v>
      </c>
      <c r="E28" s="93">
        <v>0</v>
      </c>
      <c r="F28" s="93">
        <v>0</v>
      </c>
      <c r="G28" s="93">
        <v>1377.36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7"/>
      <c r="B30" s="93" t="s">
        <v>326</v>
      </c>
      <c r="C30" s="93" t="s">
        <v>229</v>
      </c>
      <c r="D30" s="93" t="s">
        <v>336</v>
      </c>
      <c r="E30" s="93" t="s">
        <v>337</v>
      </c>
      <c r="F30" s="93" t="s">
        <v>338</v>
      </c>
      <c r="G30" s="93" t="s">
        <v>339</v>
      </c>
      <c r="H30" s="93" t="s">
        <v>340</v>
      </c>
      <c r="I30" s="93" t="s">
        <v>341</v>
      </c>
      <c r="J30" s="93" t="s">
        <v>342</v>
      </c>
      <c r="K30"/>
      <c r="L30"/>
      <c r="M30"/>
      <c r="N30"/>
      <c r="O30"/>
      <c r="P30"/>
      <c r="Q30"/>
      <c r="R30"/>
      <c r="S30"/>
    </row>
    <row r="31" spans="1:19">
      <c r="A31" s="93" t="s">
        <v>343</v>
      </c>
      <c r="B31" s="93">
        <v>371.75</v>
      </c>
      <c r="C31" s="93" t="s">
        <v>237</v>
      </c>
      <c r="D31" s="93">
        <v>1133.3900000000001</v>
      </c>
      <c r="E31" s="93">
        <v>1</v>
      </c>
      <c r="F31" s="93">
        <v>169.19</v>
      </c>
      <c r="G31" s="93">
        <v>47.17</v>
      </c>
      <c r="H31" s="93">
        <v>27.38</v>
      </c>
      <c r="I31" s="93">
        <v>1.39</v>
      </c>
      <c r="J31" s="93">
        <v>60.261200000000002</v>
      </c>
      <c r="K31"/>
      <c r="L31"/>
      <c r="M31"/>
      <c r="N31"/>
      <c r="O31"/>
      <c r="P31"/>
      <c r="Q31"/>
      <c r="R31"/>
      <c r="S31"/>
    </row>
    <row r="32" spans="1:19">
      <c r="A32" s="93" t="s">
        <v>344</v>
      </c>
      <c r="B32" s="93">
        <v>139.41</v>
      </c>
      <c r="C32" s="93" t="s">
        <v>237</v>
      </c>
      <c r="D32" s="93">
        <v>425.02</v>
      </c>
      <c r="E32" s="93">
        <v>1</v>
      </c>
      <c r="F32" s="93">
        <v>106.53</v>
      </c>
      <c r="G32" s="93">
        <v>0</v>
      </c>
      <c r="H32" s="93">
        <v>16.37</v>
      </c>
      <c r="I32" s="93">
        <v>18.59</v>
      </c>
      <c r="J32" s="93">
        <v>1579.5173</v>
      </c>
      <c r="K32"/>
      <c r="L32"/>
      <c r="M32"/>
      <c r="N32"/>
      <c r="O32"/>
      <c r="P32"/>
      <c r="Q32"/>
      <c r="R32"/>
      <c r="S32"/>
    </row>
    <row r="33" spans="1:19">
      <c r="A33" s="93" t="s">
        <v>345</v>
      </c>
      <c r="B33" s="93">
        <v>511.15</v>
      </c>
      <c r="C33" s="93" t="s">
        <v>58</v>
      </c>
      <c r="D33" s="93">
        <v>856.26</v>
      </c>
      <c r="E33" s="93">
        <v>1</v>
      </c>
      <c r="F33" s="93">
        <v>0</v>
      </c>
      <c r="G33" s="93">
        <v>0</v>
      </c>
      <c r="H33" s="93">
        <v>0</v>
      </c>
      <c r="I33" s="93"/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158</v>
      </c>
      <c r="B34" s="93">
        <v>1022.31</v>
      </c>
      <c r="C34" s="93"/>
      <c r="D34" s="93">
        <v>2414.66</v>
      </c>
      <c r="E34" s="93"/>
      <c r="F34" s="93">
        <v>275.72000000000003</v>
      </c>
      <c r="G34" s="93">
        <v>47.17</v>
      </c>
      <c r="H34" s="93">
        <v>12.188599999999999</v>
      </c>
      <c r="I34" s="93">
        <v>3.72</v>
      </c>
      <c r="J34" s="93">
        <v>237.30160000000001</v>
      </c>
      <c r="K34"/>
      <c r="L34"/>
      <c r="M34"/>
      <c r="N34"/>
      <c r="O34"/>
      <c r="P34"/>
      <c r="Q34"/>
      <c r="R34"/>
      <c r="S34"/>
    </row>
    <row r="35" spans="1:19">
      <c r="A35" s="93" t="s">
        <v>346</v>
      </c>
      <c r="B35" s="93">
        <v>511.15</v>
      </c>
      <c r="C35" s="93"/>
      <c r="D35" s="93">
        <v>1558.4</v>
      </c>
      <c r="E35" s="93"/>
      <c r="F35" s="93">
        <v>275.72000000000003</v>
      </c>
      <c r="G35" s="93">
        <v>47.17</v>
      </c>
      <c r="H35" s="93">
        <v>24.377300000000002</v>
      </c>
      <c r="I35" s="93">
        <v>1.86</v>
      </c>
      <c r="J35" s="93">
        <v>474.60320000000002</v>
      </c>
      <c r="K35"/>
      <c r="L35"/>
      <c r="M35"/>
      <c r="N35"/>
      <c r="O35"/>
      <c r="P35"/>
      <c r="Q35"/>
      <c r="R35"/>
      <c r="S35"/>
    </row>
    <row r="36" spans="1:19">
      <c r="A36" s="93" t="s">
        <v>347</v>
      </c>
      <c r="B36" s="93">
        <v>511.15</v>
      </c>
      <c r="C36" s="93"/>
      <c r="D36" s="93">
        <v>856.26</v>
      </c>
      <c r="E36" s="93"/>
      <c r="F36" s="93">
        <v>0</v>
      </c>
      <c r="G36" s="93">
        <v>0</v>
      </c>
      <c r="H36" s="93">
        <v>0</v>
      </c>
      <c r="I36" s="93"/>
      <c r="J36" s="9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7"/>
      <c r="B38" s="93" t="s">
        <v>43</v>
      </c>
      <c r="C38" s="93" t="s">
        <v>348</v>
      </c>
      <c r="D38" s="93" t="s">
        <v>349</v>
      </c>
      <c r="E38" s="93" t="s">
        <v>350</v>
      </c>
      <c r="F38" s="93" t="s">
        <v>351</v>
      </c>
      <c r="G38" s="93" t="s">
        <v>352</v>
      </c>
      <c r="H38" s="93" t="s">
        <v>353</v>
      </c>
      <c r="I38" s="93" t="s">
        <v>354</v>
      </c>
      <c r="J38"/>
      <c r="K38"/>
      <c r="L38"/>
      <c r="M38"/>
      <c r="N38"/>
      <c r="O38"/>
      <c r="P38"/>
      <c r="Q38"/>
      <c r="R38"/>
      <c r="S38"/>
    </row>
    <row r="39" spans="1:19">
      <c r="A39" s="93" t="s">
        <v>355</v>
      </c>
      <c r="B39" s="93" t="s">
        <v>356</v>
      </c>
      <c r="C39" s="93">
        <v>0.22</v>
      </c>
      <c r="D39" s="93">
        <v>0.90800000000000003</v>
      </c>
      <c r="E39" s="93">
        <v>1.0509999999999999</v>
      </c>
      <c r="F39" s="93">
        <v>50.13</v>
      </c>
      <c r="G39" s="93">
        <v>90</v>
      </c>
      <c r="H39" s="93">
        <v>90</v>
      </c>
      <c r="I39" s="93" t="s">
        <v>357</v>
      </c>
      <c r="J39"/>
      <c r="K39"/>
      <c r="L39"/>
      <c r="M39"/>
      <c r="N39"/>
      <c r="O39"/>
      <c r="P39"/>
      <c r="Q39"/>
      <c r="R39"/>
      <c r="S39"/>
    </row>
    <row r="40" spans="1:19">
      <c r="A40" s="93" t="s">
        <v>358</v>
      </c>
      <c r="B40" s="93" t="s">
        <v>356</v>
      </c>
      <c r="C40" s="93">
        <v>0.22</v>
      </c>
      <c r="D40" s="93">
        <v>0.90800000000000003</v>
      </c>
      <c r="E40" s="93">
        <v>1.0509999999999999</v>
      </c>
      <c r="F40" s="93">
        <v>68.930000000000007</v>
      </c>
      <c r="G40" s="93">
        <v>180</v>
      </c>
      <c r="H40" s="93">
        <v>90</v>
      </c>
      <c r="I40" s="93" t="s">
        <v>359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360</v>
      </c>
      <c r="B41" s="93" t="s">
        <v>356</v>
      </c>
      <c r="C41" s="93">
        <v>0.22</v>
      </c>
      <c r="D41" s="93">
        <v>0.90800000000000003</v>
      </c>
      <c r="E41" s="93">
        <v>1.0509999999999999</v>
      </c>
      <c r="F41" s="93">
        <v>50.13</v>
      </c>
      <c r="G41" s="93">
        <v>270</v>
      </c>
      <c r="H41" s="93">
        <v>90</v>
      </c>
      <c r="I41" s="93" t="s">
        <v>361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362</v>
      </c>
      <c r="B42" s="93" t="s">
        <v>363</v>
      </c>
      <c r="C42" s="93">
        <v>0.3</v>
      </c>
      <c r="D42" s="93">
        <v>3.12</v>
      </c>
      <c r="E42" s="93">
        <v>12.904</v>
      </c>
      <c r="F42" s="93">
        <v>371.75</v>
      </c>
      <c r="G42" s="93">
        <v>0</v>
      </c>
      <c r="H42" s="93">
        <v>180</v>
      </c>
      <c r="I42" s="93"/>
      <c r="J42"/>
      <c r="K42"/>
      <c r="L42"/>
      <c r="M42"/>
      <c r="N42"/>
      <c r="O42"/>
      <c r="P42"/>
      <c r="Q42"/>
      <c r="R42"/>
      <c r="S42"/>
    </row>
    <row r="43" spans="1:19">
      <c r="A43" s="93" t="s">
        <v>364</v>
      </c>
      <c r="B43" s="93" t="s">
        <v>356</v>
      </c>
      <c r="C43" s="93">
        <v>0.22</v>
      </c>
      <c r="D43" s="93">
        <v>0.90800000000000003</v>
      </c>
      <c r="E43" s="93">
        <v>1.0509999999999999</v>
      </c>
      <c r="F43" s="93">
        <v>18.8</v>
      </c>
      <c r="G43" s="93">
        <v>90</v>
      </c>
      <c r="H43" s="93">
        <v>90</v>
      </c>
      <c r="I43" s="93" t="s">
        <v>357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365</v>
      </c>
      <c r="B44" s="93" t="s">
        <v>356</v>
      </c>
      <c r="C44" s="93">
        <v>0.22</v>
      </c>
      <c r="D44" s="93">
        <v>0.90800000000000003</v>
      </c>
      <c r="E44" s="93">
        <v>1.0509999999999999</v>
      </c>
      <c r="F44" s="93">
        <v>68.930000000000007</v>
      </c>
      <c r="G44" s="93">
        <v>0</v>
      </c>
      <c r="H44" s="93">
        <v>90</v>
      </c>
      <c r="I44" s="93" t="s">
        <v>366</v>
      </c>
      <c r="J44"/>
      <c r="K44"/>
      <c r="L44"/>
      <c r="M44"/>
      <c r="N44"/>
      <c r="O44"/>
      <c r="P44"/>
      <c r="Q44"/>
      <c r="R44"/>
      <c r="S44"/>
    </row>
    <row r="45" spans="1:19">
      <c r="A45" s="93" t="s">
        <v>367</v>
      </c>
      <c r="B45" s="93" t="s">
        <v>356</v>
      </c>
      <c r="C45" s="93">
        <v>0.22</v>
      </c>
      <c r="D45" s="93">
        <v>0.90800000000000003</v>
      </c>
      <c r="E45" s="93">
        <v>1.0509999999999999</v>
      </c>
      <c r="F45" s="93">
        <v>18.8</v>
      </c>
      <c r="G45" s="93">
        <v>270</v>
      </c>
      <c r="H45" s="93">
        <v>90</v>
      </c>
      <c r="I45" s="93" t="s">
        <v>361</v>
      </c>
      <c r="J45"/>
      <c r="K45"/>
      <c r="L45"/>
      <c r="M45"/>
      <c r="N45"/>
      <c r="O45"/>
      <c r="P45"/>
      <c r="Q45"/>
      <c r="R45"/>
      <c r="S45"/>
    </row>
    <row r="46" spans="1:19">
      <c r="A46" s="93" t="s">
        <v>368</v>
      </c>
      <c r="B46" s="93" t="s">
        <v>363</v>
      </c>
      <c r="C46" s="93">
        <v>0.3</v>
      </c>
      <c r="D46" s="93">
        <v>3.12</v>
      </c>
      <c r="E46" s="93">
        <v>12.904</v>
      </c>
      <c r="F46" s="93">
        <v>139.41</v>
      </c>
      <c r="G46" s="93">
        <v>0</v>
      </c>
      <c r="H46" s="93">
        <v>180</v>
      </c>
      <c r="I46" s="93"/>
      <c r="J46"/>
      <c r="K46"/>
      <c r="L46"/>
      <c r="M46"/>
      <c r="N46"/>
      <c r="O46"/>
      <c r="P46"/>
      <c r="Q46"/>
      <c r="R46"/>
      <c r="S46"/>
    </row>
    <row r="47" spans="1:19">
      <c r="A47" s="93" t="s">
        <v>369</v>
      </c>
      <c r="B47" s="93" t="s">
        <v>370</v>
      </c>
      <c r="C47" s="93">
        <v>0.3</v>
      </c>
      <c r="D47" s="93">
        <v>4.0350000000000001</v>
      </c>
      <c r="E47" s="93">
        <v>16.832999999999998</v>
      </c>
      <c r="F47" s="93">
        <v>224.5</v>
      </c>
      <c r="G47" s="93">
        <v>90</v>
      </c>
      <c r="H47" s="93">
        <v>18.440000000000001</v>
      </c>
      <c r="I47" s="93"/>
      <c r="J47"/>
      <c r="K47"/>
      <c r="L47"/>
      <c r="M47"/>
      <c r="N47"/>
      <c r="O47"/>
      <c r="P47"/>
      <c r="Q47"/>
      <c r="R47"/>
      <c r="S47"/>
    </row>
    <row r="48" spans="1:19">
      <c r="A48" s="93" t="s">
        <v>371</v>
      </c>
      <c r="B48" s="93" t="s">
        <v>370</v>
      </c>
      <c r="C48" s="93">
        <v>0.3</v>
      </c>
      <c r="D48" s="93">
        <v>4.0350000000000001</v>
      </c>
      <c r="E48" s="93">
        <v>16.832999999999998</v>
      </c>
      <c r="F48" s="93">
        <v>60.26</v>
      </c>
      <c r="G48" s="93">
        <v>0</v>
      </c>
      <c r="H48" s="93">
        <v>45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372</v>
      </c>
      <c r="B49" s="93" t="s">
        <v>370</v>
      </c>
      <c r="C49" s="93">
        <v>0.3</v>
      </c>
      <c r="D49" s="93">
        <v>4.0350000000000001</v>
      </c>
      <c r="E49" s="93">
        <v>16.832999999999998</v>
      </c>
      <c r="F49" s="93">
        <v>60.26</v>
      </c>
      <c r="G49" s="93">
        <v>180</v>
      </c>
      <c r="H49" s="93">
        <v>45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373</v>
      </c>
      <c r="B50" s="93" t="s">
        <v>370</v>
      </c>
      <c r="C50" s="93">
        <v>0.3</v>
      </c>
      <c r="D50" s="93">
        <v>4.0350000000000001</v>
      </c>
      <c r="E50" s="93">
        <v>16.832999999999998</v>
      </c>
      <c r="F50" s="93">
        <v>224.5</v>
      </c>
      <c r="G50" s="93">
        <v>270</v>
      </c>
      <c r="H50" s="93">
        <v>18.440000000000001</v>
      </c>
      <c r="I50" s="9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87"/>
      <c r="B52" s="93" t="s">
        <v>43</v>
      </c>
      <c r="C52" s="93" t="s">
        <v>374</v>
      </c>
      <c r="D52" s="93" t="s">
        <v>375</v>
      </c>
      <c r="E52" s="93" t="s">
        <v>376</v>
      </c>
      <c r="F52" s="93" t="s">
        <v>37</v>
      </c>
      <c r="G52" s="93" t="s">
        <v>377</v>
      </c>
      <c r="H52" s="93" t="s">
        <v>378</v>
      </c>
      <c r="I52" s="93" t="s">
        <v>379</v>
      </c>
      <c r="J52" s="93" t="s">
        <v>352</v>
      </c>
      <c r="K52" s="93" t="s">
        <v>354</v>
      </c>
      <c r="L52"/>
      <c r="M52"/>
      <c r="N52"/>
      <c r="O52"/>
      <c r="P52"/>
      <c r="Q52"/>
      <c r="R52"/>
      <c r="S52"/>
    </row>
    <row r="53" spans="1:19">
      <c r="A53" s="93" t="s">
        <v>380</v>
      </c>
      <c r="B53" s="93" t="s">
        <v>649</v>
      </c>
      <c r="C53" s="93">
        <v>13.94</v>
      </c>
      <c r="D53" s="93">
        <v>13.94</v>
      </c>
      <c r="E53" s="93">
        <v>5.835</v>
      </c>
      <c r="F53" s="93">
        <v>0.251</v>
      </c>
      <c r="G53" s="93">
        <v>0.11</v>
      </c>
      <c r="H53" s="93" t="s">
        <v>58</v>
      </c>
      <c r="I53" s="93" t="s">
        <v>355</v>
      </c>
      <c r="J53" s="93">
        <v>90</v>
      </c>
      <c r="K53" s="93" t="s">
        <v>357</v>
      </c>
      <c r="L53"/>
      <c r="M53"/>
      <c r="N53"/>
      <c r="O53"/>
      <c r="P53"/>
      <c r="Q53"/>
      <c r="R53"/>
      <c r="S53"/>
    </row>
    <row r="54" spans="1:19">
      <c r="A54" s="93" t="s">
        <v>381</v>
      </c>
      <c r="B54" s="93" t="s">
        <v>649</v>
      </c>
      <c r="C54" s="93">
        <v>19.3</v>
      </c>
      <c r="D54" s="93">
        <v>19.3</v>
      </c>
      <c r="E54" s="93">
        <v>5.835</v>
      </c>
      <c r="F54" s="93">
        <v>0.251</v>
      </c>
      <c r="G54" s="93">
        <v>0.11</v>
      </c>
      <c r="H54" s="93" t="s">
        <v>58</v>
      </c>
      <c r="I54" s="93" t="s">
        <v>358</v>
      </c>
      <c r="J54" s="93">
        <v>180</v>
      </c>
      <c r="K54" s="93" t="s">
        <v>359</v>
      </c>
      <c r="L54"/>
      <c r="M54"/>
      <c r="N54"/>
      <c r="O54"/>
      <c r="P54"/>
      <c r="Q54"/>
      <c r="R54"/>
      <c r="S54"/>
    </row>
    <row r="55" spans="1:19">
      <c r="A55" s="93" t="s">
        <v>382</v>
      </c>
      <c r="B55" s="93" t="s">
        <v>649</v>
      </c>
      <c r="C55" s="93">
        <v>13.94</v>
      </c>
      <c r="D55" s="93">
        <v>13.94</v>
      </c>
      <c r="E55" s="93">
        <v>5.835</v>
      </c>
      <c r="F55" s="93">
        <v>0.251</v>
      </c>
      <c r="G55" s="93">
        <v>0.11</v>
      </c>
      <c r="H55" s="93" t="s">
        <v>58</v>
      </c>
      <c r="I55" s="93" t="s">
        <v>360</v>
      </c>
      <c r="J55" s="93">
        <v>270</v>
      </c>
      <c r="K55" s="93" t="s">
        <v>361</v>
      </c>
      <c r="L55"/>
      <c r="M55"/>
      <c r="N55"/>
      <c r="O55"/>
      <c r="P55"/>
      <c r="Q55"/>
      <c r="R55"/>
      <c r="S55"/>
    </row>
    <row r="56" spans="1:19">
      <c r="A56" s="93" t="s">
        <v>383</v>
      </c>
      <c r="B56" s="93"/>
      <c r="C56" s="93"/>
      <c r="D56" s="93">
        <v>47.17</v>
      </c>
      <c r="E56" s="93">
        <v>5.83</v>
      </c>
      <c r="F56" s="93">
        <v>0.251</v>
      </c>
      <c r="G56" s="93">
        <v>0.11</v>
      </c>
      <c r="H56" s="93"/>
      <c r="I56" s="93"/>
      <c r="J56" s="93"/>
      <c r="K56" s="93"/>
      <c r="L56"/>
      <c r="M56"/>
      <c r="N56"/>
      <c r="O56"/>
      <c r="P56"/>
      <c r="Q56"/>
      <c r="R56"/>
      <c r="S56"/>
    </row>
    <row r="57" spans="1:19">
      <c r="A57" s="93" t="s">
        <v>384</v>
      </c>
      <c r="B57" s="93"/>
      <c r="C57" s="93"/>
      <c r="D57" s="93">
        <v>0</v>
      </c>
      <c r="E57" s="93" t="s">
        <v>385</v>
      </c>
      <c r="F57" s="93" t="s">
        <v>385</v>
      </c>
      <c r="G57" s="93" t="s">
        <v>385</v>
      </c>
      <c r="H57" s="93"/>
      <c r="I57" s="93"/>
      <c r="J57" s="93"/>
      <c r="K57" s="93"/>
      <c r="L57"/>
      <c r="M57"/>
      <c r="N57"/>
      <c r="O57"/>
      <c r="P57"/>
      <c r="Q57"/>
      <c r="R57"/>
      <c r="S57"/>
    </row>
    <row r="58" spans="1:19">
      <c r="A58" s="93" t="s">
        <v>386</v>
      </c>
      <c r="B58" s="93"/>
      <c r="C58" s="93"/>
      <c r="D58" s="93">
        <v>47.17</v>
      </c>
      <c r="E58" s="93">
        <v>5.83</v>
      </c>
      <c r="F58" s="93">
        <v>0.251</v>
      </c>
      <c r="G58" s="93">
        <v>0.11</v>
      </c>
      <c r="H58" s="93"/>
      <c r="I58" s="93"/>
      <c r="J58" s="93"/>
      <c r="K58" s="9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87"/>
      <c r="B60" s="93" t="s">
        <v>111</v>
      </c>
      <c r="C60" s="93" t="s">
        <v>387</v>
      </c>
      <c r="D60" s="93" t="s">
        <v>388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93" t="s">
        <v>27</v>
      </c>
      <c r="B61" s="93"/>
      <c r="C61" s="93"/>
      <c r="D61" s="9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87"/>
      <c r="B63" s="93" t="s">
        <v>111</v>
      </c>
      <c r="C63" s="93" t="s">
        <v>389</v>
      </c>
      <c r="D63" s="93" t="s">
        <v>390</v>
      </c>
      <c r="E63" s="93" t="s">
        <v>391</v>
      </c>
      <c r="F63" s="93" t="s">
        <v>392</v>
      </c>
      <c r="G63" s="93" t="s">
        <v>388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93" t="s">
        <v>393</v>
      </c>
      <c r="B64" s="93" t="s">
        <v>394</v>
      </c>
      <c r="C64" s="93">
        <v>88839.65</v>
      </c>
      <c r="D64" s="93">
        <v>60063</v>
      </c>
      <c r="E64" s="93">
        <v>28776.65</v>
      </c>
      <c r="F64" s="93">
        <v>0.68</v>
      </c>
      <c r="G64" s="93">
        <v>2.9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93" t="s">
        <v>395</v>
      </c>
      <c r="B65" s="93" t="s">
        <v>394</v>
      </c>
      <c r="C65" s="93">
        <v>21247.85</v>
      </c>
      <c r="D65" s="93">
        <v>14365.31</v>
      </c>
      <c r="E65" s="93">
        <v>6882.53</v>
      </c>
      <c r="F65" s="93">
        <v>0.68</v>
      </c>
      <c r="G65" s="93">
        <v>2.98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7"/>
      <c r="B67" s="93" t="s">
        <v>111</v>
      </c>
      <c r="C67" s="93" t="s">
        <v>389</v>
      </c>
      <c r="D67" s="93" t="s">
        <v>388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3" t="s">
        <v>396</v>
      </c>
      <c r="B68" s="93" t="s">
        <v>397</v>
      </c>
      <c r="C68" s="93">
        <v>143864.88</v>
      </c>
      <c r="D68" s="9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93" t="s">
        <v>398</v>
      </c>
      <c r="B69" s="93" t="s">
        <v>397</v>
      </c>
      <c r="C69" s="93">
        <v>39886.61</v>
      </c>
      <c r="D69" s="9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7"/>
      <c r="B71" s="93" t="s">
        <v>111</v>
      </c>
      <c r="C71" s="93" t="s">
        <v>399</v>
      </c>
      <c r="D71" s="93" t="s">
        <v>400</v>
      </c>
      <c r="E71" s="93" t="s">
        <v>401</v>
      </c>
      <c r="F71" s="93" t="s">
        <v>402</v>
      </c>
      <c r="G71" s="93" t="s">
        <v>403</v>
      </c>
      <c r="H71" s="93" t="s">
        <v>404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93" t="s">
        <v>405</v>
      </c>
      <c r="B72" s="93" t="s">
        <v>406</v>
      </c>
      <c r="C72" s="93">
        <v>1</v>
      </c>
      <c r="D72" s="93">
        <v>0</v>
      </c>
      <c r="E72" s="93">
        <v>1.83</v>
      </c>
      <c r="F72" s="93">
        <v>0</v>
      </c>
      <c r="G72" s="93">
        <v>1</v>
      </c>
      <c r="H72" s="93" t="s">
        <v>407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93" t="s">
        <v>408</v>
      </c>
      <c r="B73" s="93" t="s">
        <v>406</v>
      </c>
      <c r="C73" s="93">
        <v>1</v>
      </c>
      <c r="D73" s="93">
        <v>0</v>
      </c>
      <c r="E73" s="93">
        <v>0.06</v>
      </c>
      <c r="F73" s="93">
        <v>0</v>
      </c>
      <c r="G73" s="93">
        <v>1</v>
      </c>
      <c r="H73" s="93" t="s">
        <v>407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409</v>
      </c>
      <c r="B74" s="93" t="s">
        <v>410</v>
      </c>
      <c r="C74" s="93">
        <v>0.57999999999999996</v>
      </c>
      <c r="D74" s="93">
        <v>1109.6500000000001</v>
      </c>
      <c r="E74" s="93">
        <v>3.58</v>
      </c>
      <c r="F74" s="93">
        <v>6823.97</v>
      </c>
      <c r="G74" s="93">
        <v>1</v>
      </c>
      <c r="H74" s="93" t="s">
        <v>411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412</v>
      </c>
      <c r="B75" s="93" t="s">
        <v>410</v>
      </c>
      <c r="C75" s="93">
        <v>0.54</v>
      </c>
      <c r="D75" s="93">
        <v>622</v>
      </c>
      <c r="E75" s="93">
        <v>0.86</v>
      </c>
      <c r="F75" s="93">
        <v>992.48</v>
      </c>
      <c r="G75" s="93">
        <v>1</v>
      </c>
      <c r="H75" s="93" t="s">
        <v>411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87"/>
      <c r="B77" s="93" t="s">
        <v>111</v>
      </c>
      <c r="C77" s="93" t="s">
        <v>413</v>
      </c>
      <c r="D77" s="93" t="s">
        <v>414</v>
      </c>
      <c r="E77" s="93" t="s">
        <v>415</v>
      </c>
      <c r="F77" s="93" t="s">
        <v>416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3" t="s">
        <v>417</v>
      </c>
      <c r="B78" s="93" t="s">
        <v>418</v>
      </c>
      <c r="C78" s="93" t="s">
        <v>419</v>
      </c>
      <c r="D78" s="93">
        <v>0.1</v>
      </c>
      <c r="E78" s="93">
        <v>0</v>
      </c>
      <c r="F78" s="9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87"/>
      <c r="B80" s="93" t="s">
        <v>111</v>
      </c>
      <c r="C80" s="93" t="s">
        <v>420</v>
      </c>
      <c r="D80" s="93" t="s">
        <v>421</v>
      </c>
      <c r="E80" s="93" t="s">
        <v>422</v>
      </c>
      <c r="F80" s="93" t="s">
        <v>423</v>
      </c>
      <c r="G80" s="93" t="s">
        <v>424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425</v>
      </c>
      <c r="B81" s="93" t="s">
        <v>426</v>
      </c>
      <c r="C81" s="93">
        <v>0.2</v>
      </c>
      <c r="D81" s="93">
        <v>845000</v>
      </c>
      <c r="E81" s="93">
        <v>0.78</v>
      </c>
      <c r="F81" s="93">
        <v>3.35</v>
      </c>
      <c r="G81" s="93">
        <v>0.56000000000000005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7"/>
      <c r="B83" s="93" t="s">
        <v>441</v>
      </c>
      <c r="C83" s="93" t="s">
        <v>442</v>
      </c>
      <c r="D83" s="93" t="s">
        <v>443</v>
      </c>
      <c r="E83" s="93" t="s">
        <v>444</v>
      </c>
      <c r="F83" s="93" t="s">
        <v>445</v>
      </c>
      <c r="G83" s="93" t="s">
        <v>446</v>
      </c>
      <c r="H83" s="93" t="s">
        <v>447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427</v>
      </c>
      <c r="B84" s="93">
        <v>30995.183300000001</v>
      </c>
      <c r="C84" s="93">
        <v>44.375</v>
      </c>
      <c r="D84" s="93">
        <v>152.76089999999999</v>
      </c>
      <c r="E84" s="93">
        <v>0</v>
      </c>
      <c r="F84" s="93">
        <v>2.9999999999999997E-4</v>
      </c>
      <c r="G84" s="93">
        <v>761634.37789999996</v>
      </c>
      <c r="H84" s="93">
        <v>12415.4445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93" t="s">
        <v>428</v>
      </c>
      <c r="B85" s="93">
        <v>25907.1705</v>
      </c>
      <c r="C85" s="93">
        <v>38.143300000000004</v>
      </c>
      <c r="D85" s="93">
        <v>137.57929999999999</v>
      </c>
      <c r="E85" s="93">
        <v>0</v>
      </c>
      <c r="F85" s="93">
        <v>2.9999999999999997E-4</v>
      </c>
      <c r="G85" s="93">
        <v>685993.75529999996</v>
      </c>
      <c r="H85" s="93">
        <v>10486.805899999999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93" t="s">
        <v>429</v>
      </c>
      <c r="B86" s="93">
        <v>28723.505399999998</v>
      </c>
      <c r="C86" s="93">
        <v>42.367100000000001</v>
      </c>
      <c r="D86" s="93">
        <v>153.26150000000001</v>
      </c>
      <c r="E86" s="93">
        <v>0</v>
      </c>
      <c r="F86" s="93">
        <v>2.9999999999999997E-4</v>
      </c>
      <c r="G86" s="93">
        <v>764191.04720000003</v>
      </c>
      <c r="H86" s="93">
        <v>11634.8418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430</v>
      </c>
      <c r="B87" s="93">
        <v>28318.0923</v>
      </c>
      <c r="C87" s="93">
        <v>43.1389</v>
      </c>
      <c r="D87" s="93">
        <v>163.97309999999999</v>
      </c>
      <c r="E87" s="93">
        <v>0</v>
      </c>
      <c r="F87" s="93">
        <v>2.9999999999999997E-4</v>
      </c>
      <c r="G87" s="93">
        <v>817663.22600000002</v>
      </c>
      <c r="H87" s="93">
        <v>11612.994000000001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281</v>
      </c>
      <c r="B88" s="93">
        <v>31150.426899999999</v>
      </c>
      <c r="C88" s="93">
        <v>47.911900000000003</v>
      </c>
      <c r="D88" s="93">
        <v>184.68199999999999</v>
      </c>
      <c r="E88" s="93">
        <v>0</v>
      </c>
      <c r="F88" s="93">
        <v>4.0000000000000002E-4</v>
      </c>
      <c r="G88" s="93">
        <v>920948.47199999995</v>
      </c>
      <c r="H88" s="93">
        <v>12822.152400000001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431</v>
      </c>
      <c r="B89" s="93">
        <v>35153.881999999998</v>
      </c>
      <c r="C89" s="93">
        <v>54.768799999999999</v>
      </c>
      <c r="D89" s="93">
        <v>214.98920000000001</v>
      </c>
      <c r="E89" s="93">
        <v>0</v>
      </c>
      <c r="F89" s="93">
        <v>4.0000000000000002E-4</v>
      </c>
      <c r="G89" s="94">
        <v>1072110</v>
      </c>
      <c r="H89" s="93">
        <v>14542.7284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432</v>
      </c>
      <c r="B90" s="93">
        <v>38602.667600000001</v>
      </c>
      <c r="C90" s="93">
        <v>60.379800000000003</v>
      </c>
      <c r="D90" s="93">
        <v>238.3168</v>
      </c>
      <c r="E90" s="93">
        <v>0</v>
      </c>
      <c r="F90" s="93">
        <v>5.0000000000000001E-4</v>
      </c>
      <c r="G90" s="94">
        <v>1188450</v>
      </c>
      <c r="H90" s="93">
        <v>15994.1749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433</v>
      </c>
      <c r="B91" s="93">
        <v>38103.753400000001</v>
      </c>
      <c r="C91" s="93">
        <v>59.552500000000002</v>
      </c>
      <c r="D91" s="93">
        <v>234.7961</v>
      </c>
      <c r="E91" s="93">
        <v>0</v>
      </c>
      <c r="F91" s="93">
        <v>4.0000000000000002E-4</v>
      </c>
      <c r="G91" s="94">
        <v>1170890</v>
      </c>
      <c r="H91" s="93">
        <v>15782.5877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3" t="s">
        <v>434</v>
      </c>
      <c r="B92" s="93">
        <v>33323.656600000002</v>
      </c>
      <c r="C92" s="93">
        <v>51.757199999999997</v>
      </c>
      <c r="D92" s="93">
        <v>202.29079999999999</v>
      </c>
      <c r="E92" s="93">
        <v>0</v>
      </c>
      <c r="F92" s="93">
        <v>4.0000000000000002E-4</v>
      </c>
      <c r="G92" s="94">
        <v>1008780</v>
      </c>
      <c r="H92" s="93">
        <v>13768.9401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3" t="s">
        <v>435</v>
      </c>
      <c r="B93" s="93">
        <v>29341.830300000001</v>
      </c>
      <c r="C93" s="93">
        <v>44.814599999999999</v>
      </c>
      <c r="D93" s="93">
        <v>170.99340000000001</v>
      </c>
      <c r="E93" s="93">
        <v>0</v>
      </c>
      <c r="F93" s="93">
        <v>2.9999999999999997E-4</v>
      </c>
      <c r="G93" s="93">
        <v>852675.26950000005</v>
      </c>
      <c r="H93" s="93">
        <v>12044.9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436</v>
      </c>
      <c r="B94" s="93">
        <v>27250.4058</v>
      </c>
      <c r="C94" s="93">
        <v>40.459899999999998</v>
      </c>
      <c r="D94" s="93">
        <v>147.89769999999999</v>
      </c>
      <c r="E94" s="93">
        <v>0</v>
      </c>
      <c r="F94" s="93">
        <v>2.9999999999999997E-4</v>
      </c>
      <c r="G94" s="93">
        <v>737458.13029999996</v>
      </c>
      <c r="H94" s="93">
        <v>11065.747100000001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3" t="s">
        <v>437</v>
      </c>
      <c r="B95" s="93">
        <v>30187.219000000001</v>
      </c>
      <c r="C95" s="93">
        <v>43.622900000000001</v>
      </c>
      <c r="D95" s="93">
        <v>152.58279999999999</v>
      </c>
      <c r="E95" s="93">
        <v>0</v>
      </c>
      <c r="F95" s="93">
        <v>2.9999999999999997E-4</v>
      </c>
      <c r="G95" s="93">
        <v>760766.26740000001</v>
      </c>
      <c r="H95" s="93">
        <v>12133.8706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3"/>
      <c r="B96" s="93"/>
      <c r="C96" s="93"/>
      <c r="D96" s="93"/>
      <c r="E96" s="93"/>
      <c r="F96" s="93"/>
      <c r="G96" s="93"/>
      <c r="H96" s="93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438</v>
      </c>
      <c r="B97" s="93">
        <v>377057.79320000001</v>
      </c>
      <c r="C97" s="93">
        <v>571.29190000000006</v>
      </c>
      <c r="D97" s="93">
        <v>2154.1237000000001</v>
      </c>
      <c r="E97" s="93">
        <v>0</v>
      </c>
      <c r="F97" s="93">
        <v>4.1999999999999997E-3</v>
      </c>
      <c r="G97" s="94">
        <v>10741600</v>
      </c>
      <c r="H97" s="93">
        <v>154305.1874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3" t="s">
        <v>439</v>
      </c>
      <c r="B98" s="93">
        <v>25907.1705</v>
      </c>
      <c r="C98" s="93">
        <v>38.143300000000004</v>
      </c>
      <c r="D98" s="93">
        <v>137.57929999999999</v>
      </c>
      <c r="E98" s="93">
        <v>0</v>
      </c>
      <c r="F98" s="93">
        <v>2.9999999999999997E-4</v>
      </c>
      <c r="G98" s="93">
        <v>685993.75529999996</v>
      </c>
      <c r="H98" s="93">
        <v>10486.805899999999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3" t="s">
        <v>440</v>
      </c>
      <c r="B99" s="93">
        <v>38602.667600000001</v>
      </c>
      <c r="C99" s="93">
        <v>60.379800000000003</v>
      </c>
      <c r="D99" s="93">
        <v>238.3168</v>
      </c>
      <c r="E99" s="93">
        <v>0</v>
      </c>
      <c r="F99" s="93">
        <v>5.0000000000000001E-4</v>
      </c>
      <c r="G99" s="94">
        <v>1188450</v>
      </c>
      <c r="H99" s="93">
        <v>15994.1749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7"/>
      <c r="B101" s="93" t="s">
        <v>448</v>
      </c>
      <c r="C101" s="93" t="s">
        <v>449</v>
      </c>
      <c r="D101" s="93" t="s">
        <v>450</v>
      </c>
      <c r="E101" s="93" t="s">
        <v>451</v>
      </c>
      <c r="F101" s="93" t="s">
        <v>452</v>
      </c>
      <c r="G101" s="93" t="s">
        <v>453</v>
      </c>
      <c r="H101" s="93" t="s">
        <v>454</v>
      </c>
      <c r="I101" s="93" t="s">
        <v>455</v>
      </c>
      <c r="J101" s="93" t="s">
        <v>456</v>
      </c>
      <c r="K101" s="93" t="s">
        <v>457</v>
      </c>
      <c r="L101" s="93" t="s">
        <v>458</v>
      </c>
      <c r="M101" s="93" t="s">
        <v>459</v>
      </c>
      <c r="N101" s="93" t="s">
        <v>460</v>
      </c>
      <c r="O101" s="93" t="s">
        <v>461</v>
      </c>
      <c r="P101" s="93" t="s">
        <v>462</v>
      </c>
      <c r="Q101" s="93" t="s">
        <v>463</v>
      </c>
      <c r="R101" s="93" t="s">
        <v>464</v>
      </c>
      <c r="S101" s="93" t="s">
        <v>465</v>
      </c>
    </row>
    <row r="102" spans="1:19">
      <c r="A102" s="93" t="s">
        <v>427</v>
      </c>
      <c r="B102" s="94">
        <v>99944700000</v>
      </c>
      <c r="C102" s="93">
        <v>50263.896000000001</v>
      </c>
      <c r="D102" s="93" t="s">
        <v>498</v>
      </c>
      <c r="E102" s="93">
        <v>11214.473</v>
      </c>
      <c r="F102" s="93">
        <v>26914.7</v>
      </c>
      <c r="G102" s="93">
        <v>7816.4480000000003</v>
      </c>
      <c r="H102" s="93">
        <v>0</v>
      </c>
      <c r="I102" s="93">
        <v>2327.8539999999998</v>
      </c>
      <c r="J102" s="93">
        <v>0</v>
      </c>
      <c r="K102" s="93">
        <v>0</v>
      </c>
      <c r="L102" s="93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1990.42</v>
      </c>
      <c r="R102" s="93">
        <v>0</v>
      </c>
      <c r="S102" s="93">
        <v>0</v>
      </c>
    </row>
    <row r="103" spans="1:19">
      <c r="A103" s="93" t="s">
        <v>428</v>
      </c>
      <c r="B103" s="94">
        <v>90018900000</v>
      </c>
      <c r="C103" s="93">
        <v>53089.803999999996</v>
      </c>
      <c r="D103" s="93" t="s">
        <v>499</v>
      </c>
      <c r="E103" s="93">
        <v>11214.473</v>
      </c>
      <c r="F103" s="93">
        <v>26914.7</v>
      </c>
      <c r="G103" s="93">
        <v>7816.4480000000003</v>
      </c>
      <c r="H103" s="93">
        <v>0</v>
      </c>
      <c r="I103" s="93">
        <v>5136.8040000000001</v>
      </c>
      <c r="J103" s="93">
        <v>0</v>
      </c>
      <c r="K103" s="93">
        <v>0</v>
      </c>
      <c r="L103" s="93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2007.3789999999999</v>
      </c>
      <c r="R103" s="93">
        <v>0</v>
      </c>
      <c r="S103" s="93">
        <v>0</v>
      </c>
    </row>
    <row r="104" spans="1:19">
      <c r="A104" s="93" t="s">
        <v>429</v>
      </c>
      <c r="B104" s="94">
        <v>100280000000</v>
      </c>
      <c r="C104" s="93">
        <v>59453.232000000004</v>
      </c>
      <c r="D104" s="93" t="s">
        <v>624</v>
      </c>
      <c r="E104" s="93">
        <v>11214.473</v>
      </c>
      <c r="F104" s="93">
        <v>26914.7</v>
      </c>
      <c r="G104" s="93">
        <v>7816.4480000000003</v>
      </c>
      <c r="H104" s="93">
        <v>0</v>
      </c>
      <c r="I104" s="93">
        <v>11482.209000000001</v>
      </c>
      <c r="J104" s="93">
        <v>0</v>
      </c>
      <c r="K104" s="93">
        <v>0</v>
      </c>
      <c r="L104" s="93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2025.4010000000001</v>
      </c>
      <c r="R104" s="93">
        <v>0</v>
      </c>
      <c r="S104" s="93">
        <v>0</v>
      </c>
    </row>
    <row r="105" spans="1:19">
      <c r="A105" s="93" t="s">
        <v>430</v>
      </c>
      <c r="B105" s="94">
        <v>107297000000</v>
      </c>
      <c r="C105" s="93">
        <v>74294.554999999993</v>
      </c>
      <c r="D105" s="93" t="s">
        <v>500</v>
      </c>
      <c r="E105" s="93">
        <v>11214.473</v>
      </c>
      <c r="F105" s="93">
        <v>26914.7</v>
      </c>
      <c r="G105" s="93">
        <v>7816.4480000000003</v>
      </c>
      <c r="H105" s="93">
        <v>0</v>
      </c>
      <c r="I105" s="93">
        <v>26220.769</v>
      </c>
      <c r="J105" s="93">
        <v>0</v>
      </c>
      <c r="K105" s="93">
        <v>0</v>
      </c>
      <c r="L105" s="93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2128.1640000000002</v>
      </c>
      <c r="R105" s="93">
        <v>0</v>
      </c>
      <c r="S105" s="93">
        <v>0</v>
      </c>
    </row>
    <row r="106" spans="1:19">
      <c r="A106" s="93" t="s">
        <v>281</v>
      </c>
      <c r="B106" s="94">
        <v>120851000000</v>
      </c>
      <c r="C106" s="93">
        <v>80374.494000000006</v>
      </c>
      <c r="D106" s="93" t="s">
        <v>501</v>
      </c>
      <c r="E106" s="93">
        <v>11214.473</v>
      </c>
      <c r="F106" s="93">
        <v>26914.7</v>
      </c>
      <c r="G106" s="93">
        <v>7816.4480000000003</v>
      </c>
      <c r="H106" s="93">
        <v>0</v>
      </c>
      <c r="I106" s="93">
        <v>32281.378000000001</v>
      </c>
      <c r="J106" s="93">
        <v>0</v>
      </c>
      <c r="K106" s="93">
        <v>0</v>
      </c>
      <c r="L106" s="93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2147.4929999999999</v>
      </c>
      <c r="R106" s="93">
        <v>0</v>
      </c>
      <c r="S106" s="93">
        <v>0</v>
      </c>
    </row>
    <row r="107" spans="1:19">
      <c r="A107" s="93" t="s">
        <v>431</v>
      </c>
      <c r="B107" s="94">
        <v>140686000000</v>
      </c>
      <c r="C107" s="93">
        <v>92078.979000000007</v>
      </c>
      <c r="D107" s="93" t="s">
        <v>625</v>
      </c>
      <c r="E107" s="93">
        <v>11214.473</v>
      </c>
      <c r="F107" s="93">
        <v>26914.7</v>
      </c>
      <c r="G107" s="93">
        <v>7816.4480000000003</v>
      </c>
      <c r="H107" s="93">
        <v>0</v>
      </c>
      <c r="I107" s="93">
        <v>43990.455999999998</v>
      </c>
      <c r="J107" s="93">
        <v>0</v>
      </c>
      <c r="K107" s="93">
        <v>0</v>
      </c>
      <c r="L107" s="93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2142.9009999999998</v>
      </c>
      <c r="R107" s="93">
        <v>0</v>
      </c>
      <c r="S107" s="93">
        <v>0</v>
      </c>
    </row>
    <row r="108" spans="1:19">
      <c r="A108" s="93" t="s">
        <v>432</v>
      </c>
      <c r="B108" s="94">
        <v>155953000000</v>
      </c>
      <c r="C108" s="93">
        <v>90683.64</v>
      </c>
      <c r="D108" s="93" t="s">
        <v>590</v>
      </c>
      <c r="E108" s="93">
        <v>11214.473</v>
      </c>
      <c r="F108" s="93">
        <v>26914.7</v>
      </c>
      <c r="G108" s="93">
        <v>7816.4480000000003</v>
      </c>
      <c r="H108" s="93">
        <v>0</v>
      </c>
      <c r="I108" s="93">
        <v>42574.726000000002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2163.2910000000002</v>
      </c>
      <c r="R108" s="93">
        <v>0</v>
      </c>
      <c r="S108" s="93">
        <v>0</v>
      </c>
    </row>
    <row r="109" spans="1:19">
      <c r="A109" s="93" t="s">
        <v>433</v>
      </c>
      <c r="B109" s="94">
        <v>153649000000</v>
      </c>
      <c r="C109" s="93">
        <v>90139.452999999994</v>
      </c>
      <c r="D109" s="93" t="s">
        <v>591</v>
      </c>
      <c r="E109" s="93">
        <v>11214.473</v>
      </c>
      <c r="F109" s="93">
        <v>26914.7</v>
      </c>
      <c r="G109" s="93">
        <v>7816.4480000000003</v>
      </c>
      <c r="H109" s="93">
        <v>0</v>
      </c>
      <c r="I109" s="93">
        <v>42026.949000000001</v>
      </c>
      <c r="J109" s="93">
        <v>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2166.8829999999998</v>
      </c>
      <c r="R109" s="93">
        <v>0</v>
      </c>
      <c r="S109" s="93">
        <v>0</v>
      </c>
    </row>
    <row r="110" spans="1:19">
      <c r="A110" s="93" t="s">
        <v>434</v>
      </c>
      <c r="B110" s="94">
        <v>132376000000</v>
      </c>
      <c r="C110" s="93">
        <v>85458.115000000005</v>
      </c>
      <c r="D110" s="93" t="s">
        <v>468</v>
      </c>
      <c r="E110" s="93">
        <v>11214.473</v>
      </c>
      <c r="F110" s="93">
        <v>26914.7</v>
      </c>
      <c r="G110" s="93">
        <v>7816.4480000000003</v>
      </c>
      <c r="H110" s="93">
        <v>0</v>
      </c>
      <c r="I110" s="93">
        <v>37302.572999999997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2209.92</v>
      </c>
      <c r="R110" s="93">
        <v>0</v>
      </c>
      <c r="S110" s="93">
        <v>0</v>
      </c>
    </row>
    <row r="111" spans="1:19">
      <c r="A111" s="93" t="s">
        <v>435</v>
      </c>
      <c r="B111" s="94">
        <v>111891000000</v>
      </c>
      <c r="C111" s="93">
        <v>73696.493000000002</v>
      </c>
      <c r="D111" s="93" t="s">
        <v>592</v>
      </c>
      <c r="E111" s="93">
        <v>11214.473</v>
      </c>
      <c r="F111" s="93">
        <v>26914.7</v>
      </c>
      <c r="G111" s="93">
        <v>7816.4480000000003</v>
      </c>
      <c r="H111" s="93">
        <v>0</v>
      </c>
      <c r="I111" s="93">
        <v>25219.038</v>
      </c>
      <c r="J111" s="93">
        <v>0</v>
      </c>
      <c r="K111" s="93">
        <v>0</v>
      </c>
      <c r="L111" s="93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2531.8330000000001</v>
      </c>
      <c r="R111" s="93">
        <v>0</v>
      </c>
      <c r="S111" s="93">
        <v>0</v>
      </c>
    </row>
    <row r="112" spans="1:19">
      <c r="A112" s="93" t="s">
        <v>436</v>
      </c>
      <c r="B112" s="94">
        <v>96772200000</v>
      </c>
      <c r="C112" s="93">
        <v>55980.165999999997</v>
      </c>
      <c r="D112" s="93" t="s">
        <v>502</v>
      </c>
      <c r="E112" s="93">
        <v>11214.473</v>
      </c>
      <c r="F112" s="93">
        <v>26914.7</v>
      </c>
      <c r="G112" s="93">
        <v>7816.4480000000003</v>
      </c>
      <c r="H112" s="93">
        <v>0</v>
      </c>
      <c r="I112" s="93">
        <v>8008.674</v>
      </c>
      <c r="J112" s="93">
        <v>0</v>
      </c>
      <c r="K112" s="93">
        <v>0</v>
      </c>
      <c r="L112" s="93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2025.87</v>
      </c>
      <c r="R112" s="93">
        <v>0</v>
      </c>
      <c r="S112" s="93">
        <v>0</v>
      </c>
    </row>
    <row r="113" spans="1:19">
      <c r="A113" s="93" t="s">
        <v>437</v>
      </c>
      <c r="B113" s="94">
        <v>99830800000</v>
      </c>
      <c r="C113" s="93">
        <v>54898.243000000002</v>
      </c>
      <c r="D113" s="93" t="s">
        <v>503</v>
      </c>
      <c r="E113" s="93">
        <v>11214.473</v>
      </c>
      <c r="F113" s="93">
        <v>26914.7</v>
      </c>
      <c r="G113" s="93">
        <v>7816.4480000000003</v>
      </c>
      <c r="H113" s="93">
        <v>0</v>
      </c>
      <c r="I113" s="93">
        <v>6934.9080000000004</v>
      </c>
      <c r="J113" s="93">
        <v>0</v>
      </c>
      <c r="K113" s="93">
        <v>0</v>
      </c>
      <c r="L113" s="93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2017.713</v>
      </c>
      <c r="R113" s="93">
        <v>0</v>
      </c>
      <c r="S113" s="93">
        <v>0</v>
      </c>
    </row>
    <row r="114" spans="1:1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</row>
    <row r="115" spans="1:19">
      <c r="A115" s="93" t="s">
        <v>438</v>
      </c>
      <c r="B115" s="94">
        <v>1409550000000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>
        <v>0</v>
      </c>
      <c r="M115" s="93">
        <v>0</v>
      </c>
      <c r="N115" s="93">
        <v>0</v>
      </c>
      <c r="O115" s="93">
        <v>0</v>
      </c>
      <c r="P115" s="93">
        <v>0</v>
      </c>
      <c r="Q115" s="93"/>
      <c r="R115" s="93">
        <v>0</v>
      </c>
      <c r="S115" s="93">
        <v>0</v>
      </c>
    </row>
    <row r="116" spans="1:19">
      <c r="A116" s="93" t="s">
        <v>439</v>
      </c>
      <c r="B116" s="94">
        <v>90018900000</v>
      </c>
      <c r="C116" s="93">
        <v>50263.896000000001</v>
      </c>
      <c r="D116" s="93"/>
      <c r="E116" s="93">
        <v>11214.473</v>
      </c>
      <c r="F116" s="93">
        <v>26914.7</v>
      </c>
      <c r="G116" s="93">
        <v>7816.4480000000003</v>
      </c>
      <c r="H116" s="93">
        <v>0</v>
      </c>
      <c r="I116" s="93">
        <v>2327.8539999999998</v>
      </c>
      <c r="J116" s="93">
        <v>0</v>
      </c>
      <c r="K116" s="93">
        <v>0</v>
      </c>
      <c r="L116" s="93">
        <v>0</v>
      </c>
      <c r="M116" s="93">
        <v>0</v>
      </c>
      <c r="N116" s="93">
        <v>0</v>
      </c>
      <c r="O116" s="93">
        <v>0</v>
      </c>
      <c r="P116" s="93">
        <v>0</v>
      </c>
      <c r="Q116" s="93">
        <v>1990.42</v>
      </c>
      <c r="R116" s="93">
        <v>0</v>
      </c>
      <c r="S116" s="93">
        <v>0</v>
      </c>
    </row>
    <row r="117" spans="1:19">
      <c r="A117" s="93" t="s">
        <v>440</v>
      </c>
      <c r="B117" s="94">
        <v>155953000000</v>
      </c>
      <c r="C117" s="93">
        <v>92078.979000000007</v>
      </c>
      <c r="D117" s="93"/>
      <c r="E117" s="93">
        <v>11214.473</v>
      </c>
      <c r="F117" s="93">
        <v>26914.7</v>
      </c>
      <c r="G117" s="93">
        <v>7816.4480000000003</v>
      </c>
      <c r="H117" s="93">
        <v>0</v>
      </c>
      <c r="I117" s="93">
        <v>43990.455999999998</v>
      </c>
      <c r="J117" s="93">
        <v>0</v>
      </c>
      <c r="K117" s="93">
        <v>0</v>
      </c>
      <c r="L117" s="93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2531.8330000000001</v>
      </c>
      <c r="R117" s="93">
        <v>0</v>
      </c>
      <c r="S117" s="9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7"/>
      <c r="B119" s="93" t="s">
        <v>471</v>
      </c>
      <c r="C119" s="93" t="s">
        <v>472</v>
      </c>
      <c r="D119" s="93" t="s">
        <v>157</v>
      </c>
      <c r="E119" s="93" t="s">
        <v>158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3" t="s">
        <v>473</v>
      </c>
      <c r="B120" s="93">
        <v>36928.89</v>
      </c>
      <c r="C120" s="93">
        <v>9982.34</v>
      </c>
      <c r="D120" s="93">
        <v>0</v>
      </c>
      <c r="E120" s="93">
        <v>46911.23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3" t="s">
        <v>474</v>
      </c>
      <c r="B121" s="93">
        <v>72.25</v>
      </c>
      <c r="C121" s="93">
        <v>19.53</v>
      </c>
      <c r="D121" s="93">
        <v>0</v>
      </c>
      <c r="E121" s="93">
        <v>91.78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3" t="s">
        <v>475</v>
      </c>
      <c r="B122" s="93">
        <v>72.25</v>
      </c>
      <c r="C122" s="93">
        <v>19.53</v>
      </c>
      <c r="D122" s="93">
        <v>0</v>
      </c>
      <c r="E122" s="93">
        <v>91.78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6"/>
      <c r="B123" s="86"/>
    </row>
    <row r="124" spans="1:19">
      <c r="A124" s="86"/>
      <c r="B124" s="86"/>
    </row>
    <row r="125" spans="1:19">
      <c r="A125" s="86"/>
      <c r="B125" s="86"/>
    </row>
    <row r="126" spans="1:19">
      <c r="A126" s="86"/>
      <c r="B126" s="86"/>
    </row>
    <row r="127" spans="1:19">
      <c r="A127" s="86"/>
      <c r="B127" s="86"/>
    </row>
    <row r="128" spans="1:19">
      <c r="A128" s="86"/>
      <c r="B128" s="86"/>
    </row>
    <row r="129" spans="1:10">
      <c r="A129" s="86"/>
      <c r="B129" s="86"/>
    </row>
    <row r="130" spans="1:10">
      <c r="A130" s="86"/>
      <c r="B130" s="86"/>
    </row>
    <row r="132" spans="1:10">
      <c r="B132" s="86"/>
      <c r="C132" s="86"/>
      <c r="D132" s="86"/>
      <c r="E132" s="86"/>
      <c r="F132" s="86"/>
    </row>
    <row r="133" spans="1:10">
      <c r="A133" s="86"/>
      <c r="B133" s="86"/>
      <c r="C133" s="86"/>
      <c r="D133" s="86"/>
      <c r="E133" s="86"/>
      <c r="F133" s="86"/>
    </row>
    <row r="134" spans="1:10">
      <c r="A134" s="86"/>
      <c r="B134" s="86"/>
      <c r="C134" s="86"/>
      <c r="D134" s="86"/>
      <c r="E134" s="86"/>
      <c r="F134" s="86"/>
    </row>
    <row r="135" spans="1:10">
      <c r="A135" s="86"/>
      <c r="B135" s="86"/>
      <c r="C135" s="86"/>
      <c r="D135" s="86"/>
      <c r="E135" s="86"/>
      <c r="F135" s="86"/>
    </row>
    <row r="137" spans="1:10">
      <c r="B137" s="86"/>
    </row>
    <row r="138" spans="1:10">
      <c r="A138" s="86"/>
      <c r="B138" s="86"/>
    </row>
    <row r="139" spans="1:10">
      <c r="A139" s="86"/>
      <c r="B139" s="86"/>
    </row>
    <row r="140" spans="1:10">
      <c r="A140" s="86"/>
      <c r="B140" s="86"/>
    </row>
    <row r="142" spans="1:10">
      <c r="B142" s="86"/>
      <c r="C142" s="86"/>
      <c r="D142" s="86"/>
      <c r="E142" s="86"/>
      <c r="F142" s="86"/>
      <c r="G142" s="86"/>
      <c r="H142" s="86"/>
      <c r="I142" s="86"/>
      <c r="J142" s="86"/>
    </row>
    <row r="143" spans="1:10">
      <c r="A143" s="86"/>
      <c r="B143" s="86"/>
      <c r="C143" s="86"/>
      <c r="D143" s="86"/>
      <c r="E143" s="86"/>
      <c r="F143" s="86"/>
      <c r="G143" s="86"/>
      <c r="H143" s="86"/>
      <c r="I143" s="86"/>
      <c r="J143" s="86"/>
    </row>
    <row r="144" spans="1:10">
      <c r="A144" s="86"/>
      <c r="B144" s="86"/>
      <c r="C144" s="86"/>
      <c r="D144" s="86"/>
      <c r="E144" s="86"/>
      <c r="F144" s="86"/>
      <c r="G144" s="86"/>
      <c r="H144" s="86"/>
      <c r="I144" s="86"/>
      <c r="J144" s="86"/>
    </row>
    <row r="145" spans="1:10">
      <c r="A145" s="86"/>
      <c r="B145" s="86"/>
      <c r="C145" s="86"/>
      <c r="D145" s="86"/>
      <c r="E145" s="86"/>
      <c r="F145" s="86"/>
      <c r="G145" s="86"/>
      <c r="H145" s="86"/>
      <c r="I145" s="86"/>
      <c r="J145" s="86"/>
    </row>
    <row r="146" spans="1:10">
      <c r="A146" s="86"/>
      <c r="B146" s="86"/>
      <c r="C146" s="86"/>
      <c r="D146" s="86"/>
      <c r="E146" s="86"/>
      <c r="F146" s="86"/>
      <c r="G146" s="86"/>
      <c r="H146" s="86"/>
      <c r="I146" s="86"/>
      <c r="J146" s="86"/>
    </row>
    <row r="147" spans="1:10">
      <c r="A147" s="86"/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10">
      <c r="A148" s="86"/>
      <c r="B148" s="86"/>
      <c r="C148" s="86"/>
      <c r="D148" s="86"/>
      <c r="E148" s="86"/>
      <c r="F148" s="86"/>
      <c r="G148" s="86"/>
      <c r="H148" s="86"/>
      <c r="I148" s="86"/>
      <c r="J148" s="86"/>
    </row>
    <row r="150" spans="1:10">
      <c r="B150" s="86"/>
      <c r="C150" s="86"/>
      <c r="D150" s="86"/>
      <c r="E150" s="86"/>
      <c r="F150" s="86"/>
      <c r="G150" s="86"/>
    </row>
    <row r="151" spans="1:10">
      <c r="A151" s="86"/>
      <c r="B151" s="86"/>
      <c r="C151" s="86"/>
      <c r="D151" s="86"/>
      <c r="E151" s="86"/>
      <c r="F151" s="86"/>
      <c r="G151" s="86"/>
    </row>
    <row r="152" spans="1:10">
      <c r="A152" s="86"/>
      <c r="B152" s="86"/>
      <c r="C152" s="86"/>
      <c r="D152" s="86"/>
      <c r="E152" s="86"/>
      <c r="F152" s="86"/>
      <c r="G152" s="86"/>
    </row>
    <row r="154" spans="1:10">
      <c r="B154" s="86"/>
    </row>
    <row r="155" spans="1:10">
      <c r="A155" s="86"/>
      <c r="B155" s="86"/>
    </row>
    <row r="157" spans="1:10">
      <c r="B157" s="86"/>
      <c r="C157" s="86"/>
      <c r="D157" s="86"/>
      <c r="E157" s="86"/>
      <c r="F157" s="86"/>
      <c r="G157" s="86"/>
      <c r="H157" s="86"/>
      <c r="I157" s="86"/>
    </row>
    <row r="158" spans="1:10">
      <c r="A158" s="86"/>
      <c r="B158" s="86"/>
      <c r="C158" s="86"/>
      <c r="D158" s="86"/>
      <c r="E158" s="86"/>
      <c r="F158" s="86"/>
      <c r="G158" s="86"/>
      <c r="H158" s="86"/>
      <c r="I158" s="86"/>
    </row>
    <row r="159" spans="1:10">
      <c r="A159" s="86"/>
      <c r="B159" s="86"/>
      <c r="C159" s="86"/>
      <c r="D159" s="86"/>
      <c r="E159" s="86"/>
      <c r="F159" s="86"/>
      <c r="G159" s="86"/>
      <c r="H159" s="86"/>
      <c r="I159" s="86"/>
    </row>
    <row r="160" spans="1:10">
      <c r="A160" s="86"/>
      <c r="B160" s="86"/>
      <c r="C160" s="86"/>
      <c r="D160" s="86"/>
      <c r="E160" s="86"/>
      <c r="F160" s="86"/>
      <c r="G160" s="86"/>
      <c r="H160" s="86"/>
      <c r="I160" s="86"/>
    </row>
    <row r="161" spans="1:11">
      <c r="A161" s="86"/>
      <c r="B161" s="86"/>
      <c r="C161" s="86"/>
      <c r="D161" s="86"/>
      <c r="E161" s="86"/>
      <c r="F161" s="86"/>
      <c r="G161" s="86"/>
      <c r="H161" s="86"/>
      <c r="I161" s="86"/>
    </row>
    <row r="162" spans="1:11">
      <c r="A162" s="86"/>
      <c r="B162" s="86"/>
      <c r="C162" s="86"/>
      <c r="D162" s="86"/>
      <c r="E162" s="86"/>
      <c r="F162" s="86"/>
      <c r="G162" s="86"/>
      <c r="H162" s="86"/>
      <c r="I162" s="86"/>
    </row>
    <row r="163" spans="1:11">
      <c r="A163" s="86"/>
      <c r="B163" s="86"/>
      <c r="C163" s="86"/>
      <c r="D163" s="86"/>
      <c r="E163" s="86"/>
      <c r="F163" s="86"/>
      <c r="G163" s="86"/>
      <c r="H163" s="86"/>
      <c r="I163" s="86"/>
    </row>
    <row r="164" spans="1:11">
      <c r="A164" s="86"/>
      <c r="B164" s="86"/>
      <c r="C164" s="86"/>
      <c r="D164" s="86"/>
      <c r="E164" s="86"/>
      <c r="F164" s="86"/>
      <c r="G164" s="86"/>
      <c r="H164" s="86"/>
      <c r="I164" s="86"/>
    </row>
    <row r="165" spans="1:11">
      <c r="A165" s="86"/>
      <c r="B165" s="86"/>
      <c r="C165" s="86"/>
      <c r="D165" s="86"/>
      <c r="E165" s="86"/>
      <c r="F165" s="86"/>
      <c r="G165" s="86"/>
      <c r="H165" s="86"/>
      <c r="I165" s="86"/>
    </row>
    <row r="166" spans="1:11">
      <c r="A166" s="86"/>
      <c r="B166" s="86"/>
      <c r="C166" s="86"/>
      <c r="D166" s="86"/>
      <c r="E166" s="86"/>
      <c r="F166" s="86"/>
      <c r="G166" s="86"/>
      <c r="H166" s="86"/>
      <c r="I166" s="86"/>
    </row>
    <row r="167" spans="1:11">
      <c r="A167" s="86"/>
      <c r="B167" s="86"/>
      <c r="C167" s="86"/>
      <c r="D167" s="86"/>
      <c r="E167" s="86"/>
      <c r="F167" s="86"/>
      <c r="G167" s="86"/>
      <c r="H167" s="86"/>
      <c r="I167" s="86"/>
    </row>
    <row r="168" spans="1:11">
      <c r="A168" s="86"/>
      <c r="B168" s="86"/>
      <c r="C168" s="86"/>
      <c r="D168" s="86"/>
      <c r="E168" s="86"/>
      <c r="F168" s="86"/>
      <c r="G168" s="86"/>
      <c r="H168" s="86"/>
      <c r="I168" s="86"/>
    </row>
    <row r="169" spans="1:11">
      <c r="A169" s="86"/>
      <c r="B169" s="86"/>
      <c r="C169" s="86"/>
      <c r="D169" s="86"/>
      <c r="E169" s="86"/>
      <c r="F169" s="86"/>
      <c r="G169" s="86"/>
      <c r="H169" s="86"/>
      <c r="I169" s="86"/>
    </row>
    <row r="171" spans="1:11">
      <c r="B171" s="86"/>
      <c r="C171" s="86"/>
      <c r="D171" s="86"/>
      <c r="E171" s="86"/>
      <c r="F171" s="86"/>
      <c r="G171" s="86"/>
      <c r="H171" s="86"/>
      <c r="I171" s="86"/>
      <c r="J171" s="86"/>
      <c r="K171" s="86"/>
    </row>
    <row r="172" spans="1:1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</row>
    <row r="174" spans="1:1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</row>
    <row r="175" spans="1:1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</row>
    <row r="176" spans="1:1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</row>
    <row r="177" spans="1:1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</row>
    <row r="179" spans="1:11">
      <c r="B179" s="86"/>
      <c r="C179" s="86"/>
      <c r="D179" s="86"/>
    </row>
    <row r="180" spans="1:11">
      <c r="A180" s="86"/>
      <c r="B180" s="86"/>
      <c r="C180" s="86"/>
      <c r="D180" s="86"/>
    </row>
    <row r="182" spans="1:11">
      <c r="B182" s="86"/>
      <c r="C182" s="86"/>
      <c r="D182" s="86"/>
      <c r="E182" s="86"/>
      <c r="F182" s="86"/>
      <c r="G182" s="86"/>
    </row>
    <row r="183" spans="1:11">
      <c r="A183" s="86"/>
      <c r="B183" s="86"/>
      <c r="C183" s="86"/>
      <c r="D183" s="86"/>
      <c r="E183" s="86"/>
      <c r="F183" s="86"/>
      <c r="G183" s="86"/>
    </row>
    <row r="184" spans="1:11">
      <c r="A184" s="86"/>
      <c r="B184" s="86"/>
      <c r="C184" s="86"/>
      <c r="D184" s="86"/>
      <c r="E184" s="86"/>
      <c r="F184" s="86"/>
      <c r="G184" s="86"/>
    </row>
    <row r="186" spans="1:11">
      <c r="B186" s="86"/>
      <c r="C186" s="86"/>
      <c r="D186" s="86"/>
    </row>
    <row r="187" spans="1:11">
      <c r="A187" s="86"/>
      <c r="B187" s="86"/>
      <c r="C187" s="86"/>
      <c r="D187" s="86"/>
    </row>
    <row r="188" spans="1:11">
      <c r="A188" s="86"/>
      <c r="B188" s="86"/>
      <c r="C188" s="86"/>
      <c r="D188" s="86"/>
    </row>
    <row r="190" spans="1:11">
      <c r="B190" s="86"/>
      <c r="C190" s="86"/>
      <c r="D190" s="86"/>
      <c r="E190" s="86"/>
      <c r="F190" s="86"/>
      <c r="G190" s="86"/>
      <c r="H190" s="86"/>
    </row>
    <row r="191" spans="1:11">
      <c r="A191" s="86"/>
      <c r="B191" s="86"/>
      <c r="C191" s="86"/>
      <c r="D191" s="86"/>
      <c r="E191" s="86"/>
      <c r="F191" s="86"/>
      <c r="G191" s="86"/>
      <c r="H191" s="86"/>
    </row>
    <row r="192" spans="1:11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6" spans="1:8">
      <c r="B196" s="86"/>
      <c r="C196" s="86"/>
      <c r="D196" s="86"/>
      <c r="E196" s="86"/>
      <c r="F196" s="86"/>
    </row>
    <row r="197" spans="1:8">
      <c r="A197" s="86"/>
      <c r="B197" s="86"/>
      <c r="C197" s="86"/>
      <c r="D197" s="86"/>
      <c r="E197" s="86"/>
      <c r="F197" s="86"/>
    </row>
    <row r="199" spans="1:8">
      <c r="B199" s="86"/>
      <c r="C199" s="86"/>
      <c r="D199" s="86"/>
      <c r="E199" s="86"/>
      <c r="F199" s="86"/>
      <c r="G199" s="86"/>
    </row>
    <row r="200" spans="1:8">
      <c r="A200" s="86"/>
      <c r="B200" s="86"/>
      <c r="C200" s="86"/>
      <c r="D200" s="86"/>
      <c r="E200" s="86"/>
      <c r="F200" s="86"/>
      <c r="G200" s="86"/>
    </row>
    <row r="202" spans="1:8"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95"/>
      <c r="G203" s="86"/>
      <c r="H203" s="86"/>
    </row>
    <row r="204" spans="1:8">
      <c r="A204" s="86"/>
      <c r="B204" s="86"/>
      <c r="C204" s="86"/>
      <c r="D204" s="86"/>
      <c r="E204" s="86"/>
      <c r="F204" s="95"/>
      <c r="G204" s="86"/>
      <c r="H204" s="86"/>
    </row>
    <row r="206" spans="1:8">
      <c r="B206" s="86"/>
      <c r="C206" s="86"/>
      <c r="D206" s="86"/>
      <c r="E206" s="86"/>
      <c r="F206" s="86"/>
      <c r="G206" s="86"/>
      <c r="H206" s="86"/>
    </row>
    <row r="207" spans="1:8">
      <c r="A207" s="86"/>
      <c r="B207" s="86"/>
      <c r="C207" s="86"/>
      <c r="D207" s="86"/>
      <c r="E207" s="86"/>
      <c r="F207" s="95"/>
      <c r="G207" s="86"/>
      <c r="H207" s="86"/>
    </row>
    <row r="208" spans="1:8">
      <c r="A208" s="86"/>
      <c r="B208" s="86"/>
      <c r="C208" s="86"/>
      <c r="D208" s="86"/>
      <c r="E208" s="86"/>
      <c r="F208" s="95"/>
      <c r="G208" s="86"/>
      <c r="H208" s="86"/>
    </row>
    <row r="210" spans="1:8">
      <c r="B210" s="86"/>
      <c r="C210" s="86"/>
      <c r="D210" s="86"/>
      <c r="E210" s="86"/>
    </row>
    <row r="211" spans="1:8">
      <c r="A211" s="86"/>
      <c r="B211" s="86"/>
      <c r="C211" s="86"/>
      <c r="D211" s="86"/>
      <c r="E211" s="86"/>
    </row>
    <row r="212" spans="1:8">
      <c r="A212" s="86"/>
      <c r="B212" s="86"/>
      <c r="C212" s="86"/>
      <c r="D212" s="86"/>
      <c r="E212" s="86"/>
    </row>
    <row r="214" spans="1:8">
      <c r="B214" s="86"/>
      <c r="C214" s="86"/>
      <c r="D214" s="86"/>
      <c r="E214" s="86"/>
      <c r="F214" s="86"/>
      <c r="G214" s="86"/>
      <c r="H214" s="86"/>
    </row>
    <row r="215" spans="1:8">
      <c r="A215" s="86"/>
      <c r="B215" s="86"/>
      <c r="C215" s="86"/>
      <c r="D215" s="86"/>
      <c r="E215" s="86"/>
      <c r="F215" s="86"/>
      <c r="G215" s="86"/>
      <c r="H215" s="86"/>
    </row>
    <row r="216" spans="1:8">
      <c r="A216" s="86"/>
      <c r="B216" s="86"/>
      <c r="C216" s="86"/>
      <c r="D216" s="86"/>
      <c r="E216" s="86"/>
      <c r="F216" s="86"/>
      <c r="G216" s="86"/>
      <c r="H216" s="86"/>
    </row>
    <row r="218" spans="1:8">
      <c r="B218" s="86"/>
      <c r="C218" s="86"/>
      <c r="D218" s="86"/>
      <c r="E218" s="86"/>
      <c r="F218" s="86"/>
      <c r="G218" s="86"/>
    </row>
    <row r="219" spans="1:8">
      <c r="A219" s="86"/>
      <c r="B219" s="86"/>
      <c r="C219" s="86"/>
      <c r="D219" s="86"/>
      <c r="E219" s="86"/>
      <c r="F219" s="86"/>
      <c r="G219" s="86"/>
    </row>
    <row r="221" spans="1:8">
      <c r="B221" s="86"/>
      <c r="C221" s="86"/>
      <c r="D221" s="86"/>
    </row>
    <row r="222" spans="1:8">
      <c r="A222" s="86"/>
      <c r="B222" s="86"/>
      <c r="C222" s="86"/>
      <c r="D222" s="86"/>
    </row>
    <row r="223" spans="1:8">
      <c r="A223" s="86"/>
      <c r="B223" s="86"/>
      <c r="C223" s="86"/>
      <c r="D223" s="86"/>
    </row>
    <row r="224" spans="1:8">
      <c r="A224" s="86"/>
      <c r="B224" s="86"/>
      <c r="C224" s="86"/>
      <c r="D224" s="86"/>
    </row>
    <row r="225" spans="1:5">
      <c r="A225" s="86"/>
      <c r="B225" s="86"/>
      <c r="C225" s="86"/>
      <c r="D225" s="86"/>
    </row>
    <row r="227" spans="1:5"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1" spans="1:5">
      <c r="A231" s="86"/>
      <c r="B231" s="86"/>
      <c r="C231" s="86"/>
      <c r="D231" s="86"/>
      <c r="E231" s="86"/>
    </row>
    <row r="233" spans="1:5">
      <c r="B233" s="86"/>
    </row>
    <row r="234" spans="1:5">
      <c r="A234" s="86"/>
      <c r="B234" s="86"/>
    </row>
    <row r="235" spans="1:5">
      <c r="A235" s="86"/>
      <c r="B235" s="86"/>
    </row>
    <row r="237" spans="1:5">
      <c r="B237" s="86"/>
    </row>
    <row r="238" spans="1:5">
      <c r="A238" s="86"/>
      <c r="B238" s="86"/>
    </row>
    <row r="239" spans="1:5">
      <c r="A239" s="86"/>
      <c r="B239" s="86"/>
    </row>
    <row r="241" spans="1:4">
      <c r="B241" s="86"/>
    </row>
    <row r="242" spans="1:4">
      <c r="A242" s="86"/>
      <c r="B242" s="86"/>
    </row>
    <row r="243" spans="1:4">
      <c r="A243" s="86"/>
      <c r="B243" s="86"/>
    </row>
    <row r="245" spans="1:4">
      <c r="B245" s="86"/>
      <c r="C245" s="86"/>
    </row>
    <row r="246" spans="1:4">
      <c r="A246" s="86"/>
      <c r="B246" s="86"/>
      <c r="C246" s="86"/>
    </row>
    <row r="247" spans="1:4">
      <c r="A247" s="86"/>
      <c r="B247" s="86"/>
      <c r="C247" s="86"/>
    </row>
    <row r="249" spans="1:4">
      <c r="B249" s="86"/>
      <c r="C249" s="86"/>
      <c r="D249" s="86"/>
    </row>
    <row r="250" spans="1:4">
      <c r="A250" s="86"/>
      <c r="B250" s="86"/>
      <c r="C250" s="86"/>
      <c r="D250" s="86"/>
    </row>
    <row r="251" spans="1:4">
      <c r="A251" s="86"/>
      <c r="B251" s="86"/>
      <c r="C251" s="86"/>
      <c r="D251" s="86"/>
    </row>
    <row r="253" spans="1:4">
      <c r="B253" s="86"/>
    </row>
    <row r="254" spans="1:4">
      <c r="A254" s="86"/>
      <c r="B254" s="86"/>
    </row>
    <row r="255" spans="1:4">
      <c r="A255" s="86"/>
      <c r="B255" s="86"/>
    </row>
    <row r="257" spans="1:7">
      <c r="B257" s="86"/>
    </row>
    <row r="258" spans="1:7">
      <c r="A258" s="86"/>
      <c r="B258" s="86"/>
    </row>
    <row r="259" spans="1:7">
      <c r="A259" s="86"/>
      <c r="B259" s="86"/>
    </row>
    <row r="261" spans="1:7">
      <c r="B261" s="86"/>
      <c r="C261" s="86"/>
    </row>
    <row r="262" spans="1:7">
      <c r="A262" s="86"/>
      <c r="B262" s="86"/>
      <c r="C262" s="86"/>
    </row>
    <row r="264" spans="1:7">
      <c r="B264" s="86"/>
    </row>
    <row r="265" spans="1:7">
      <c r="A265" s="86"/>
      <c r="B265" s="86"/>
    </row>
    <row r="267" spans="1:7">
      <c r="B267" s="86"/>
      <c r="C267" s="86"/>
    </row>
    <row r="268" spans="1:7">
      <c r="A268" s="86"/>
      <c r="B268" s="86"/>
      <c r="C268" s="86"/>
    </row>
    <row r="270" spans="1:7">
      <c r="B270" s="86"/>
      <c r="C270" s="86"/>
      <c r="D270" s="86"/>
      <c r="E270" s="86"/>
      <c r="F270" s="86"/>
      <c r="G270" s="86"/>
    </row>
    <row r="271" spans="1:7">
      <c r="A271" s="86"/>
      <c r="B271" s="86"/>
      <c r="C271" s="86"/>
      <c r="D271" s="86"/>
      <c r="E271" s="86"/>
      <c r="F271" s="86"/>
      <c r="G271" s="86"/>
    </row>
    <row r="272" spans="1:7">
      <c r="A272" s="86"/>
      <c r="B272" s="86"/>
      <c r="C272" s="86"/>
      <c r="D272" s="86"/>
      <c r="E272" s="86"/>
      <c r="F272" s="86"/>
      <c r="G272" s="86"/>
    </row>
    <row r="273" spans="1:7">
      <c r="A273" s="86"/>
      <c r="B273" s="86"/>
      <c r="C273" s="86"/>
      <c r="D273" s="86"/>
      <c r="E273" s="86"/>
      <c r="F273" s="86"/>
      <c r="G273" s="86"/>
    </row>
    <row r="274" spans="1:7">
      <c r="A274" s="86"/>
      <c r="B274" s="86"/>
      <c r="C274" s="86"/>
      <c r="D274" s="86"/>
      <c r="E274" s="86"/>
      <c r="F274" s="86"/>
      <c r="G274" s="86"/>
    </row>
    <row r="275" spans="1:7">
      <c r="A275" s="86"/>
      <c r="B275" s="86"/>
      <c r="C275" s="86"/>
      <c r="D275" s="86"/>
      <c r="E275" s="86"/>
      <c r="F275" s="86"/>
      <c r="G275" s="86"/>
    </row>
    <row r="276" spans="1:7">
      <c r="A276" s="86"/>
      <c r="B276" s="86"/>
      <c r="C276" s="86"/>
      <c r="D276" s="86"/>
      <c r="E276" s="86"/>
      <c r="F276" s="86"/>
      <c r="G276" s="86"/>
    </row>
    <row r="277" spans="1:7">
      <c r="A277" s="86"/>
      <c r="B277" s="86"/>
      <c r="C277" s="86"/>
      <c r="D277" s="86"/>
      <c r="E277" s="86"/>
      <c r="F277" s="86"/>
      <c r="G277" s="86"/>
    </row>
    <row r="278" spans="1:7">
      <c r="A278" s="86"/>
      <c r="B278" s="86"/>
      <c r="C278" s="86"/>
      <c r="D278" s="86"/>
      <c r="E278" s="86"/>
      <c r="F278" s="86"/>
      <c r="G278" s="86"/>
    </row>
    <row r="279" spans="1:7">
      <c r="A279" s="86"/>
      <c r="B279" s="86"/>
      <c r="C279" s="86"/>
      <c r="D279" s="86"/>
      <c r="E279" s="86"/>
      <c r="F279" s="86"/>
      <c r="G279" s="86"/>
    </row>
    <row r="280" spans="1:7">
      <c r="A280" s="86"/>
      <c r="B280" s="86"/>
      <c r="C280" s="86"/>
      <c r="D280" s="86"/>
      <c r="E280" s="86"/>
      <c r="F280" s="86"/>
      <c r="G280" s="86"/>
    </row>
    <row r="281" spans="1:7">
      <c r="A281" s="86"/>
      <c r="B281" s="86"/>
      <c r="C281" s="86"/>
      <c r="D281" s="86"/>
      <c r="E281" s="86"/>
      <c r="F281" s="86"/>
      <c r="G281" s="86"/>
    </row>
    <row r="282" spans="1:7">
      <c r="A282" s="86"/>
      <c r="B282" s="86"/>
      <c r="C282" s="86"/>
      <c r="D282" s="86"/>
      <c r="E282" s="86"/>
      <c r="F282" s="86"/>
      <c r="G282" s="86"/>
    </row>
    <row r="283" spans="1:7">
      <c r="A283" s="86"/>
      <c r="B283" s="86"/>
      <c r="C283" s="86"/>
      <c r="D283" s="86"/>
      <c r="E283" s="86"/>
      <c r="F283" s="86"/>
      <c r="G283" s="86"/>
    </row>
    <row r="284" spans="1:7">
      <c r="A284" s="86"/>
      <c r="B284" s="86"/>
      <c r="C284" s="86"/>
      <c r="D284" s="86"/>
      <c r="E284" s="86"/>
      <c r="F284" s="86"/>
      <c r="G284" s="86"/>
    </row>
    <row r="285" spans="1:7">
      <c r="A285" s="86"/>
      <c r="B285" s="86"/>
      <c r="C285" s="86"/>
      <c r="D285" s="86"/>
      <c r="E285" s="86"/>
      <c r="F285" s="86"/>
      <c r="G285" s="86"/>
    </row>
    <row r="286" spans="1:7">
      <c r="A286" s="86"/>
      <c r="B286" s="86"/>
      <c r="C286" s="86"/>
      <c r="D286" s="86"/>
      <c r="E286" s="86"/>
      <c r="F286" s="86"/>
      <c r="G286" s="86"/>
    </row>
    <row r="288" spans="1:7">
      <c r="B288" s="86"/>
      <c r="C288" s="86"/>
      <c r="D288" s="86"/>
      <c r="E288" s="86"/>
      <c r="F288" s="86"/>
      <c r="G288" s="86"/>
    </row>
    <row r="289" spans="1:7">
      <c r="A289" s="86"/>
      <c r="B289" s="86"/>
      <c r="C289" s="86"/>
      <c r="D289" s="86"/>
      <c r="E289" s="86"/>
      <c r="F289" s="86"/>
      <c r="G289" s="86"/>
    </row>
    <row r="290" spans="1:7">
      <c r="A290" s="86"/>
      <c r="B290" s="86"/>
      <c r="C290" s="86"/>
      <c r="D290" s="86"/>
      <c r="E290" s="86"/>
      <c r="F290" s="86"/>
      <c r="G290" s="86"/>
    </row>
    <row r="291" spans="1:7">
      <c r="A291" s="86"/>
      <c r="B291" s="86"/>
      <c r="C291" s="86"/>
      <c r="D291" s="86"/>
      <c r="E291" s="86"/>
      <c r="F291" s="86"/>
      <c r="G291" s="86"/>
    </row>
    <row r="292" spans="1:7">
      <c r="A292" s="86"/>
      <c r="B292" s="86"/>
      <c r="C292" s="86"/>
      <c r="D292" s="86"/>
      <c r="E292" s="86"/>
      <c r="F292" s="86"/>
      <c r="G292" s="86"/>
    </row>
    <row r="293" spans="1:7">
      <c r="A293" s="86"/>
      <c r="B293" s="86"/>
      <c r="C293" s="86"/>
      <c r="D293" s="86"/>
      <c r="E293" s="86"/>
      <c r="F293" s="86"/>
      <c r="G293" s="86"/>
    </row>
    <row r="294" spans="1:7">
      <c r="A294" s="86"/>
      <c r="B294" s="86"/>
      <c r="C294" s="86"/>
      <c r="D294" s="86"/>
      <c r="E294" s="86"/>
      <c r="F294" s="86"/>
      <c r="G294" s="86"/>
    </row>
    <row r="295" spans="1:7">
      <c r="A295" s="86"/>
      <c r="B295" s="86"/>
      <c r="C295" s="86"/>
      <c r="D295" s="86"/>
      <c r="E295" s="86"/>
      <c r="F295" s="86"/>
      <c r="G295" s="86"/>
    </row>
    <row r="296" spans="1:7">
      <c r="A296" s="86"/>
      <c r="B296" s="86"/>
      <c r="C296" s="86"/>
      <c r="D296" s="86"/>
      <c r="E296" s="86"/>
      <c r="F296" s="86"/>
      <c r="G296" s="86"/>
    </row>
    <row r="297" spans="1:7">
      <c r="A297" s="86"/>
      <c r="B297" s="86"/>
      <c r="C297" s="86"/>
      <c r="D297" s="86"/>
      <c r="E297" s="86"/>
      <c r="F297" s="86"/>
      <c r="G297" s="86"/>
    </row>
    <row r="298" spans="1:7">
      <c r="A298" s="86"/>
      <c r="B298" s="86"/>
      <c r="C298" s="86"/>
      <c r="D298" s="86"/>
      <c r="E298" s="86"/>
      <c r="F298" s="86"/>
      <c r="G298" s="86"/>
    </row>
    <row r="299" spans="1:7">
      <c r="A299" s="86"/>
      <c r="B299" s="86"/>
      <c r="C299" s="86"/>
      <c r="D299" s="86"/>
      <c r="E299" s="86"/>
      <c r="F299" s="86"/>
      <c r="G299" s="86"/>
    </row>
    <row r="300" spans="1:7">
      <c r="A300" s="86"/>
      <c r="B300" s="86"/>
      <c r="C300" s="86"/>
      <c r="D300" s="86"/>
      <c r="E300" s="86"/>
      <c r="F300" s="86"/>
      <c r="G300" s="86"/>
    </row>
    <row r="301" spans="1:7">
      <c r="A301" s="86"/>
      <c r="B301" s="86"/>
      <c r="C301" s="86"/>
      <c r="D301" s="86"/>
      <c r="E301" s="86"/>
      <c r="F301" s="86"/>
      <c r="G301" s="86"/>
    </row>
    <row r="302" spans="1:7">
      <c r="A302" s="86"/>
      <c r="B302" s="86"/>
      <c r="C302" s="86"/>
      <c r="D302" s="86"/>
      <c r="E302" s="86"/>
      <c r="F302" s="86"/>
      <c r="G302" s="86"/>
    </row>
    <row r="303" spans="1:7">
      <c r="A303" s="86"/>
      <c r="B303" s="86"/>
      <c r="C303" s="86"/>
      <c r="D303" s="86"/>
      <c r="E303" s="86"/>
      <c r="F303" s="86"/>
      <c r="G303" s="86"/>
    </row>
    <row r="304" spans="1:7">
      <c r="A304" s="86"/>
      <c r="B304" s="86"/>
      <c r="C304" s="86"/>
      <c r="D304" s="86"/>
      <c r="E304" s="86"/>
      <c r="F304" s="86"/>
      <c r="G304" s="86"/>
    </row>
    <row r="306" spans="1:7">
      <c r="B306" s="86"/>
      <c r="C306" s="86"/>
      <c r="D306" s="86"/>
      <c r="E306" s="86"/>
      <c r="F306" s="86"/>
      <c r="G306" s="86"/>
    </row>
    <row r="307" spans="1:7">
      <c r="A307" s="86"/>
      <c r="B307" s="86"/>
      <c r="C307" s="86"/>
      <c r="D307" s="86"/>
      <c r="E307" s="86"/>
      <c r="F307" s="86"/>
      <c r="G307" s="86"/>
    </row>
    <row r="308" spans="1:7">
      <c r="A308" s="86"/>
      <c r="B308" s="86"/>
      <c r="C308" s="86"/>
      <c r="D308" s="86"/>
      <c r="E308" s="86"/>
      <c r="F308" s="86"/>
      <c r="G308" s="86"/>
    </row>
    <row r="309" spans="1:7">
      <c r="A309" s="86"/>
      <c r="B309" s="86"/>
      <c r="C309" s="86"/>
      <c r="D309" s="86"/>
      <c r="E309" s="86"/>
      <c r="F309" s="86"/>
      <c r="G309" s="86"/>
    </row>
    <row r="310" spans="1:7">
      <c r="A310" s="86"/>
      <c r="B310" s="86"/>
      <c r="C310" s="86"/>
      <c r="D310" s="86"/>
      <c r="E310" s="86"/>
      <c r="F310" s="86"/>
      <c r="G310" s="86"/>
    </row>
    <row r="311" spans="1:7">
      <c r="A311" s="86"/>
      <c r="B311" s="86"/>
      <c r="C311" s="86"/>
      <c r="D311" s="86"/>
      <c r="E311" s="86"/>
      <c r="F311" s="86"/>
      <c r="G311" s="86"/>
    </row>
    <row r="312" spans="1:7">
      <c r="A312" s="86"/>
      <c r="B312" s="86"/>
      <c r="C312" s="86"/>
      <c r="D312" s="86"/>
      <c r="E312" s="86"/>
      <c r="F312" s="86"/>
      <c r="G312" s="86"/>
    </row>
    <row r="313" spans="1:7">
      <c r="A313" s="86"/>
      <c r="B313" s="86"/>
      <c r="C313" s="86"/>
      <c r="D313" s="86"/>
      <c r="E313" s="86"/>
      <c r="F313" s="86"/>
      <c r="G313" s="86"/>
    </row>
    <row r="314" spans="1:7">
      <c r="A314" s="86"/>
      <c r="B314" s="86"/>
      <c r="C314" s="86"/>
      <c r="D314" s="86"/>
      <c r="E314" s="86"/>
      <c r="F314" s="86"/>
      <c r="G314" s="86"/>
    </row>
    <row r="315" spans="1:7">
      <c r="A315" s="86"/>
      <c r="B315" s="86"/>
      <c r="C315" s="86"/>
      <c r="D315" s="86"/>
      <c r="E315" s="86"/>
      <c r="F315" s="86"/>
      <c r="G315" s="86"/>
    </row>
    <row r="316" spans="1:7">
      <c r="A316" s="86"/>
      <c r="B316" s="86"/>
      <c r="C316" s="86"/>
      <c r="D316" s="86"/>
      <c r="E316" s="86"/>
      <c r="F316" s="86"/>
      <c r="G316" s="86"/>
    </row>
    <row r="317" spans="1:7">
      <c r="A317" s="86"/>
      <c r="B317" s="86"/>
      <c r="C317" s="86"/>
      <c r="D317" s="86"/>
      <c r="E317" s="86"/>
      <c r="F317" s="86"/>
      <c r="G317" s="86"/>
    </row>
    <row r="318" spans="1:7">
      <c r="A318" s="86"/>
      <c r="B318" s="86"/>
      <c r="C318" s="86"/>
      <c r="D318" s="86"/>
      <c r="E318" s="86"/>
      <c r="F318" s="86"/>
      <c r="G318" s="86"/>
    </row>
    <row r="319" spans="1:7">
      <c r="A319" s="86"/>
      <c r="B319" s="86"/>
      <c r="C319" s="86"/>
      <c r="D319" s="86"/>
      <c r="E319" s="86"/>
      <c r="F319" s="86"/>
      <c r="G319" s="86"/>
    </row>
    <row r="320" spans="1:7">
      <c r="A320" s="86"/>
      <c r="B320" s="86"/>
      <c r="C320" s="86"/>
      <c r="D320" s="86"/>
      <c r="E320" s="86"/>
      <c r="F320" s="86"/>
      <c r="G320" s="86"/>
    </row>
    <row r="321" spans="1:7">
      <c r="A321" s="86"/>
      <c r="B321" s="86"/>
      <c r="C321" s="86"/>
      <c r="D321" s="86"/>
      <c r="E321" s="86"/>
      <c r="F321" s="86"/>
      <c r="G321" s="86"/>
    </row>
    <row r="322" spans="1:7">
      <c r="A322" s="86"/>
      <c r="B322" s="86"/>
      <c r="C322" s="86"/>
      <c r="D322" s="86"/>
      <c r="E322" s="86"/>
      <c r="F322" s="86"/>
      <c r="G322" s="86"/>
    </row>
    <row r="324" spans="1:7">
      <c r="B324" s="86"/>
      <c r="C324" s="86"/>
      <c r="D324" s="86"/>
      <c r="E324" s="86"/>
      <c r="F324" s="86"/>
      <c r="G324" s="86"/>
    </row>
    <row r="325" spans="1:7">
      <c r="A325" s="86"/>
      <c r="B325" s="86"/>
      <c r="C325" s="86"/>
      <c r="D325" s="86"/>
      <c r="E325" s="86"/>
      <c r="F325" s="86"/>
      <c r="G325" s="86"/>
    </row>
    <row r="326" spans="1:7">
      <c r="A326" s="86"/>
      <c r="B326" s="86"/>
      <c r="C326" s="86"/>
      <c r="D326" s="86"/>
      <c r="E326" s="86"/>
      <c r="F326" s="86"/>
      <c r="G326" s="86"/>
    </row>
    <row r="327" spans="1:7">
      <c r="A327" s="86"/>
      <c r="B327" s="86"/>
      <c r="C327" s="86"/>
      <c r="D327" s="86"/>
      <c r="E327" s="86"/>
      <c r="F327" s="86"/>
      <c r="G327" s="86"/>
    </row>
    <row r="328" spans="1:7">
      <c r="A328" s="86"/>
      <c r="B328" s="86"/>
      <c r="C328" s="86"/>
      <c r="D328" s="86"/>
      <c r="E328" s="86"/>
      <c r="F328" s="86"/>
      <c r="G328" s="86"/>
    </row>
    <row r="329" spans="1:7">
      <c r="A329" s="86"/>
      <c r="B329" s="86"/>
      <c r="C329" s="86"/>
      <c r="D329" s="86"/>
      <c r="E329" s="86"/>
      <c r="F329" s="86"/>
      <c r="G329" s="86"/>
    </row>
    <row r="330" spans="1:7">
      <c r="A330" s="86"/>
      <c r="B330" s="86"/>
      <c r="C330" s="86"/>
      <c r="D330" s="86"/>
      <c r="E330" s="86"/>
      <c r="F330" s="86"/>
      <c r="G330" s="86"/>
    </row>
    <row r="331" spans="1:7">
      <c r="A331" s="86"/>
      <c r="B331" s="86"/>
      <c r="C331" s="86"/>
      <c r="D331" s="86"/>
      <c r="E331" s="86"/>
      <c r="F331" s="86"/>
      <c r="G331" s="86"/>
    </row>
    <row r="332" spans="1:7">
      <c r="A332" s="86"/>
      <c r="B332" s="86"/>
      <c r="C332" s="86"/>
      <c r="D332" s="86"/>
      <c r="E332" s="86"/>
      <c r="F332" s="86"/>
      <c r="G332" s="86"/>
    </row>
    <row r="333" spans="1:7">
      <c r="A333" s="86"/>
      <c r="B333" s="86"/>
      <c r="C333" s="86"/>
      <c r="D333" s="86"/>
      <c r="E333" s="86"/>
      <c r="F333" s="86"/>
      <c r="G333" s="86"/>
    </row>
    <row r="334" spans="1:7">
      <c r="A334" s="86"/>
      <c r="B334" s="86"/>
      <c r="C334" s="86"/>
      <c r="D334" s="86"/>
      <c r="E334" s="86"/>
      <c r="F334" s="86"/>
      <c r="G334" s="86"/>
    </row>
    <row r="335" spans="1:7">
      <c r="A335" s="86"/>
      <c r="B335" s="86"/>
      <c r="C335" s="86"/>
      <c r="D335" s="86"/>
      <c r="E335" s="86"/>
      <c r="F335" s="86"/>
      <c r="G335" s="86"/>
    </row>
    <row r="336" spans="1:7">
      <c r="A336" s="86"/>
      <c r="B336" s="86"/>
      <c r="C336" s="86"/>
      <c r="D336" s="86"/>
      <c r="E336" s="86"/>
      <c r="F336" s="86"/>
      <c r="G336" s="86"/>
    </row>
    <row r="337" spans="1:7">
      <c r="A337" s="86"/>
      <c r="B337" s="86"/>
      <c r="C337" s="86"/>
      <c r="D337" s="86"/>
      <c r="E337" s="86"/>
      <c r="F337" s="86"/>
      <c r="G337" s="86"/>
    </row>
    <row r="338" spans="1:7">
      <c r="A338" s="86"/>
      <c r="B338" s="86"/>
      <c r="C338" s="86"/>
      <c r="D338" s="86"/>
      <c r="E338" s="86"/>
      <c r="F338" s="86"/>
      <c r="G338" s="86"/>
    </row>
    <row r="339" spans="1:7">
      <c r="A339" s="86"/>
      <c r="B339" s="86"/>
      <c r="C339" s="86"/>
      <c r="D339" s="86"/>
      <c r="E339" s="86"/>
      <c r="F339" s="86"/>
      <c r="G339" s="86"/>
    </row>
    <row r="340" spans="1:7">
      <c r="A340" s="86"/>
      <c r="B340" s="86"/>
      <c r="C340" s="86"/>
      <c r="D340" s="86"/>
      <c r="E340" s="86"/>
      <c r="F340" s="86"/>
      <c r="G340" s="86"/>
    </row>
    <row r="342" spans="1:7">
      <c r="B342" s="86"/>
      <c r="C342" s="86"/>
      <c r="D342" s="86"/>
      <c r="E342" s="86"/>
      <c r="F342" s="86"/>
      <c r="G342" s="86"/>
    </row>
    <row r="343" spans="1:7">
      <c r="A343" s="86"/>
      <c r="B343" s="86"/>
      <c r="C343" s="86"/>
      <c r="D343" s="86"/>
      <c r="E343" s="86"/>
      <c r="F343" s="86"/>
      <c r="G343" s="86"/>
    </row>
    <row r="344" spans="1:7">
      <c r="A344" s="86"/>
      <c r="B344" s="86"/>
      <c r="C344" s="86"/>
      <c r="D344" s="86"/>
      <c r="E344" s="86"/>
      <c r="F344" s="86"/>
      <c r="G344" s="86"/>
    </row>
    <row r="345" spans="1:7">
      <c r="A345" s="86"/>
      <c r="B345" s="86"/>
      <c r="C345" s="86"/>
      <c r="D345" s="86"/>
      <c r="E345" s="86"/>
      <c r="F345" s="86"/>
      <c r="G345" s="86"/>
    </row>
    <row r="346" spans="1:7">
      <c r="A346" s="86"/>
      <c r="B346" s="86"/>
      <c r="C346" s="86"/>
      <c r="D346" s="86"/>
      <c r="E346" s="86"/>
      <c r="F346" s="86"/>
      <c r="G346" s="86"/>
    </row>
    <row r="347" spans="1:7">
      <c r="A347" s="86"/>
      <c r="B347" s="86"/>
      <c r="C347" s="86"/>
      <c r="D347" s="86"/>
      <c r="E347" s="86"/>
      <c r="F347" s="86"/>
      <c r="G347" s="86"/>
    </row>
    <row r="348" spans="1:7">
      <c r="A348" s="86"/>
      <c r="B348" s="86"/>
      <c r="C348" s="86"/>
      <c r="D348" s="86"/>
      <c r="E348" s="86"/>
      <c r="F348" s="86"/>
      <c r="G348" s="86"/>
    </row>
    <row r="349" spans="1:7">
      <c r="A349" s="86"/>
      <c r="B349" s="86"/>
      <c r="C349" s="86"/>
      <c r="D349" s="86"/>
      <c r="E349" s="86"/>
      <c r="F349" s="86"/>
      <c r="G349" s="86"/>
    </row>
    <row r="350" spans="1:7">
      <c r="A350" s="86"/>
      <c r="B350" s="86"/>
      <c r="C350" s="86"/>
      <c r="D350" s="86"/>
      <c r="E350" s="86"/>
      <c r="F350" s="86"/>
      <c r="G350" s="86"/>
    </row>
    <row r="351" spans="1:7">
      <c r="A351" s="86"/>
      <c r="B351" s="86"/>
      <c r="C351" s="86"/>
      <c r="D351" s="86"/>
      <c r="E351" s="86"/>
      <c r="F351" s="86"/>
      <c r="G351" s="86"/>
    </row>
    <row r="352" spans="1:7">
      <c r="A352" s="86"/>
      <c r="B352" s="86"/>
      <c r="C352" s="86"/>
      <c r="D352" s="86"/>
      <c r="E352" s="86"/>
      <c r="F352" s="86"/>
      <c r="G352" s="86"/>
    </row>
    <row r="353" spans="1:8">
      <c r="A353" s="86"/>
      <c r="B353" s="86"/>
      <c r="C353" s="86"/>
      <c r="D353" s="86"/>
      <c r="E353" s="86"/>
      <c r="F353" s="86"/>
      <c r="G353" s="86"/>
    </row>
    <row r="354" spans="1:8">
      <c r="A354" s="86"/>
      <c r="B354" s="86"/>
      <c r="C354" s="86"/>
      <c r="D354" s="86"/>
      <c r="E354" s="86"/>
      <c r="F354" s="86"/>
      <c r="G354" s="86"/>
    </row>
    <row r="355" spans="1:8">
      <c r="A355" s="86"/>
      <c r="B355" s="86"/>
      <c r="C355" s="86"/>
      <c r="D355" s="86"/>
      <c r="E355" s="86"/>
      <c r="F355" s="86"/>
      <c r="G355" s="86"/>
    </row>
    <row r="356" spans="1:8">
      <c r="A356" s="86"/>
      <c r="B356" s="86"/>
      <c r="C356" s="86"/>
      <c r="D356" s="86"/>
      <c r="E356" s="86"/>
      <c r="F356" s="86"/>
      <c r="G356" s="86"/>
    </row>
    <row r="357" spans="1:8">
      <c r="A357" s="86"/>
      <c r="B357" s="86"/>
      <c r="C357" s="86"/>
      <c r="D357" s="86"/>
      <c r="E357" s="86"/>
      <c r="F357" s="86"/>
      <c r="G357" s="86"/>
    </row>
    <row r="358" spans="1:8">
      <c r="A358" s="86"/>
      <c r="B358" s="86"/>
      <c r="C358" s="86"/>
      <c r="D358" s="86"/>
      <c r="E358" s="86"/>
      <c r="F358" s="86"/>
      <c r="G358" s="86"/>
    </row>
    <row r="360" spans="1:8">
      <c r="B360" s="86"/>
      <c r="C360" s="86"/>
      <c r="D360" s="86"/>
      <c r="E360" s="86"/>
      <c r="F360" s="86"/>
      <c r="G360" s="86"/>
      <c r="H360" s="86"/>
    </row>
    <row r="361" spans="1:8">
      <c r="A361" s="86"/>
      <c r="B361" s="86"/>
      <c r="C361" s="86"/>
      <c r="D361" s="86"/>
      <c r="E361" s="86"/>
      <c r="F361" s="86"/>
      <c r="G361" s="86"/>
      <c r="H361" s="86"/>
    </row>
    <row r="362" spans="1:8">
      <c r="A362" s="86"/>
      <c r="B362" s="86"/>
      <c r="C362" s="86"/>
      <c r="D362" s="86"/>
      <c r="E362" s="86"/>
      <c r="F362" s="86"/>
      <c r="G362" s="86"/>
      <c r="H362" s="86"/>
    </row>
    <row r="363" spans="1:8">
      <c r="A363" s="86"/>
      <c r="B363" s="86"/>
      <c r="C363" s="86"/>
      <c r="D363" s="86"/>
      <c r="E363" s="86"/>
      <c r="F363" s="86"/>
      <c r="G363" s="86"/>
      <c r="H363" s="86"/>
    </row>
    <row r="364" spans="1:8">
      <c r="A364" s="86"/>
      <c r="B364" s="86"/>
      <c r="C364" s="86"/>
      <c r="D364" s="86"/>
      <c r="E364" s="86"/>
      <c r="F364" s="86"/>
      <c r="G364" s="86"/>
      <c r="H364" s="86"/>
    </row>
    <row r="365" spans="1:8">
      <c r="A365" s="86"/>
      <c r="B365" s="86"/>
      <c r="C365" s="86"/>
      <c r="D365" s="86"/>
      <c r="E365" s="86"/>
      <c r="F365" s="86"/>
      <c r="G365" s="86"/>
      <c r="H365" s="86"/>
    </row>
    <row r="366" spans="1:8">
      <c r="A366" s="86"/>
      <c r="B366" s="86"/>
      <c r="C366" s="86"/>
      <c r="D366" s="86"/>
      <c r="E366" s="86"/>
      <c r="F366" s="86"/>
      <c r="G366" s="96"/>
      <c r="H366" s="86"/>
    </row>
    <row r="367" spans="1:8">
      <c r="A367" s="86"/>
      <c r="B367" s="86"/>
      <c r="C367" s="86"/>
      <c r="D367" s="86"/>
      <c r="E367" s="86"/>
      <c r="F367" s="86"/>
      <c r="G367" s="96"/>
      <c r="H367" s="86"/>
    </row>
    <row r="368" spans="1:8">
      <c r="A368" s="86"/>
      <c r="B368" s="86"/>
      <c r="C368" s="86"/>
      <c r="D368" s="86"/>
      <c r="E368" s="86"/>
      <c r="F368" s="86"/>
      <c r="G368" s="96"/>
      <c r="H368" s="86"/>
    </row>
    <row r="369" spans="1:8">
      <c r="A369" s="86"/>
      <c r="B369" s="86"/>
      <c r="C369" s="86"/>
      <c r="D369" s="86"/>
      <c r="E369" s="86"/>
      <c r="F369" s="86"/>
      <c r="G369" s="96"/>
      <c r="H369" s="86"/>
    </row>
    <row r="370" spans="1:8">
      <c r="A370" s="86"/>
      <c r="B370" s="86"/>
      <c r="C370" s="86"/>
      <c r="D370" s="86"/>
      <c r="E370" s="86"/>
      <c r="F370" s="86"/>
      <c r="G370" s="86"/>
      <c r="H370" s="86"/>
    </row>
    <row r="371" spans="1:8">
      <c r="A371" s="86"/>
      <c r="B371" s="86"/>
      <c r="C371" s="86"/>
      <c r="D371" s="86"/>
      <c r="E371" s="86"/>
      <c r="F371" s="86"/>
      <c r="G371" s="86"/>
      <c r="H371" s="86"/>
    </row>
    <row r="372" spans="1:8">
      <c r="A372" s="86"/>
      <c r="B372" s="86"/>
      <c r="C372" s="86"/>
      <c r="D372" s="86"/>
      <c r="E372" s="86"/>
      <c r="F372" s="86"/>
      <c r="G372" s="86"/>
      <c r="H372" s="86"/>
    </row>
    <row r="373" spans="1:8">
      <c r="A373" s="86"/>
      <c r="B373" s="86"/>
      <c r="C373" s="86"/>
      <c r="D373" s="86"/>
      <c r="E373" s="86"/>
      <c r="F373" s="86"/>
      <c r="G373" s="86"/>
      <c r="H373" s="86"/>
    </row>
    <row r="374" spans="1:8">
      <c r="A374" s="86"/>
      <c r="B374" s="86"/>
      <c r="C374" s="86"/>
      <c r="D374" s="86"/>
      <c r="E374" s="86"/>
      <c r="F374" s="86"/>
      <c r="G374" s="96"/>
      <c r="H374" s="86"/>
    </row>
    <row r="375" spans="1:8">
      <c r="A375" s="86"/>
      <c r="B375" s="86"/>
      <c r="C375" s="86"/>
      <c r="D375" s="86"/>
      <c r="E375" s="86"/>
      <c r="F375" s="86"/>
      <c r="G375" s="86"/>
      <c r="H375" s="86"/>
    </row>
    <row r="376" spans="1:8">
      <c r="A376" s="86"/>
      <c r="B376" s="86"/>
      <c r="C376" s="86"/>
      <c r="D376" s="86"/>
      <c r="E376" s="86"/>
      <c r="F376" s="86"/>
      <c r="G376" s="96"/>
      <c r="H376" s="86"/>
    </row>
    <row r="378" spans="1:8">
      <c r="B378" s="86"/>
      <c r="C378" s="86"/>
      <c r="D378" s="86"/>
      <c r="E378" s="86"/>
    </row>
    <row r="379" spans="1:8">
      <c r="A379" s="86"/>
      <c r="B379" s="86"/>
      <c r="C379" s="86"/>
      <c r="D379" s="86"/>
      <c r="E379" s="86"/>
    </row>
    <row r="380" spans="1:8">
      <c r="A380" s="86"/>
      <c r="B380" s="86"/>
      <c r="C380" s="86"/>
      <c r="D380" s="86"/>
      <c r="E380" s="86"/>
    </row>
    <row r="381" spans="1:8">
      <c r="A381" s="86"/>
      <c r="B381" s="86"/>
      <c r="C381" s="86"/>
      <c r="D381" s="86"/>
      <c r="E381" s="86"/>
    </row>
    <row r="382" spans="1:8">
      <c r="A382" s="86"/>
      <c r="B382" s="86"/>
      <c r="C382" s="86"/>
      <c r="D382" s="86"/>
      <c r="E382" s="86"/>
    </row>
    <row r="383" spans="1:8">
      <c r="A383" s="86"/>
      <c r="B383" s="86"/>
      <c r="C383" s="86"/>
      <c r="D383" s="86"/>
      <c r="E383" s="86"/>
    </row>
    <row r="384" spans="1:8">
      <c r="A384" s="86"/>
      <c r="B384" s="86"/>
      <c r="C384" s="86"/>
      <c r="D384" s="86"/>
      <c r="E384" s="86"/>
    </row>
    <row r="385" spans="1:5">
      <c r="A385" s="86"/>
      <c r="B385" s="86"/>
      <c r="C385" s="86"/>
      <c r="D385" s="86"/>
      <c r="E385" s="86"/>
    </row>
    <row r="386" spans="1:5">
      <c r="A386" s="86"/>
      <c r="B386" s="86"/>
      <c r="C386" s="86"/>
      <c r="D386" s="86"/>
      <c r="E386" s="86"/>
    </row>
    <row r="387" spans="1:5">
      <c r="A387" s="86"/>
      <c r="B387" s="86"/>
      <c r="C387" s="86"/>
      <c r="D387" s="86"/>
      <c r="E387" s="86"/>
    </row>
    <row r="388" spans="1:5">
      <c r="A388" s="86"/>
      <c r="B388" s="86"/>
      <c r="C388" s="86"/>
      <c r="D388" s="86"/>
      <c r="E388" s="86"/>
    </row>
    <row r="389" spans="1:5">
      <c r="A389" s="86"/>
      <c r="B389" s="86"/>
      <c r="C389" s="86"/>
      <c r="D389" s="86"/>
      <c r="E389" s="86"/>
    </row>
    <row r="390" spans="1:5">
      <c r="A390" s="86"/>
      <c r="B390" s="86"/>
      <c r="C390" s="86"/>
      <c r="D390" s="86"/>
      <c r="E390" s="86"/>
    </row>
    <row r="391" spans="1:5">
      <c r="A391" s="86"/>
      <c r="B391" s="86"/>
      <c r="C391" s="86"/>
      <c r="D391" s="86"/>
      <c r="E391" s="86"/>
    </row>
    <row r="392" spans="1:5">
      <c r="A392" s="86"/>
      <c r="B392" s="86"/>
      <c r="C392" s="86"/>
      <c r="D392" s="86"/>
      <c r="E392" s="86"/>
    </row>
    <row r="393" spans="1:5">
      <c r="A393" s="86"/>
      <c r="B393" s="86"/>
      <c r="C393" s="86"/>
      <c r="D393" s="86"/>
      <c r="E393" s="86"/>
    </row>
    <row r="394" spans="1:5">
      <c r="A394" s="86"/>
      <c r="B394" s="86"/>
      <c r="C394" s="86"/>
      <c r="D394" s="86"/>
      <c r="E394" s="86"/>
    </row>
    <row r="396" spans="1:5">
      <c r="B396" s="86"/>
      <c r="C396" s="86"/>
      <c r="D396" s="86"/>
      <c r="E396" s="86"/>
    </row>
    <row r="397" spans="1:5">
      <c r="A397" s="86"/>
      <c r="B397" s="86"/>
      <c r="C397" s="86"/>
      <c r="D397" s="86"/>
      <c r="E397" s="86"/>
    </row>
    <row r="398" spans="1:5">
      <c r="A398" s="86"/>
      <c r="B398" s="86"/>
      <c r="C398" s="86"/>
      <c r="D398" s="86"/>
      <c r="E398" s="86"/>
    </row>
    <row r="399" spans="1:5">
      <c r="A399" s="86"/>
      <c r="B399" s="86"/>
      <c r="C399" s="86"/>
      <c r="D399" s="86"/>
      <c r="E399" s="86"/>
    </row>
    <row r="400" spans="1:5">
      <c r="A400" s="86"/>
      <c r="B400" s="86"/>
      <c r="C400" s="86"/>
      <c r="D400" s="86"/>
      <c r="E400" s="86"/>
    </row>
    <row r="401" spans="1:5">
      <c r="A401" s="86"/>
      <c r="B401" s="86"/>
      <c r="C401" s="86"/>
      <c r="D401" s="86"/>
      <c r="E401" s="86"/>
    </row>
    <row r="402" spans="1:5">
      <c r="A402" s="86"/>
      <c r="B402" s="86"/>
      <c r="C402" s="86"/>
      <c r="D402" s="86"/>
      <c r="E402" s="86"/>
    </row>
    <row r="403" spans="1:5">
      <c r="A403" s="86"/>
      <c r="B403" s="86"/>
      <c r="C403" s="86"/>
      <c r="D403" s="86"/>
      <c r="E403" s="86"/>
    </row>
    <row r="404" spans="1:5">
      <c r="A404" s="86"/>
      <c r="B404" s="86"/>
      <c r="C404" s="86"/>
      <c r="D404" s="86"/>
      <c r="E404" s="86"/>
    </row>
    <row r="405" spans="1:5">
      <c r="A405" s="86"/>
      <c r="B405" s="86"/>
      <c r="C405" s="86"/>
      <c r="D405" s="86"/>
      <c r="E405" s="86"/>
    </row>
    <row r="406" spans="1:5">
      <c r="A406" s="86"/>
      <c r="B406" s="86"/>
      <c r="C406" s="86"/>
      <c r="D406" s="86"/>
      <c r="E406" s="86"/>
    </row>
    <row r="407" spans="1:5">
      <c r="A407" s="86"/>
      <c r="B407" s="86"/>
      <c r="C407" s="86"/>
      <c r="D407" s="86"/>
      <c r="E407" s="86"/>
    </row>
    <row r="408" spans="1:5">
      <c r="A408" s="86"/>
      <c r="B408" s="86"/>
      <c r="C408" s="86"/>
      <c r="D408" s="86"/>
      <c r="E408" s="86"/>
    </row>
    <row r="409" spans="1:5">
      <c r="A409" s="86"/>
      <c r="B409" s="86"/>
      <c r="C409" s="86"/>
      <c r="D409" s="86"/>
      <c r="E409" s="86"/>
    </row>
    <row r="410" spans="1:5">
      <c r="A410" s="86"/>
      <c r="B410" s="86"/>
      <c r="C410" s="86"/>
      <c r="D410" s="86"/>
      <c r="E410" s="86"/>
    </row>
    <row r="411" spans="1:5">
      <c r="A411" s="86"/>
      <c r="B411" s="86"/>
      <c r="C411" s="86"/>
      <c r="D411" s="86"/>
      <c r="E411" s="86"/>
    </row>
    <row r="412" spans="1:5">
      <c r="A412" s="86"/>
      <c r="B412" s="86"/>
      <c r="C412" s="86"/>
      <c r="D412" s="86"/>
      <c r="E412" s="86"/>
    </row>
    <row r="414" spans="1:5">
      <c r="B414" s="86"/>
      <c r="C414" s="86"/>
      <c r="D414" s="86"/>
      <c r="E414" s="86"/>
    </row>
    <row r="415" spans="1:5">
      <c r="A415" s="86"/>
      <c r="B415" s="86"/>
      <c r="C415" s="86"/>
      <c r="D415" s="86"/>
      <c r="E415" s="86"/>
    </row>
    <row r="416" spans="1:5">
      <c r="A416" s="86"/>
      <c r="B416" s="86"/>
      <c r="C416" s="86"/>
      <c r="D416" s="86"/>
      <c r="E416" s="86"/>
    </row>
    <row r="417" spans="1:9">
      <c r="A417" s="86"/>
      <c r="B417" s="86"/>
      <c r="C417" s="86"/>
      <c r="D417" s="86"/>
      <c r="E417" s="86"/>
    </row>
    <row r="418" spans="1:9">
      <c r="A418" s="86"/>
      <c r="B418" s="86"/>
      <c r="C418" s="86"/>
      <c r="D418" s="86"/>
      <c r="E418" s="86"/>
    </row>
    <row r="419" spans="1:9">
      <c r="A419" s="86"/>
      <c r="B419" s="86"/>
      <c r="C419" s="86"/>
      <c r="D419" s="86"/>
      <c r="E419" s="86"/>
    </row>
    <row r="420" spans="1:9">
      <c r="A420" s="86"/>
      <c r="B420" s="86"/>
      <c r="C420" s="86"/>
      <c r="D420" s="86"/>
      <c r="E420" s="86"/>
    </row>
    <row r="421" spans="1:9">
      <c r="A421" s="86"/>
      <c r="B421" s="86"/>
      <c r="C421" s="86"/>
      <c r="D421" s="86"/>
      <c r="E421" s="86"/>
    </row>
    <row r="422" spans="1:9">
      <c r="A422" s="86"/>
      <c r="B422" s="86"/>
      <c r="C422" s="86"/>
      <c r="D422" s="86"/>
      <c r="E422" s="86"/>
    </row>
    <row r="423" spans="1:9">
      <c r="A423" s="86"/>
      <c r="B423" s="86"/>
      <c r="C423" s="86"/>
      <c r="D423" s="86"/>
      <c r="E423" s="86"/>
    </row>
    <row r="424" spans="1:9">
      <c r="A424" s="86"/>
      <c r="B424" s="86"/>
      <c r="C424" s="86"/>
      <c r="D424" s="86"/>
      <c r="E424" s="86"/>
    </row>
    <row r="425" spans="1:9">
      <c r="A425" s="86"/>
      <c r="B425" s="86"/>
      <c r="C425" s="86"/>
      <c r="D425" s="86"/>
      <c r="E425" s="86"/>
    </row>
    <row r="426" spans="1:9">
      <c r="A426" s="86"/>
      <c r="B426" s="86"/>
      <c r="C426" s="86"/>
      <c r="D426" s="86"/>
      <c r="E426" s="86"/>
    </row>
    <row r="427" spans="1:9">
      <c r="A427" s="86"/>
      <c r="B427" s="86"/>
      <c r="C427" s="86"/>
      <c r="D427" s="86"/>
      <c r="E427" s="86"/>
    </row>
    <row r="428" spans="1:9">
      <c r="A428" s="86"/>
      <c r="B428" s="86"/>
      <c r="C428" s="86"/>
      <c r="D428" s="86"/>
      <c r="E428" s="86"/>
    </row>
    <row r="429" spans="1:9">
      <c r="A429" s="86"/>
      <c r="B429" s="86"/>
      <c r="C429" s="86"/>
      <c r="D429" s="86"/>
      <c r="E429" s="86"/>
    </row>
    <row r="430" spans="1:9">
      <c r="A430" s="86"/>
      <c r="B430" s="86"/>
      <c r="C430" s="86"/>
      <c r="D430" s="86"/>
      <c r="E430" s="86"/>
    </row>
    <row r="432" spans="1:9">
      <c r="B432" s="86"/>
      <c r="C432" s="86"/>
      <c r="D432" s="86"/>
      <c r="E432" s="86"/>
      <c r="F432" s="86"/>
      <c r="G432" s="86"/>
      <c r="H432" s="86"/>
      <c r="I432" s="86"/>
    </row>
    <row r="433" spans="1:9">
      <c r="A433" s="86"/>
      <c r="B433" s="96"/>
      <c r="C433" s="86"/>
      <c r="D433" s="86"/>
      <c r="E433" s="86"/>
      <c r="F433" s="86"/>
      <c r="G433" s="96"/>
      <c r="H433" s="96"/>
      <c r="I433" s="86"/>
    </row>
    <row r="434" spans="1:9">
      <c r="A434" s="86"/>
      <c r="B434" s="96"/>
      <c r="C434" s="86"/>
      <c r="D434" s="86"/>
      <c r="E434" s="86"/>
      <c r="F434" s="86"/>
      <c r="G434" s="96"/>
      <c r="H434" s="96"/>
      <c r="I434" s="86"/>
    </row>
    <row r="435" spans="1:9">
      <c r="A435" s="86"/>
      <c r="B435" s="96"/>
      <c r="C435" s="86"/>
      <c r="D435" s="86"/>
      <c r="E435" s="96"/>
      <c r="F435" s="86"/>
      <c r="G435" s="96"/>
      <c r="H435" s="96"/>
      <c r="I435" s="86"/>
    </row>
    <row r="436" spans="1:9">
      <c r="A436" s="86"/>
      <c r="B436" s="96"/>
      <c r="C436" s="96"/>
      <c r="D436" s="86"/>
      <c r="E436" s="96"/>
      <c r="F436" s="86"/>
      <c r="G436" s="96"/>
      <c r="H436" s="96"/>
      <c r="I436" s="86"/>
    </row>
    <row r="437" spans="1:9">
      <c r="A437" s="86"/>
      <c r="B437" s="96"/>
      <c r="C437" s="96"/>
      <c r="D437" s="86"/>
      <c r="E437" s="96"/>
      <c r="F437" s="86"/>
      <c r="G437" s="96"/>
      <c r="H437" s="96"/>
      <c r="I437" s="86"/>
    </row>
    <row r="438" spans="1:9">
      <c r="A438" s="86"/>
      <c r="B438" s="96"/>
      <c r="C438" s="96"/>
      <c r="D438" s="86"/>
      <c r="E438" s="96"/>
      <c r="F438" s="86"/>
      <c r="G438" s="86"/>
      <c r="H438" s="96"/>
      <c r="I438" s="86"/>
    </row>
    <row r="439" spans="1:9">
      <c r="A439" s="86"/>
      <c r="B439" s="96"/>
      <c r="C439" s="96"/>
      <c r="D439" s="86"/>
      <c r="E439" s="86"/>
      <c r="F439" s="86"/>
      <c r="G439" s="86"/>
      <c r="H439" s="96"/>
      <c r="I439" s="86"/>
    </row>
    <row r="440" spans="1:9">
      <c r="A440" s="86"/>
      <c r="B440" s="96"/>
      <c r="C440" s="96"/>
      <c r="D440" s="86"/>
      <c r="E440" s="86"/>
      <c r="F440" s="86"/>
      <c r="G440" s="86"/>
      <c r="H440" s="96"/>
      <c r="I440" s="86"/>
    </row>
    <row r="441" spans="1:9">
      <c r="A441" s="86"/>
      <c r="B441" s="96"/>
      <c r="C441" s="96"/>
      <c r="D441" s="86"/>
      <c r="E441" s="96"/>
      <c r="F441" s="86"/>
      <c r="G441" s="86"/>
      <c r="H441" s="96"/>
      <c r="I441" s="86"/>
    </row>
    <row r="442" spans="1:9">
      <c r="A442" s="86"/>
      <c r="B442" s="96"/>
      <c r="C442" s="96"/>
      <c r="D442" s="86"/>
      <c r="E442" s="96"/>
      <c r="F442" s="86"/>
      <c r="G442" s="96"/>
      <c r="H442" s="96"/>
      <c r="I442" s="86"/>
    </row>
    <row r="443" spans="1:9">
      <c r="A443" s="86"/>
      <c r="B443" s="96"/>
      <c r="C443" s="86"/>
      <c r="D443" s="86"/>
      <c r="E443" s="96"/>
      <c r="F443" s="86"/>
      <c r="G443" s="96"/>
      <c r="H443" s="96"/>
      <c r="I443" s="86"/>
    </row>
    <row r="444" spans="1:9">
      <c r="A444" s="86"/>
      <c r="B444" s="96"/>
      <c r="C444" s="86"/>
      <c r="D444" s="86"/>
      <c r="E444" s="86"/>
      <c r="F444" s="86"/>
      <c r="G444" s="96"/>
      <c r="H444" s="96"/>
      <c r="I444" s="86"/>
    </row>
    <row r="445" spans="1:9">
      <c r="A445" s="86"/>
      <c r="B445" s="86"/>
      <c r="C445" s="86"/>
      <c r="D445" s="86"/>
      <c r="E445" s="86"/>
      <c r="F445" s="86"/>
      <c r="G445" s="86"/>
      <c r="H445" s="86"/>
      <c r="I445" s="86"/>
    </row>
    <row r="446" spans="1:9">
      <c r="A446" s="86"/>
      <c r="B446" s="96"/>
      <c r="C446" s="96"/>
      <c r="D446" s="86"/>
      <c r="E446" s="96"/>
      <c r="F446" s="86"/>
      <c r="G446" s="96"/>
      <c r="H446" s="96"/>
      <c r="I446" s="86"/>
    </row>
    <row r="447" spans="1:9">
      <c r="A447" s="86"/>
      <c r="B447" s="96"/>
      <c r="C447" s="86"/>
      <c r="D447" s="86"/>
      <c r="E447" s="86"/>
      <c r="F447" s="86"/>
      <c r="G447" s="86"/>
      <c r="H447" s="96"/>
      <c r="I447" s="86"/>
    </row>
    <row r="448" spans="1:9">
      <c r="A448" s="86"/>
      <c r="B448" s="96"/>
      <c r="C448" s="96"/>
      <c r="D448" s="86"/>
      <c r="E448" s="96"/>
      <c r="F448" s="86"/>
      <c r="G448" s="96"/>
      <c r="H448" s="96"/>
      <c r="I448" s="86"/>
    </row>
    <row r="450" spans="1:9">
      <c r="B450" s="86"/>
      <c r="C450" s="86"/>
      <c r="D450" s="86"/>
      <c r="E450" s="86"/>
      <c r="F450" s="86"/>
      <c r="G450" s="86"/>
      <c r="H450" s="86"/>
      <c r="I450" s="86"/>
    </row>
    <row r="451" spans="1:9">
      <c r="A451" s="86"/>
      <c r="B451" s="96"/>
      <c r="C451" s="86"/>
      <c r="D451" s="86"/>
      <c r="E451" s="86"/>
      <c r="F451" s="86"/>
      <c r="G451" s="96"/>
      <c r="H451" s="96"/>
      <c r="I451" s="86"/>
    </row>
    <row r="452" spans="1:9">
      <c r="A452" s="86"/>
      <c r="B452" s="96"/>
      <c r="C452" s="86"/>
      <c r="D452" s="86"/>
      <c r="E452" s="86"/>
      <c r="F452" s="86"/>
      <c r="G452" s="86"/>
      <c r="H452" s="96"/>
      <c r="I452" s="86"/>
    </row>
    <row r="453" spans="1:9">
      <c r="A453" s="86"/>
      <c r="B453" s="96"/>
      <c r="C453" s="86"/>
      <c r="D453" s="86"/>
      <c r="E453" s="86"/>
      <c r="F453" s="86"/>
      <c r="G453" s="86"/>
      <c r="H453" s="96"/>
      <c r="I453" s="86"/>
    </row>
    <row r="454" spans="1:9">
      <c r="A454" s="86"/>
      <c r="B454" s="96"/>
      <c r="C454" s="86"/>
      <c r="D454" s="86"/>
      <c r="E454" s="96"/>
      <c r="F454" s="86"/>
      <c r="G454" s="86"/>
      <c r="H454" s="96"/>
      <c r="I454" s="86"/>
    </row>
    <row r="455" spans="1:9">
      <c r="A455" s="86"/>
      <c r="B455" s="96"/>
      <c r="C455" s="86"/>
      <c r="D455" s="86"/>
      <c r="E455" s="96"/>
      <c r="F455" s="86"/>
      <c r="G455" s="86"/>
      <c r="H455" s="96"/>
      <c r="I455" s="86"/>
    </row>
    <row r="456" spans="1:9">
      <c r="A456" s="86"/>
      <c r="B456" s="96"/>
      <c r="C456" s="96"/>
      <c r="D456" s="86"/>
      <c r="E456" s="96"/>
      <c r="F456" s="86"/>
      <c r="G456" s="86"/>
      <c r="H456" s="96"/>
      <c r="I456" s="86"/>
    </row>
    <row r="457" spans="1:9">
      <c r="A457" s="86"/>
      <c r="B457" s="96"/>
      <c r="C457" s="96"/>
      <c r="D457" s="86"/>
      <c r="E457" s="86"/>
      <c r="F457" s="96"/>
      <c r="G457" s="86"/>
      <c r="H457" s="96"/>
      <c r="I457" s="86"/>
    </row>
    <row r="458" spans="1:9">
      <c r="A458" s="86"/>
      <c r="B458" s="96"/>
      <c r="C458" s="96"/>
      <c r="D458" s="86"/>
      <c r="E458" s="96"/>
      <c r="F458" s="96"/>
      <c r="G458" s="86"/>
      <c r="H458" s="96"/>
      <c r="I458" s="86"/>
    </row>
    <row r="459" spans="1:9">
      <c r="A459" s="86"/>
      <c r="B459" s="96"/>
      <c r="C459" s="96"/>
      <c r="D459" s="86"/>
      <c r="E459" s="96"/>
      <c r="F459" s="86"/>
      <c r="G459" s="86"/>
      <c r="H459" s="96"/>
      <c r="I459" s="86"/>
    </row>
    <row r="460" spans="1:9">
      <c r="A460" s="86"/>
      <c r="B460" s="96"/>
      <c r="C460" s="86"/>
      <c r="D460" s="86"/>
      <c r="E460" s="96"/>
      <c r="F460" s="86"/>
      <c r="G460" s="86"/>
      <c r="H460" s="96"/>
      <c r="I460" s="86"/>
    </row>
    <row r="461" spans="1:9">
      <c r="A461" s="86"/>
      <c r="B461" s="96"/>
      <c r="C461" s="86"/>
      <c r="D461" s="86"/>
      <c r="E461" s="86"/>
      <c r="F461" s="86"/>
      <c r="G461" s="86"/>
      <c r="H461" s="96"/>
      <c r="I461" s="86"/>
    </row>
    <row r="462" spans="1:9">
      <c r="A462" s="86"/>
      <c r="B462" s="96"/>
      <c r="C462" s="86"/>
      <c r="D462" s="86"/>
      <c r="E462" s="86"/>
      <c r="F462" s="86"/>
      <c r="G462" s="96"/>
      <c r="H462" s="96"/>
      <c r="I462" s="86"/>
    </row>
    <row r="463" spans="1:9">
      <c r="A463" s="86"/>
      <c r="B463" s="86"/>
      <c r="C463" s="86"/>
      <c r="D463" s="86"/>
      <c r="E463" s="86"/>
      <c r="F463" s="86"/>
      <c r="G463" s="86"/>
      <c r="H463" s="86"/>
      <c r="I463" s="86"/>
    </row>
    <row r="464" spans="1:9">
      <c r="A464" s="86"/>
      <c r="B464" s="96"/>
      <c r="C464" s="96"/>
      <c r="D464" s="86"/>
      <c r="E464" s="96"/>
      <c r="F464" s="96"/>
      <c r="G464" s="96"/>
      <c r="H464" s="96"/>
      <c r="I464" s="86"/>
    </row>
    <row r="465" spans="1:9">
      <c r="A465" s="86"/>
      <c r="B465" s="96"/>
      <c r="C465" s="86"/>
      <c r="D465" s="86"/>
      <c r="E465" s="86"/>
      <c r="F465" s="86"/>
      <c r="G465" s="86"/>
      <c r="H465" s="96"/>
      <c r="I465" s="86"/>
    </row>
    <row r="466" spans="1:9">
      <c r="A466" s="86"/>
      <c r="B466" s="96"/>
      <c r="C466" s="96"/>
      <c r="D466" s="86"/>
      <c r="E466" s="96"/>
      <c r="F466" s="96"/>
      <c r="G466" s="96"/>
      <c r="H466" s="96"/>
      <c r="I466" s="86"/>
    </row>
    <row r="468" spans="1:9">
      <c r="B468" s="86"/>
      <c r="C468" s="86"/>
    </row>
    <row r="469" spans="1:9">
      <c r="A469" s="86"/>
      <c r="B469" s="96"/>
      <c r="C469" s="96"/>
    </row>
    <row r="470" spans="1:9">
      <c r="A470" s="86"/>
      <c r="B470" s="96"/>
      <c r="C470" s="96"/>
    </row>
    <row r="471" spans="1:9">
      <c r="A471" s="86"/>
      <c r="B471" s="96"/>
      <c r="C471" s="96"/>
    </row>
    <row r="472" spans="1:9">
      <c r="A472" s="86"/>
      <c r="B472" s="96"/>
      <c r="C472" s="96"/>
    </row>
    <row r="473" spans="1:9">
      <c r="A473" s="86"/>
      <c r="B473" s="96"/>
      <c r="C473" s="96"/>
    </row>
    <row r="474" spans="1:9">
      <c r="A474" s="86"/>
      <c r="B474" s="96"/>
      <c r="C474" s="96"/>
    </row>
    <row r="475" spans="1:9">
      <c r="A475" s="86"/>
      <c r="B475" s="96"/>
      <c r="C475" s="96"/>
    </row>
    <row r="476" spans="1:9">
      <c r="A476" s="86"/>
      <c r="B476" s="96"/>
      <c r="C476" s="96"/>
    </row>
    <row r="477" spans="1:9">
      <c r="A477" s="86"/>
      <c r="B477" s="96"/>
      <c r="C477" s="96"/>
    </row>
    <row r="478" spans="1:9">
      <c r="A478" s="86"/>
      <c r="B478" s="96"/>
      <c r="C478" s="96"/>
    </row>
    <row r="479" spans="1:9">
      <c r="A479" s="86"/>
      <c r="B479" s="96"/>
      <c r="C479" s="96"/>
    </row>
    <row r="480" spans="1:9">
      <c r="A480" s="86"/>
      <c r="B480" s="96"/>
      <c r="C480" s="96"/>
    </row>
    <row r="481" spans="1:3">
      <c r="A481" s="86"/>
      <c r="B481" s="86"/>
      <c r="C481" s="86"/>
    </row>
    <row r="482" spans="1:3">
      <c r="A482" s="86"/>
      <c r="B482" s="96"/>
      <c r="C482" s="96"/>
    </row>
    <row r="483" spans="1:3">
      <c r="A483" s="86"/>
      <c r="B483" s="96"/>
      <c r="C483" s="96"/>
    </row>
    <row r="484" spans="1:3">
      <c r="A484" s="86"/>
      <c r="B484" s="96"/>
      <c r="C484" s="96"/>
    </row>
    <row r="486" spans="1:3">
      <c r="B486" s="86"/>
      <c r="C486" s="86"/>
    </row>
    <row r="487" spans="1:3">
      <c r="A487" s="86"/>
      <c r="B487" s="96"/>
      <c r="C487" s="86"/>
    </row>
    <row r="488" spans="1:3">
      <c r="A488" s="86"/>
      <c r="B488" s="96"/>
      <c r="C488" s="86"/>
    </row>
    <row r="489" spans="1:3">
      <c r="A489" s="86"/>
      <c r="B489" s="96"/>
      <c r="C489" s="96"/>
    </row>
    <row r="490" spans="1:3">
      <c r="A490" s="86"/>
      <c r="B490" s="96"/>
      <c r="C490" s="96"/>
    </row>
    <row r="491" spans="1:3">
      <c r="A491" s="86"/>
      <c r="B491" s="96"/>
      <c r="C491" s="96"/>
    </row>
    <row r="492" spans="1:3">
      <c r="A492" s="86"/>
      <c r="B492" s="96"/>
      <c r="C492" s="96"/>
    </row>
    <row r="493" spans="1:3">
      <c r="A493" s="86"/>
      <c r="B493" s="96"/>
      <c r="C493" s="96"/>
    </row>
    <row r="494" spans="1:3">
      <c r="A494" s="86"/>
      <c r="B494" s="96"/>
      <c r="C494" s="96"/>
    </row>
    <row r="495" spans="1:3">
      <c r="A495" s="86"/>
      <c r="B495" s="96"/>
      <c r="C495" s="96"/>
    </row>
    <row r="496" spans="1:3">
      <c r="A496" s="86"/>
      <c r="B496" s="96"/>
      <c r="C496" s="96"/>
    </row>
    <row r="497" spans="1:3">
      <c r="A497" s="86"/>
      <c r="B497" s="96"/>
      <c r="C497" s="86"/>
    </row>
    <row r="498" spans="1:3">
      <c r="A498" s="86"/>
      <c r="B498" s="96"/>
      <c r="C498" s="86"/>
    </row>
    <row r="499" spans="1:3">
      <c r="A499" s="86"/>
      <c r="B499" s="86"/>
      <c r="C499" s="86"/>
    </row>
    <row r="500" spans="1:3">
      <c r="A500" s="86"/>
      <c r="B500" s="96"/>
      <c r="C500" s="96"/>
    </row>
    <row r="501" spans="1:3">
      <c r="A501" s="86"/>
      <c r="B501" s="96"/>
      <c r="C501" s="86"/>
    </row>
    <row r="502" spans="1:3">
      <c r="A502" s="86"/>
      <c r="B502" s="96"/>
      <c r="C502" s="96"/>
    </row>
    <row r="504" spans="1:3">
      <c r="B504" s="86"/>
      <c r="C504" s="86"/>
    </row>
    <row r="505" spans="1:3">
      <c r="A505" s="86"/>
      <c r="B505" s="96"/>
      <c r="C505" s="96"/>
    </row>
    <row r="506" spans="1:3">
      <c r="A506" s="86"/>
      <c r="B506" s="96"/>
      <c r="C506" s="96"/>
    </row>
    <row r="507" spans="1:3">
      <c r="A507" s="86"/>
      <c r="B507" s="96"/>
      <c r="C507" s="96"/>
    </row>
    <row r="508" spans="1:3">
      <c r="A508" s="86"/>
      <c r="B508" s="96"/>
      <c r="C508" s="96"/>
    </row>
    <row r="509" spans="1:3">
      <c r="A509" s="86"/>
      <c r="B509" s="96"/>
      <c r="C509" s="96"/>
    </row>
    <row r="510" spans="1:3">
      <c r="A510" s="86"/>
      <c r="B510" s="96"/>
      <c r="C510" s="96"/>
    </row>
    <row r="511" spans="1:3">
      <c r="A511" s="86"/>
      <c r="B511" s="96"/>
      <c r="C511" s="96"/>
    </row>
    <row r="512" spans="1:3">
      <c r="A512" s="86"/>
      <c r="B512" s="96"/>
      <c r="C512" s="96"/>
    </row>
    <row r="513" spans="1:19">
      <c r="A513" s="86"/>
      <c r="B513" s="96"/>
      <c r="C513" s="96"/>
    </row>
    <row r="514" spans="1:19">
      <c r="A514" s="86"/>
      <c r="B514" s="96"/>
      <c r="C514" s="96"/>
    </row>
    <row r="515" spans="1:19">
      <c r="A515" s="86"/>
      <c r="B515" s="96"/>
      <c r="C515" s="96"/>
    </row>
    <row r="516" spans="1:19">
      <c r="A516" s="86"/>
      <c r="B516" s="96"/>
      <c r="C516" s="96"/>
    </row>
    <row r="517" spans="1:19">
      <c r="A517" s="86"/>
      <c r="B517" s="86"/>
      <c r="C517" s="86"/>
    </row>
    <row r="518" spans="1:19">
      <c r="A518" s="86"/>
      <c r="B518" s="96"/>
      <c r="C518" s="96"/>
    </row>
    <row r="519" spans="1:19">
      <c r="A519" s="86"/>
      <c r="B519" s="96"/>
      <c r="C519" s="96"/>
    </row>
    <row r="520" spans="1:19">
      <c r="A520" s="86"/>
      <c r="B520" s="96"/>
      <c r="C520" s="96"/>
    </row>
    <row r="522" spans="1:19"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</row>
    <row r="523" spans="1:19">
      <c r="A523" s="86"/>
      <c r="B523" s="9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</row>
    <row r="524" spans="1:19">
      <c r="A524" s="86"/>
      <c r="B524" s="9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</row>
    <row r="525" spans="1:19">
      <c r="A525" s="86"/>
      <c r="B525" s="9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</row>
    <row r="526" spans="1:19">
      <c r="A526" s="86"/>
      <c r="B526" s="9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</row>
    <row r="527" spans="1:19">
      <c r="A527" s="86"/>
      <c r="B527" s="9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</row>
    <row r="528" spans="1:19">
      <c r="A528" s="86"/>
      <c r="B528" s="9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</row>
    <row r="529" spans="1:19">
      <c r="A529" s="86"/>
      <c r="B529" s="9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</row>
    <row r="530" spans="1:19">
      <c r="A530" s="86"/>
      <c r="B530" s="9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</row>
    <row r="531" spans="1:19">
      <c r="A531" s="86"/>
      <c r="B531" s="9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</row>
    <row r="532" spans="1:19">
      <c r="A532" s="86"/>
      <c r="B532" s="9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</row>
    <row r="533" spans="1:19">
      <c r="A533" s="86"/>
      <c r="B533" s="9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</row>
    <row r="534" spans="1:19">
      <c r="A534" s="86"/>
      <c r="B534" s="9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</row>
    <row r="535" spans="1:19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</row>
    <row r="536" spans="1:19">
      <c r="A536" s="86"/>
      <c r="B536" s="9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</row>
    <row r="537" spans="1:19">
      <c r="A537" s="86"/>
      <c r="B537" s="9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</row>
    <row r="538" spans="1:19">
      <c r="A538" s="86"/>
      <c r="B538" s="9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</row>
    <row r="540" spans="1:19"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</row>
    <row r="541" spans="1:19">
      <c r="A541" s="86"/>
      <c r="B541" s="9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</row>
    <row r="542" spans="1:19">
      <c r="A542" s="86"/>
      <c r="B542" s="9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</row>
    <row r="543" spans="1:19">
      <c r="A543" s="86"/>
      <c r="B543" s="9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</row>
    <row r="544" spans="1:19">
      <c r="A544" s="86"/>
      <c r="B544" s="9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</row>
    <row r="545" spans="1:19">
      <c r="A545" s="86"/>
      <c r="B545" s="9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</row>
    <row r="546" spans="1:19">
      <c r="A546" s="86"/>
      <c r="B546" s="9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</row>
    <row r="547" spans="1:19">
      <c r="A547" s="86"/>
      <c r="B547" s="9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</row>
    <row r="548" spans="1:19">
      <c r="A548" s="86"/>
      <c r="B548" s="9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</row>
    <row r="549" spans="1:19">
      <c r="A549" s="86"/>
      <c r="B549" s="9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</row>
    <row r="550" spans="1:19">
      <c r="A550" s="86"/>
      <c r="B550" s="9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</row>
    <row r="551" spans="1:19">
      <c r="A551" s="86"/>
      <c r="B551" s="9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</row>
    <row r="552" spans="1:19">
      <c r="A552" s="86"/>
      <c r="B552" s="9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</row>
    <row r="553" spans="1:19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</row>
    <row r="554" spans="1:19">
      <c r="A554" s="86"/>
      <c r="B554" s="9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</row>
    <row r="555" spans="1:19">
      <c r="A555" s="86"/>
      <c r="B555" s="9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</row>
    <row r="556" spans="1:19">
      <c r="A556" s="86"/>
      <c r="B556" s="9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</row>
    <row r="558" spans="1:19">
      <c r="B558" s="86"/>
      <c r="C558" s="86"/>
      <c r="D558" s="86"/>
      <c r="E558" s="86"/>
      <c r="F558" s="86"/>
      <c r="G558" s="86"/>
      <c r="H558" s="86"/>
      <c r="I558" s="86"/>
    </row>
    <row r="559" spans="1:19">
      <c r="A559" s="86"/>
      <c r="B559" s="86"/>
      <c r="C559" s="86"/>
      <c r="D559" s="86"/>
      <c r="E559" s="86"/>
      <c r="F559" s="86"/>
      <c r="G559" s="86"/>
      <c r="H559" s="86"/>
      <c r="I559" s="86"/>
    </row>
    <row r="560" spans="1:19">
      <c r="A560" s="86"/>
      <c r="B560" s="86"/>
      <c r="C560" s="86"/>
      <c r="D560" s="86"/>
      <c r="E560" s="86"/>
      <c r="F560" s="86"/>
      <c r="G560" s="86"/>
      <c r="H560" s="86"/>
      <c r="I560" s="86"/>
    </row>
    <row r="561" spans="1:9">
      <c r="A561" s="86"/>
      <c r="B561" s="86"/>
      <c r="C561" s="86"/>
      <c r="D561" s="86"/>
      <c r="E561" s="86"/>
      <c r="F561" s="86"/>
      <c r="G561" s="86"/>
      <c r="H561" s="86"/>
      <c r="I561" s="86"/>
    </row>
    <row r="562" spans="1:9">
      <c r="A562" s="86"/>
      <c r="B562" s="86"/>
      <c r="C562" s="86"/>
      <c r="D562" s="86"/>
      <c r="E562" s="86"/>
      <c r="F562" s="86"/>
      <c r="G562" s="86"/>
      <c r="H562" s="86"/>
      <c r="I562" s="86"/>
    </row>
    <row r="563" spans="1:9">
      <c r="A563" s="86"/>
      <c r="B563" s="86"/>
      <c r="C563" s="86"/>
      <c r="D563" s="86"/>
      <c r="E563" s="86"/>
      <c r="F563" s="86"/>
      <c r="G563" s="86"/>
      <c r="H563" s="86"/>
      <c r="I563" s="86"/>
    </row>
    <row r="564" spans="1:9">
      <c r="A564" s="86"/>
      <c r="B564" s="86"/>
      <c r="C564" s="86"/>
      <c r="D564" s="86"/>
      <c r="E564" s="86"/>
      <c r="F564" s="86"/>
      <c r="G564" s="86"/>
      <c r="H564" s="86"/>
      <c r="I564" s="86"/>
    </row>
    <row r="565" spans="1:9">
      <c r="A565" s="86"/>
      <c r="B565" s="86"/>
      <c r="C565" s="86"/>
      <c r="D565" s="86"/>
      <c r="E565" s="86"/>
      <c r="F565" s="86"/>
      <c r="G565" s="86"/>
      <c r="H565" s="86"/>
      <c r="I565" s="86"/>
    </row>
    <row r="566" spans="1:9">
      <c r="A566" s="86"/>
      <c r="B566" s="86"/>
      <c r="C566" s="86"/>
      <c r="D566" s="86"/>
      <c r="E566" s="86"/>
      <c r="F566" s="86"/>
      <c r="G566" s="86"/>
      <c r="H566" s="86"/>
      <c r="I566" s="86"/>
    </row>
    <row r="567" spans="1:9">
      <c r="A567" s="86"/>
      <c r="B567" s="86"/>
      <c r="C567" s="86"/>
      <c r="D567" s="86"/>
      <c r="E567" s="86"/>
      <c r="F567" s="86"/>
      <c r="G567" s="86"/>
      <c r="H567" s="86"/>
      <c r="I567" s="86"/>
    </row>
    <row r="568" spans="1:9">
      <c r="A568" s="86"/>
      <c r="B568" s="86"/>
      <c r="C568" s="86"/>
      <c r="D568" s="86"/>
      <c r="E568" s="86"/>
      <c r="F568" s="86"/>
      <c r="G568" s="86"/>
      <c r="H568" s="86"/>
      <c r="I568" s="86"/>
    </row>
    <row r="569" spans="1:9">
      <c r="A569" s="86"/>
      <c r="B569" s="86"/>
      <c r="C569" s="86"/>
      <c r="D569" s="86"/>
      <c r="E569" s="86"/>
      <c r="F569" s="86"/>
      <c r="G569" s="86"/>
      <c r="H569" s="86"/>
      <c r="I569" s="86"/>
    </row>
    <row r="570" spans="1:9">
      <c r="A570" s="86"/>
      <c r="B570" s="86"/>
      <c r="C570" s="86"/>
      <c r="D570" s="86"/>
      <c r="E570" s="86"/>
      <c r="F570" s="86"/>
      <c r="G570" s="86"/>
      <c r="H570" s="86"/>
      <c r="I570" s="86"/>
    </row>
    <row r="571" spans="1:9">
      <c r="A571" s="86"/>
      <c r="B571" s="86"/>
      <c r="C571" s="86"/>
      <c r="D571" s="86"/>
      <c r="E571" s="86"/>
      <c r="F571" s="86"/>
      <c r="G571" s="86"/>
      <c r="H571" s="86"/>
      <c r="I571" s="86"/>
    </row>
    <row r="572" spans="1:9">
      <c r="A572" s="86"/>
      <c r="B572" s="86"/>
      <c r="C572" s="86"/>
      <c r="D572" s="86"/>
      <c r="E572" s="86"/>
      <c r="F572" s="86"/>
      <c r="G572" s="86"/>
      <c r="H572" s="86"/>
      <c r="I572" s="86"/>
    </row>
    <row r="573" spans="1:9">
      <c r="A573" s="86"/>
      <c r="B573" s="86"/>
      <c r="C573" s="86"/>
      <c r="D573" s="86"/>
      <c r="E573" s="86"/>
      <c r="F573" s="86"/>
      <c r="G573" s="86"/>
      <c r="H573" s="86"/>
      <c r="I573" s="86"/>
    </row>
    <row r="574" spans="1:9">
      <c r="A574" s="86"/>
      <c r="B574" s="86"/>
      <c r="C574" s="86"/>
      <c r="D574" s="86"/>
      <c r="E574" s="86"/>
      <c r="F574" s="86"/>
      <c r="G574" s="86"/>
      <c r="H574" s="86"/>
      <c r="I574" s="86"/>
    </row>
    <row r="576" spans="1:9">
      <c r="B576" s="86"/>
      <c r="C576" s="86"/>
      <c r="D576" s="86"/>
      <c r="E576" s="86"/>
      <c r="F576" s="86"/>
      <c r="G576" s="86"/>
      <c r="H576" s="86"/>
      <c r="I576" s="86"/>
    </row>
    <row r="577" spans="1:9">
      <c r="A577" s="86"/>
      <c r="B577" s="86"/>
      <c r="C577" s="86"/>
      <c r="D577" s="86"/>
      <c r="E577" s="86"/>
      <c r="F577" s="86"/>
      <c r="G577" s="86"/>
      <c r="H577" s="86"/>
      <c r="I577" s="86"/>
    </row>
    <row r="578" spans="1:9">
      <c r="A578" s="86"/>
      <c r="B578" s="86"/>
      <c r="C578" s="86"/>
      <c r="D578" s="86"/>
      <c r="E578" s="86"/>
      <c r="F578" s="86"/>
      <c r="G578" s="86"/>
      <c r="H578" s="86"/>
      <c r="I578" s="86"/>
    </row>
    <row r="579" spans="1:9">
      <c r="A579" s="86"/>
      <c r="B579" s="86"/>
      <c r="C579" s="86"/>
      <c r="D579" s="86"/>
      <c r="E579" s="86"/>
      <c r="F579" s="86"/>
      <c r="G579" s="86"/>
      <c r="H579" s="86"/>
      <c r="I579" s="86"/>
    </row>
    <row r="580" spans="1:9">
      <c r="A580" s="86"/>
      <c r="B580" s="86"/>
      <c r="C580" s="86"/>
      <c r="D580" s="86"/>
      <c r="E580" s="86"/>
      <c r="F580" s="86"/>
      <c r="G580" s="86"/>
      <c r="H580" s="86"/>
      <c r="I580" s="86"/>
    </row>
    <row r="581" spans="1:9">
      <c r="A581" s="86"/>
      <c r="B581" s="86"/>
      <c r="C581" s="86"/>
      <c r="D581" s="86"/>
      <c r="E581" s="86"/>
      <c r="F581" s="86"/>
      <c r="G581" s="86"/>
      <c r="H581" s="86"/>
      <c r="I581" s="86"/>
    </row>
    <row r="582" spans="1:9">
      <c r="A582" s="86"/>
      <c r="B582" s="86"/>
      <c r="C582" s="86"/>
      <c r="D582" s="86"/>
      <c r="E582" s="86"/>
      <c r="F582" s="86"/>
      <c r="G582" s="86"/>
      <c r="H582" s="86"/>
      <c r="I582" s="86"/>
    </row>
    <row r="583" spans="1:9">
      <c r="A583" s="86"/>
      <c r="B583" s="86"/>
      <c r="C583" s="86"/>
      <c r="D583" s="86"/>
      <c r="E583" s="86"/>
      <c r="F583" s="86"/>
      <c r="G583" s="86"/>
      <c r="H583" s="86"/>
      <c r="I583" s="86"/>
    </row>
    <row r="584" spans="1:9">
      <c r="A584" s="86"/>
      <c r="B584" s="86"/>
      <c r="C584" s="86"/>
      <c r="D584" s="86"/>
      <c r="E584" s="86"/>
      <c r="F584" s="86"/>
      <c r="G584" s="86"/>
      <c r="H584" s="86"/>
      <c r="I584" s="86"/>
    </row>
    <row r="585" spans="1:9">
      <c r="A585" s="86"/>
      <c r="B585" s="86"/>
      <c r="C585" s="86"/>
      <c r="D585" s="86"/>
      <c r="E585" s="86"/>
      <c r="F585" s="86"/>
      <c r="G585" s="86"/>
      <c r="H585" s="86"/>
      <c r="I585" s="86"/>
    </row>
    <row r="586" spans="1:9">
      <c r="A586" s="86"/>
      <c r="B586" s="86"/>
      <c r="C586" s="86"/>
      <c r="D586" s="86"/>
      <c r="E586" s="86"/>
      <c r="F586" s="86"/>
      <c r="G586" s="86"/>
      <c r="H586" s="86"/>
      <c r="I586" s="86"/>
    </row>
    <row r="587" spans="1:9">
      <c r="A587" s="86"/>
      <c r="B587" s="86"/>
      <c r="C587" s="86"/>
      <c r="D587" s="86"/>
      <c r="E587" s="86"/>
      <c r="F587" s="86"/>
      <c r="G587" s="86"/>
      <c r="H587" s="86"/>
      <c r="I587" s="86"/>
    </row>
    <row r="588" spans="1:9">
      <c r="A588" s="86"/>
      <c r="B588" s="86"/>
      <c r="C588" s="86"/>
      <c r="D588" s="86"/>
      <c r="E588" s="86"/>
      <c r="F588" s="86"/>
      <c r="G588" s="86"/>
      <c r="H588" s="86"/>
      <c r="I588" s="86"/>
    </row>
    <row r="589" spans="1:9">
      <c r="A589" s="86"/>
      <c r="B589" s="86"/>
      <c r="C589" s="86"/>
      <c r="D589" s="86"/>
      <c r="E589" s="86"/>
      <c r="F589" s="86"/>
      <c r="G589" s="86"/>
      <c r="H589" s="86"/>
      <c r="I589" s="86"/>
    </row>
    <row r="590" spans="1:9">
      <c r="A590" s="86"/>
      <c r="B590" s="86"/>
      <c r="C590" s="86"/>
      <c r="D590" s="86"/>
      <c r="E590" s="86"/>
      <c r="F590" s="86"/>
      <c r="G590" s="86"/>
      <c r="H590" s="86"/>
      <c r="I590" s="86"/>
    </row>
    <row r="591" spans="1:9">
      <c r="A591" s="86"/>
      <c r="B591" s="86"/>
      <c r="C591" s="86"/>
      <c r="D591" s="86"/>
      <c r="E591" s="86"/>
      <c r="F591" s="86"/>
      <c r="G591" s="86"/>
      <c r="H591" s="86"/>
      <c r="I591" s="86"/>
    </row>
    <row r="592" spans="1:9">
      <c r="A592" s="86"/>
      <c r="B592" s="86"/>
      <c r="C592" s="86"/>
      <c r="D592" s="86"/>
      <c r="E592" s="86"/>
      <c r="F592" s="86"/>
      <c r="G592" s="86"/>
      <c r="H592" s="86"/>
      <c r="I592" s="86"/>
    </row>
    <row r="594" spans="1:9">
      <c r="B594" s="86"/>
      <c r="C594" s="86"/>
      <c r="D594" s="86"/>
      <c r="E594" s="86"/>
      <c r="F594" s="86"/>
      <c r="G594" s="86"/>
      <c r="H594" s="86"/>
      <c r="I594" s="86"/>
    </row>
    <row r="595" spans="1:9">
      <c r="A595" s="86"/>
      <c r="B595" s="86"/>
      <c r="C595" s="86"/>
      <c r="D595" s="86"/>
      <c r="E595" s="86"/>
      <c r="F595" s="86"/>
      <c r="G595" s="86"/>
      <c r="H595" s="86"/>
      <c r="I595" s="86"/>
    </row>
    <row r="596" spans="1:9">
      <c r="A596" s="86"/>
      <c r="B596" s="86"/>
      <c r="C596" s="86"/>
      <c r="D596" s="86"/>
      <c r="E596" s="86"/>
      <c r="F596" s="86"/>
      <c r="G596" s="86"/>
      <c r="H596" s="86"/>
      <c r="I596" s="86"/>
    </row>
    <row r="597" spans="1:9">
      <c r="A597" s="86"/>
      <c r="B597" s="86"/>
      <c r="C597" s="86"/>
      <c r="D597" s="86"/>
      <c r="E597" s="86"/>
      <c r="F597" s="86"/>
      <c r="G597" s="86"/>
      <c r="H597" s="86"/>
      <c r="I597" s="86"/>
    </row>
    <row r="598" spans="1:9">
      <c r="A598" s="86"/>
      <c r="B598" s="86"/>
      <c r="C598" s="86"/>
      <c r="D598" s="86"/>
      <c r="E598" s="86"/>
      <c r="F598" s="86"/>
      <c r="G598" s="86"/>
      <c r="H598" s="86"/>
      <c r="I598" s="86"/>
    </row>
    <row r="599" spans="1:9">
      <c r="A599" s="86"/>
      <c r="B599" s="86"/>
      <c r="C599" s="86"/>
      <c r="D599" s="86"/>
      <c r="E599" s="86"/>
      <c r="F599" s="86"/>
      <c r="G599" s="86"/>
      <c r="H599" s="86"/>
      <c r="I599" s="86"/>
    </row>
    <row r="600" spans="1:9">
      <c r="A600" s="86"/>
      <c r="B600" s="86"/>
      <c r="C600" s="86"/>
      <c r="D600" s="86"/>
      <c r="E600" s="86"/>
      <c r="F600" s="86"/>
      <c r="G600" s="86"/>
      <c r="H600" s="86"/>
      <c r="I600" s="86"/>
    </row>
    <row r="601" spans="1:9">
      <c r="A601" s="86"/>
      <c r="B601" s="86"/>
      <c r="C601" s="86"/>
      <c r="D601" s="86"/>
      <c r="E601" s="86"/>
      <c r="F601" s="86"/>
      <c r="G601" s="86"/>
      <c r="H601" s="86"/>
      <c r="I601" s="86"/>
    </row>
    <row r="602" spans="1:9">
      <c r="A602" s="86"/>
      <c r="B602" s="86"/>
      <c r="C602" s="86"/>
      <c r="D602" s="86"/>
      <c r="E602" s="86"/>
      <c r="F602" s="86"/>
      <c r="G602" s="86"/>
      <c r="H602" s="86"/>
      <c r="I602" s="86"/>
    </row>
    <row r="603" spans="1:9">
      <c r="A603" s="86"/>
      <c r="B603" s="86"/>
      <c r="C603" s="86"/>
      <c r="D603" s="86"/>
      <c r="E603" s="86"/>
      <c r="F603" s="86"/>
      <c r="G603" s="86"/>
      <c r="H603" s="86"/>
      <c r="I603" s="86"/>
    </row>
    <row r="604" spans="1:9">
      <c r="A604" s="86"/>
      <c r="B604" s="86"/>
      <c r="C604" s="86"/>
      <c r="D604" s="86"/>
      <c r="E604" s="86"/>
      <c r="F604" s="86"/>
      <c r="G604" s="86"/>
      <c r="H604" s="86"/>
      <c r="I604" s="86"/>
    </row>
    <row r="605" spans="1:9">
      <c r="A605" s="86"/>
      <c r="B605" s="86"/>
      <c r="C605" s="86"/>
      <c r="D605" s="86"/>
      <c r="E605" s="86"/>
      <c r="F605" s="86"/>
      <c r="G605" s="86"/>
      <c r="H605" s="86"/>
      <c r="I605" s="86"/>
    </row>
    <row r="606" spans="1:9">
      <c r="A606" s="86"/>
      <c r="B606" s="86"/>
      <c r="C606" s="86"/>
      <c r="D606" s="86"/>
      <c r="E606" s="86"/>
      <c r="F606" s="86"/>
      <c r="G606" s="86"/>
      <c r="H606" s="86"/>
      <c r="I606" s="86"/>
    </row>
    <row r="607" spans="1:9">
      <c r="A607" s="86"/>
      <c r="B607" s="86"/>
      <c r="C607" s="86"/>
      <c r="D607" s="86"/>
      <c r="E607" s="86"/>
      <c r="F607" s="86"/>
      <c r="G607" s="86"/>
      <c r="H607" s="86"/>
      <c r="I607" s="86"/>
    </row>
    <row r="608" spans="1:9">
      <c r="A608" s="86"/>
      <c r="B608" s="86"/>
      <c r="C608" s="86"/>
      <c r="D608" s="86"/>
      <c r="E608" s="86"/>
      <c r="F608" s="86"/>
      <c r="G608" s="86"/>
      <c r="H608" s="86"/>
      <c r="I608" s="86"/>
    </row>
    <row r="609" spans="1:11">
      <c r="A609" s="86"/>
      <c r="B609" s="86"/>
      <c r="C609" s="86"/>
      <c r="D609" s="86"/>
      <c r="E609" s="86"/>
      <c r="F609" s="86"/>
      <c r="G609" s="86"/>
      <c r="H609" s="86"/>
      <c r="I609" s="86"/>
    </row>
    <row r="610" spans="1:11">
      <c r="A610" s="86"/>
      <c r="B610" s="86"/>
      <c r="C610" s="86"/>
      <c r="D610" s="86"/>
      <c r="E610" s="86"/>
      <c r="F610" s="86"/>
      <c r="G610" s="86"/>
      <c r="H610" s="86"/>
      <c r="I610" s="86"/>
    </row>
    <row r="612" spans="1:11">
      <c r="B612" s="86"/>
      <c r="C612" s="86"/>
      <c r="D612" s="86"/>
      <c r="E612" s="86"/>
      <c r="F612" s="86"/>
      <c r="G612" s="86"/>
      <c r="H612" s="86"/>
      <c r="I612" s="86"/>
      <c r="J612" s="86"/>
      <c r="K612" s="86"/>
    </row>
    <row r="613" spans="1:11">
      <c r="A613" s="86"/>
      <c r="B613" s="96"/>
      <c r="C613" s="86"/>
      <c r="D613" s="86"/>
      <c r="E613" s="86"/>
      <c r="F613" s="86"/>
      <c r="G613" s="96"/>
      <c r="H613" s="86"/>
      <c r="I613" s="86"/>
      <c r="J613" s="86"/>
      <c r="K613" s="86"/>
    </row>
    <row r="614" spans="1:11">
      <c r="A614" s="86"/>
      <c r="B614" s="96"/>
      <c r="C614" s="86"/>
      <c r="D614" s="86"/>
      <c r="E614" s="86"/>
      <c r="F614" s="86"/>
      <c r="G614" s="96"/>
      <c r="H614" s="86"/>
      <c r="I614" s="86"/>
      <c r="J614" s="86"/>
      <c r="K614" s="86"/>
    </row>
    <row r="615" spans="1:11">
      <c r="A615" s="86"/>
      <c r="B615" s="96"/>
      <c r="C615" s="86"/>
      <c r="D615" s="86"/>
      <c r="E615" s="86"/>
      <c r="F615" s="86"/>
      <c r="G615" s="96"/>
      <c r="H615" s="86"/>
      <c r="I615" s="86"/>
      <c r="J615" s="86"/>
      <c r="K615" s="86"/>
    </row>
    <row r="616" spans="1:11">
      <c r="A616" s="86"/>
      <c r="B616" s="96"/>
      <c r="C616" s="86"/>
      <c r="D616" s="86"/>
      <c r="E616" s="86"/>
      <c r="F616" s="86"/>
      <c r="G616" s="96"/>
      <c r="H616" s="86"/>
      <c r="I616" s="86"/>
      <c r="J616" s="86"/>
      <c r="K616" s="86"/>
    </row>
    <row r="617" spans="1:11">
      <c r="A617" s="86"/>
      <c r="B617" s="96"/>
      <c r="C617" s="86"/>
      <c r="D617" s="86"/>
      <c r="E617" s="86"/>
      <c r="F617" s="86"/>
      <c r="G617" s="96"/>
      <c r="H617" s="86"/>
      <c r="I617" s="86"/>
      <c r="J617" s="86"/>
      <c r="K617" s="86"/>
    </row>
    <row r="618" spans="1:11">
      <c r="A618" s="86"/>
      <c r="B618" s="96"/>
      <c r="C618" s="86"/>
      <c r="D618" s="86"/>
      <c r="E618" s="86"/>
      <c r="F618" s="86"/>
      <c r="G618" s="96"/>
      <c r="H618" s="86"/>
      <c r="I618" s="86"/>
      <c r="J618" s="86"/>
      <c r="K618" s="86"/>
    </row>
    <row r="619" spans="1:11">
      <c r="A619" s="86"/>
      <c r="B619" s="96"/>
      <c r="C619" s="86"/>
      <c r="D619" s="86"/>
      <c r="E619" s="86"/>
      <c r="F619" s="86"/>
      <c r="G619" s="96"/>
      <c r="H619" s="86"/>
      <c r="I619" s="86"/>
      <c r="J619" s="86"/>
      <c r="K619" s="86"/>
    </row>
    <row r="620" spans="1:11">
      <c r="A620" s="86"/>
      <c r="B620" s="96"/>
      <c r="C620" s="86"/>
      <c r="D620" s="86"/>
      <c r="E620" s="86"/>
      <c r="F620" s="86"/>
      <c r="G620" s="96"/>
      <c r="H620" s="86"/>
      <c r="I620" s="86"/>
      <c r="J620" s="86"/>
      <c r="K620" s="86"/>
    </row>
    <row r="621" spans="1:11">
      <c r="A621" s="86"/>
      <c r="B621" s="96"/>
      <c r="C621" s="86"/>
      <c r="D621" s="86"/>
      <c r="E621" s="86"/>
      <c r="F621" s="86"/>
      <c r="G621" s="96"/>
      <c r="H621" s="86"/>
      <c r="I621" s="86"/>
      <c r="J621" s="86"/>
      <c r="K621" s="86"/>
    </row>
    <row r="622" spans="1:11">
      <c r="A622" s="86"/>
      <c r="B622" s="96"/>
      <c r="C622" s="86"/>
      <c r="D622" s="86"/>
      <c r="E622" s="86"/>
      <c r="F622" s="86"/>
      <c r="G622" s="96"/>
      <c r="H622" s="86"/>
      <c r="I622" s="86"/>
      <c r="J622" s="86"/>
      <c r="K622" s="86"/>
    </row>
    <row r="623" spans="1:11">
      <c r="A623" s="86"/>
      <c r="B623" s="96"/>
      <c r="C623" s="86"/>
      <c r="D623" s="86"/>
      <c r="E623" s="86"/>
      <c r="F623" s="86"/>
      <c r="G623" s="96"/>
      <c r="H623" s="86"/>
      <c r="I623" s="86"/>
      <c r="J623" s="86"/>
      <c r="K623" s="86"/>
    </row>
    <row r="624" spans="1:11">
      <c r="A624" s="86"/>
      <c r="B624" s="96"/>
      <c r="C624" s="86"/>
      <c r="D624" s="86"/>
      <c r="E624" s="86"/>
      <c r="F624" s="86"/>
      <c r="G624" s="96"/>
      <c r="H624" s="86"/>
      <c r="I624" s="86"/>
      <c r="J624" s="86"/>
      <c r="K624" s="86"/>
    </row>
    <row r="625" spans="1:1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</row>
    <row r="626" spans="1:11">
      <c r="A626" s="86"/>
      <c r="B626" s="96"/>
      <c r="C626" s="86"/>
      <c r="D626" s="86"/>
      <c r="E626" s="86"/>
      <c r="F626" s="86"/>
      <c r="G626" s="96"/>
      <c r="H626" s="86"/>
      <c r="I626" s="86"/>
      <c r="J626" s="86"/>
      <c r="K626" s="86"/>
    </row>
    <row r="627" spans="1:11">
      <c r="A627" s="86"/>
      <c r="B627" s="96"/>
      <c r="C627" s="86"/>
      <c r="D627" s="86"/>
      <c r="E627" s="86"/>
      <c r="F627" s="86"/>
      <c r="G627" s="96"/>
      <c r="H627" s="86"/>
      <c r="I627" s="86"/>
      <c r="J627" s="86"/>
      <c r="K627" s="86"/>
    </row>
    <row r="628" spans="1:11">
      <c r="A628" s="86"/>
      <c r="B628" s="96"/>
      <c r="C628" s="86"/>
      <c r="D628" s="86"/>
      <c r="E628" s="86"/>
      <c r="F628" s="86"/>
      <c r="G628" s="96"/>
      <c r="H628" s="86"/>
      <c r="I628" s="86"/>
      <c r="J628" s="86"/>
      <c r="K628" s="86"/>
    </row>
    <row r="630" spans="1:11">
      <c r="B630" s="86"/>
      <c r="C630" s="86"/>
      <c r="D630" s="86"/>
      <c r="E630" s="86"/>
      <c r="F630" s="86"/>
      <c r="G630" s="86"/>
      <c r="H630" s="86"/>
      <c r="I630" s="86"/>
      <c r="J630" s="86"/>
      <c r="K630" s="86"/>
    </row>
    <row r="631" spans="1:11">
      <c r="A631" s="86"/>
      <c r="B631" s="96"/>
      <c r="C631" s="86"/>
      <c r="D631" s="86"/>
      <c r="E631" s="86"/>
      <c r="F631" s="86"/>
      <c r="G631" s="96"/>
      <c r="H631" s="86"/>
      <c r="I631" s="86"/>
      <c r="J631" s="86"/>
      <c r="K631" s="86"/>
    </row>
    <row r="632" spans="1:11">
      <c r="A632" s="86"/>
      <c r="B632" s="96"/>
      <c r="C632" s="86"/>
      <c r="D632" s="86"/>
      <c r="E632" s="86"/>
      <c r="F632" s="86"/>
      <c r="G632" s="96"/>
      <c r="H632" s="86"/>
      <c r="I632" s="86"/>
      <c r="J632" s="86"/>
      <c r="K632" s="86"/>
    </row>
    <row r="633" spans="1:11">
      <c r="A633" s="86"/>
      <c r="B633" s="96"/>
      <c r="C633" s="86"/>
      <c r="D633" s="86"/>
      <c r="E633" s="86"/>
      <c r="F633" s="86"/>
      <c r="G633" s="96"/>
      <c r="H633" s="86"/>
      <c r="I633" s="86"/>
      <c r="J633" s="86"/>
      <c r="K633" s="86"/>
    </row>
    <row r="634" spans="1:11">
      <c r="A634" s="86"/>
      <c r="B634" s="96"/>
      <c r="C634" s="86"/>
      <c r="D634" s="86"/>
      <c r="E634" s="86"/>
      <c r="F634" s="86"/>
      <c r="G634" s="96"/>
      <c r="H634" s="86"/>
      <c r="I634" s="86"/>
      <c r="J634" s="86"/>
      <c r="K634" s="86"/>
    </row>
    <row r="635" spans="1:11">
      <c r="A635" s="86"/>
      <c r="B635" s="96"/>
      <c r="C635" s="86"/>
      <c r="D635" s="86"/>
      <c r="E635" s="86"/>
      <c r="F635" s="86"/>
      <c r="G635" s="96"/>
      <c r="H635" s="86"/>
      <c r="I635" s="86"/>
      <c r="J635" s="86"/>
      <c r="K635" s="86"/>
    </row>
    <row r="636" spans="1:11">
      <c r="A636" s="86"/>
      <c r="B636" s="96"/>
      <c r="C636" s="86"/>
      <c r="D636" s="86"/>
      <c r="E636" s="86"/>
      <c r="F636" s="86"/>
      <c r="G636" s="96"/>
      <c r="H636" s="86"/>
      <c r="I636" s="86"/>
      <c r="J636" s="86"/>
      <c r="K636" s="86"/>
    </row>
    <row r="637" spans="1:11">
      <c r="A637" s="86"/>
      <c r="B637" s="96"/>
      <c r="C637" s="86"/>
      <c r="D637" s="86"/>
      <c r="E637" s="86"/>
      <c r="F637" s="86"/>
      <c r="G637" s="96"/>
      <c r="H637" s="86"/>
      <c r="I637" s="86"/>
      <c r="J637" s="86"/>
      <c r="K637" s="86"/>
    </row>
    <row r="638" spans="1:11">
      <c r="A638" s="86"/>
      <c r="B638" s="96"/>
      <c r="C638" s="86"/>
      <c r="D638" s="86"/>
      <c r="E638" s="86"/>
      <c r="F638" s="86"/>
      <c r="G638" s="96"/>
      <c r="H638" s="86"/>
      <c r="I638" s="86"/>
      <c r="J638" s="86"/>
      <c r="K638" s="86"/>
    </row>
    <row r="639" spans="1:11">
      <c r="A639" s="86"/>
      <c r="B639" s="96"/>
      <c r="C639" s="86"/>
      <c r="D639" s="86"/>
      <c r="E639" s="86"/>
      <c r="F639" s="86"/>
      <c r="G639" s="96"/>
      <c r="H639" s="86"/>
      <c r="I639" s="86"/>
      <c r="J639" s="86"/>
      <c r="K639" s="86"/>
    </row>
    <row r="640" spans="1:11">
      <c r="A640" s="86"/>
      <c r="B640" s="96"/>
      <c r="C640" s="86"/>
      <c r="D640" s="86"/>
      <c r="E640" s="86"/>
      <c r="F640" s="86"/>
      <c r="G640" s="96"/>
      <c r="H640" s="86"/>
      <c r="I640" s="86"/>
      <c r="J640" s="86"/>
      <c r="K640" s="86"/>
    </row>
    <row r="641" spans="1:11">
      <c r="A641" s="86"/>
      <c r="B641" s="96"/>
      <c r="C641" s="86"/>
      <c r="D641" s="86"/>
      <c r="E641" s="86"/>
      <c r="F641" s="86"/>
      <c r="G641" s="96"/>
      <c r="H641" s="86"/>
      <c r="I641" s="86"/>
      <c r="J641" s="86"/>
      <c r="K641" s="86"/>
    </row>
    <row r="642" spans="1:11">
      <c r="A642" s="86"/>
      <c r="B642" s="96"/>
      <c r="C642" s="86"/>
      <c r="D642" s="86"/>
      <c r="E642" s="86"/>
      <c r="F642" s="86"/>
      <c r="G642" s="96"/>
      <c r="H642" s="86"/>
      <c r="I642" s="86"/>
      <c r="J642" s="86"/>
      <c r="K642" s="86"/>
    </row>
    <row r="643" spans="1:1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</row>
    <row r="644" spans="1:11">
      <c r="A644" s="86"/>
      <c r="B644" s="96"/>
      <c r="C644" s="86"/>
      <c r="D644" s="86"/>
      <c r="E644" s="86"/>
      <c r="F644" s="86"/>
      <c r="G644" s="96"/>
      <c r="H644" s="86"/>
      <c r="I644" s="86"/>
      <c r="J644" s="86"/>
      <c r="K644" s="86"/>
    </row>
    <row r="645" spans="1:11">
      <c r="A645" s="86"/>
      <c r="B645" s="96"/>
      <c r="C645" s="86"/>
      <c r="D645" s="86"/>
      <c r="E645" s="86"/>
      <c r="F645" s="86"/>
      <c r="G645" s="96"/>
      <c r="H645" s="86"/>
      <c r="I645" s="86"/>
      <c r="J645" s="86"/>
      <c r="K645" s="86"/>
    </row>
    <row r="646" spans="1:11">
      <c r="A646" s="86"/>
      <c r="B646" s="96"/>
      <c r="C646" s="86"/>
      <c r="D646" s="86"/>
      <c r="E646" s="86"/>
      <c r="F646" s="86"/>
      <c r="G646" s="96"/>
      <c r="H646" s="86"/>
      <c r="I646" s="86"/>
      <c r="J646" s="86"/>
      <c r="K646" s="86"/>
    </row>
    <row r="648" spans="1:11">
      <c r="B648" s="86"/>
      <c r="C648" s="86"/>
      <c r="D648" s="86"/>
      <c r="E648" s="86"/>
      <c r="F648" s="86"/>
      <c r="G648" s="86"/>
      <c r="H648" s="86"/>
      <c r="I648" s="86"/>
      <c r="J648" s="86"/>
      <c r="K648" s="86"/>
    </row>
    <row r="649" spans="1:1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</row>
    <row r="650" spans="1:1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</row>
    <row r="651" spans="1:1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</row>
    <row r="652" spans="1:1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</row>
    <row r="653" spans="1:1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</row>
    <row r="654" spans="1:1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</row>
    <row r="655" spans="1:1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</row>
    <row r="656" spans="1:1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</row>
    <row r="657" spans="1:1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</row>
    <row r="658" spans="1:1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</row>
    <row r="659" spans="1:1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</row>
    <row r="660" spans="1:1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</row>
    <row r="661" spans="1:1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</row>
    <row r="662" spans="1:1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</row>
    <row r="663" spans="1:1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</row>
    <row r="664" spans="1:1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</row>
    <row r="666" spans="1:11">
      <c r="B666" s="86"/>
      <c r="C666" s="86"/>
      <c r="D666" s="86"/>
      <c r="E666" s="86"/>
    </row>
    <row r="667" spans="1:11">
      <c r="A667" s="86"/>
      <c r="B667" s="96"/>
      <c r="C667" s="86"/>
      <c r="D667" s="86"/>
      <c r="E667" s="86"/>
    </row>
    <row r="668" spans="1:11">
      <c r="A668" s="86"/>
      <c r="B668" s="96"/>
      <c r="C668" s="86"/>
      <c r="D668" s="86"/>
      <c r="E668" s="86"/>
    </row>
    <row r="669" spans="1:11">
      <c r="A669" s="86"/>
      <c r="B669" s="96"/>
      <c r="C669" s="86"/>
      <c r="D669" s="86"/>
      <c r="E669" s="86"/>
    </row>
    <row r="670" spans="1:11">
      <c r="A670" s="86"/>
      <c r="B670" s="96"/>
      <c r="C670" s="86"/>
      <c r="D670" s="86"/>
      <c r="E670" s="86"/>
    </row>
    <row r="671" spans="1:11">
      <c r="A671" s="86"/>
      <c r="B671" s="86"/>
      <c r="C671" s="86"/>
      <c r="D671" s="86"/>
      <c r="E671" s="86"/>
    </row>
    <row r="672" spans="1:11">
      <c r="A672" s="86"/>
      <c r="B672" s="86"/>
      <c r="C672" s="86"/>
      <c r="D672" s="86"/>
      <c r="E672" s="86"/>
    </row>
    <row r="673" spans="1:5">
      <c r="A673" s="86"/>
      <c r="B673" s="86"/>
      <c r="C673" s="86"/>
      <c r="D673" s="86"/>
      <c r="E673" s="86"/>
    </row>
    <row r="674" spans="1:5">
      <c r="A674" s="86"/>
      <c r="B674" s="86"/>
      <c r="C674" s="86"/>
      <c r="D674" s="86"/>
      <c r="E674" s="86"/>
    </row>
    <row r="675" spans="1:5">
      <c r="A675" s="86"/>
      <c r="B675" s="86"/>
      <c r="C675" s="86"/>
      <c r="D675" s="86"/>
      <c r="E675" s="86"/>
    </row>
    <row r="676" spans="1:5">
      <c r="A676" s="86"/>
      <c r="B676" s="96"/>
      <c r="C676" s="86"/>
      <c r="D676" s="86"/>
      <c r="E676" s="86"/>
    </row>
    <row r="677" spans="1:5">
      <c r="A677" s="86"/>
      <c r="B677" s="96"/>
      <c r="C677" s="86"/>
      <c r="D677" s="86"/>
      <c r="E677" s="86"/>
    </row>
    <row r="678" spans="1:5">
      <c r="A678" s="86"/>
      <c r="B678" s="96"/>
      <c r="C678" s="86"/>
      <c r="D678" s="86"/>
      <c r="E678" s="86"/>
    </row>
    <row r="679" spans="1:5">
      <c r="A679" s="86"/>
      <c r="B679" s="86"/>
      <c r="C679" s="86"/>
      <c r="D679" s="86"/>
      <c r="E679" s="86"/>
    </row>
    <row r="680" spans="1:5">
      <c r="A680" s="86"/>
      <c r="B680" s="96"/>
      <c r="C680" s="86"/>
      <c r="D680" s="86"/>
      <c r="E680" s="86"/>
    </row>
    <row r="681" spans="1:5">
      <c r="A681" s="86"/>
      <c r="B681" s="86"/>
      <c r="C681" s="86"/>
      <c r="D681" s="86"/>
      <c r="E681" s="86"/>
    </row>
    <row r="682" spans="1:5">
      <c r="A682" s="86"/>
      <c r="B682" s="96"/>
      <c r="C682" s="86"/>
      <c r="D682" s="86"/>
      <c r="E682" s="86"/>
    </row>
    <row r="684" spans="1:5">
      <c r="B684" s="86"/>
      <c r="C684" s="86"/>
      <c r="D684" s="86"/>
      <c r="E684" s="86"/>
    </row>
    <row r="685" spans="1:5">
      <c r="A685" s="86"/>
      <c r="B685" s="96"/>
      <c r="C685" s="86"/>
      <c r="D685" s="86"/>
      <c r="E685" s="86"/>
    </row>
    <row r="686" spans="1:5">
      <c r="A686" s="86"/>
      <c r="B686" s="96"/>
      <c r="C686" s="86"/>
      <c r="D686" s="86"/>
      <c r="E686" s="86"/>
    </row>
    <row r="687" spans="1:5">
      <c r="A687" s="86"/>
      <c r="B687" s="96"/>
      <c r="C687" s="86"/>
      <c r="D687" s="86"/>
      <c r="E687" s="86"/>
    </row>
    <row r="688" spans="1:5">
      <c r="A688" s="86"/>
      <c r="B688" s="96"/>
      <c r="C688" s="86"/>
      <c r="D688" s="86"/>
      <c r="E688" s="86"/>
    </row>
    <row r="689" spans="1:5">
      <c r="A689" s="86"/>
      <c r="B689" s="96"/>
      <c r="C689" s="86"/>
      <c r="D689" s="86"/>
      <c r="E689" s="86"/>
    </row>
    <row r="690" spans="1:5">
      <c r="A690" s="86"/>
      <c r="B690" s="96"/>
      <c r="C690" s="86"/>
      <c r="D690" s="86"/>
      <c r="E690" s="86"/>
    </row>
    <row r="691" spans="1:5">
      <c r="A691" s="86"/>
      <c r="B691" s="96"/>
      <c r="C691" s="86"/>
      <c r="D691" s="86"/>
      <c r="E691" s="86"/>
    </row>
    <row r="692" spans="1:5">
      <c r="A692" s="86"/>
      <c r="B692" s="96"/>
      <c r="C692" s="86"/>
      <c r="D692" s="86"/>
      <c r="E692" s="86"/>
    </row>
    <row r="693" spans="1:5">
      <c r="A693" s="86"/>
      <c r="B693" s="96"/>
      <c r="C693" s="86"/>
      <c r="D693" s="86"/>
      <c r="E693" s="86"/>
    </row>
    <row r="694" spans="1:5">
      <c r="A694" s="86"/>
      <c r="B694" s="96"/>
      <c r="C694" s="86"/>
      <c r="D694" s="86"/>
      <c r="E694" s="86"/>
    </row>
    <row r="695" spans="1:5">
      <c r="A695" s="86"/>
      <c r="B695" s="96"/>
      <c r="C695" s="86"/>
      <c r="D695" s="86"/>
      <c r="E695" s="86"/>
    </row>
    <row r="696" spans="1:5">
      <c r="A696" s="86"/>
      <c r="B696" s="96"/>
      <c r="C696" s="86"/>
      <c r="D696" s="86"/>
      <c r="E696" s="86"/>
    </row>
    <row r="697" spans="1:5">
      <c r="A697" s="86"/>
      <c r="B697" s="86"/>
      <c r="C697" s="86"/>
      <c r="D697" s="86"/>
      <c r="E697" s="86"/>
    </row>
    <row r="698" spans="1:5">
      <c r="A698" s="86"/>
      <c r="B698" s="96"/>
      <c r="C698" s="86"/>
      <c r="D698" s="86"/>
      <c r="E698" s="86"/>
    </row>
    <row r="699" spans="1:5">
      <c r="A699" s="86"/>
      <c r="B699" s="96"/>
      <c r="C699" s="86"/>
      <c r="D699" s="86"/>
      <c r="E699" s="86"/>
    </row>
    <row r="700" spans="1:5">
      <c r="A700" s="86"/>
      <c r="B700" s="96"/>
      <c r="C700" s="86"/>
      <c r="D700" s="86"/>
      <c r="E700" s="86"/>
    </row>
    <row r="702" spans="1:5">
      <c r="B702" s="86"/>
      <c r="C702" s="86"/>
      <c r="D702" s="86"/>
      <c r="E702" s="86"/>
    </row>
    <row r="703" spans="1:5">
      <c r="A703" s="86"/>
      <c r="B703" s="86"/>
      <c r="C703" s="86"/>
      <c r="D703" s="86"/>
      <c r="E703" s="86"/>
    </row>
    <row r="704" spans="1:5">
      <c r="A704" s="86"/>
      <c r="B704" s="86"/>
      <c r="C704" s="86"/>
      <c r="D704" s="86"/>
      <c r="E704" s="86"/>
    </row>
    <row r="705" spans="1:7">
      <c r="A705" s="86"/>
      <c r="B705" s="86"/>
      <c r="C705" s="86"/>
      <c r="D705" s="86"/>
      <c r="E705" s="86"/>
    </row>
    <row r="706" spans="1:7">
      <c r="A706" s="86"/>
      <c r="B706" s="86"/>
      <c r="C706" s="86"/>
      <c r="D706" s="86"/>
      <c r="E706" s="86"/>
    </row>
    <row r="707" spans="1:7">
      <c r="A707" s="86"/>
      <c r="B707" s="86"/>
      <c r="C707" s="86"/>
      <c r="D707" s="86"/>
      <c r="E707" s="86"/>
    </row>
    <row r="708" spans="1:7">
      <c r="A708" s="86"/>
      <c r="B708" s="86"/>
      <c r="C708" s="86"/>
      <c r="D708" s="86"/>
      <c r="E708" s="86"/>
    </row>
    <row r="709" spans="1:7">
      <c r="A709" s="86"/>
      <c r="B709" s="86"/>
      <c r="C709" s="86"/>
      <c r="D709" s="86"/>
      <c r="E709" s="86"/>
    </row>
    <row r="710" spans="1:7">
      <c r="A710" s="86"/>
      <c r="B710" s="86"/>
      <c r="C710" s="86"/>
      <c r="D710" s="86"/>
      <c r="E710" s="86"/>
    </row>
    <row r="711" spans="1:7">
      <c r="A711" s="86"/>
      <c r="B711" s="86"/>
      <c r="C711" s="86"/>
      <c r="D711" s="86"/>
      <c r="E711" s="86"/>
    </row>
    <row r="712" spans="1:7">
      <c r="A712" s="86"/>
      <c r="B712" s="86"/>
      <c r="C712" s="86"/>
      <c r="D712" s="86"/>
      <c r="E712" s="86"/>
    </row>
    <row r="713" spans="1:7">
      <c r="A713" s="86"/>
      <c r="B713" s="86"/>
      <c r="C713" s="86"/>
      <c r="D713" s="86"/>
      <c r="E713" s="86"/>
    </row>
    <row r="714" spans="1:7">
      <c r="A714" s="86"/>
      <c r="B714" s="86"/>
      <c r="C714" s="86"/>
      <c r="D714" s="86"/>
      <c r="E714" s="86"/>
    </row>
    <row r="715" spans="1:7">
      <c r="A715" s="86"/>
      <c r="B715" s="86"/>
      <c r="C715" s="86"/>
      <c r="D715" s="86"/>
      <c r="E715" s="86"/>
    </row>
    <row r="716" spans="1:7">
      <c r="A716" s="86"/>
      <c r="B716" s="86"/>
      <c r="C716" s="86"/>
      <c r="D716" s="86"/>
      <c r="E716" s="86"/>
    </row>
    <row r="717" spans="1:7">
      <c r="A717" s="86"/>
      <c r="B717" s="86"/>
      <c r="C717" s="86"/>
      <c r="D717" s="86"/>
      <c r="E717" s="86"/>
    </row>
    <row r="718" spans="1:7">
      <c r="A718" s="86"/>
      <c r="B718" s="86"/>
      <c r="C718" s="86"/>
      <c r="D718" s="86"/>
      <c r="E718" s="86"/>
    </row>
    <row r="720" spans="1:7">
      <c r="B720" s="86"/>
      <c r="C720" s="86"/>
      <c r="D720" s="86"/>
      <c r="E720" s="86"/>
      <c r="F720" s="86"/>
      <c r="G720" s="86"/>
    </row>
    <row r="721" spans="1:7">
      <c r="A721" s="86"/>
      <c r="B721" s="96"/>
      <c r="C721" s="86"/>
      <c r="D721" s="86"/>
      <c r="E721" s="96"/>
      <c r="F721" s="86"/>
      <c r="G721" s="86"/>
    </row>
    <row r="722" spans="1:7">
      <c r="A722" s="86"/>
      <c r="B722" s="96"/>
      <c r="C722" s="86"/>
      <c r="D722" s="86"/>
      <c r="E722" s="96"/>
      <c r="F722" s="86"/>
      <c r="G722" s="86"/>
    </row>
    <row r="723" spans="1:7">
      <c r="A723" s="86"/>
      <c r="B723" s="96"/>
      <c r="C723" s="86"/>
      <c r="D723" s="86"/>
      <c r="E723" s="96"/>
      <c r="F723" s="86"/>
      <c r="G723" s="86"/>
    </row>
    <row r="724" spans="1:7">
      <c r="A724" s="86"/>
      <c r="B724" s="96"/>
      <c r="C724" s="86"/>
      <c r="D724" s="86"/>
      <c r="E724" s="96"/>
      <c r="F724" s="86"/>
      <c r="G724" s="86"/>
    </row>
    <row r="725" spans="1:7">
      <c r="A725" s="86"/>
      <c r="B725" s="96"/>
      <c r="C725" s="86"/>
      <c r="D725" s="86"/>
      <c r="E725" s="96"/>
      <c r="F725" s="86"/>
      <c r="G725" s="86"/>
    </row>
    <row r="726" spans="1:7">
      <c r="A726" s="86"/>
      <c r="B726" s="96"/>
      <c r="C726" s="86"/>
      <c r="D726" s="86"/>
      <c r="E726" s="96"/>
      <c r="F726" s="86"/>
      <c r="G726" s="86"/>
    </row>
    <row r="727" spans="1:7">
      <c r="A727" s="86"/>
      <c r="B727" s="96"/>
      <c r="C727" s="86"/>
      <c r="D727" s="86"/>
      <c r="E727" s="96"/>
      <c r="F727" s="86"/>
      <c r="G727" s="86"/>
    </row>
    <row r="728" spans="1:7">
      <c r="A728" s="86"/>
      <c r="B728" s="96"/>
      <c r="C728" s="86"/>
      <c r="D728" s="86"/>
      <c r="E728" s="96"/>
      <c r="F728" s="86"/>
      <c r="G728" s="86"/>
    </row>
    <row r="729" spans="1:7">
      <c r="A729" s="86"/>
      <c r="B729" s="96"/>
      <c r="C729" s="86"/>
      <c r="D729" s="86"/>
      <c r="E729" s="96"/>
      <c r="F729" s="86"/>
      <c r="G729" s="86"/>
    </row>
    <row r="730" spans="1:7">
      <c r="A730" s="86"/>
      <c r="B730" s="96"/>
      <c r="C730" s="86"/>
      <c r="D730" s="86"/>
      <c r="E730" s="96"/>
      <c r="F730" s="86"/>
      <c r="G730" s="86"/>
    </row>
    <row r="731" spans="1:7">
      <c r="A731" s="86"/>
      <c r="B731" s="96"/>
      <c r="C731" s="86"/>
      <c r="D731" s="86"/>
      <c r="E731" s="96"/>
      <c r="F731" s="86"/>
      <c r="G731" s="86"/>
    </row>
    <row r="732" spans="1:7">
      <c r="A732" s="86"/>
      <c r="B732" s="96"/>
      <c r="C732" s="86"/>
      <c r="D732" s="86"/>
      <c r="E732" s="96"/>
      <c r="F732" s="86"/>
      <c r="G732" s="86"/>
    </row>
    <row r="733" spans="1:7">
      <c r="A733" s="86"/>
      <c r="B733" s="86"/>
      <c r="C733" s="86"/>
      <c r="D733" s="86"/>
      <c r="E733" s="86"/>
      <c r="F733" s="86"/>
      <c r="G733" s="86"/>
    </row>
    <row r="734" spans="1:7">
      <c r="A734" s="86"/>
      <c r="B734" s="96"/>
      <c r="C734" s="86"/>
      <c r="D734" s="86"/>
      <c r="E734" s="96"/>
      <c r="F734" s="86"/>
      <c r="G734" s="86"/>
    </row>
    <row r="735" spans="1:7">
      <c r="A735" s="86"/>
      <c r="B735" s="96"/>
      <c r="C735" s="86"/>
      <c r="D735" s="86"/>
      <c r="E735" s="96"/>
      <c r="F735" s="86"/>
      <c r="G735" s="86"/>
    </row>
    <row r="736" spans="1:7">
      <c r="A736" s="86"/>
      <c r="B736" s="96"/>
      <c r="C736" s="86"/>
      <c r="D736" s="86"/>
      <c r="E736" s="96"/>
      <c r="F736" s="86"/>
      <c r="G736" s="86"/>
    </row>
    <row r="738" spans="1:7">
      <c r="B738" s="86"/>
      <c r="C738" s="86"/>
      <c r="D738" s="86"/>
      <c r="E738" s="86"/>
      <c r="F738" s="86"/>
      <c r="G738" s="86"/>
    </row>
    <row r="739" spans="1:7">
      <c r="A739" s="86"/>
      <c r="B739" s="96"/>
      <c r="C739" s="86"/>
      <c r="D739" s="86"/>
      <c r="E739" s="96"/>
      <c r="F739" s="86"/>
      <c r="G739" s="86"/>
    </row>
    <row r="740" spans="1:7">
      <c r="A740" s="86"/>
      <c r="B740" s="96"/>
      <c r="C740" s="86"/>
      <c r="D740" s="86"/>
      <c r="E740" s="96"/>
      <c r="F740" s="86"/>
      <c r="G740" s="86"/>
    </row>
    <row r="741" spans="1:7">
      <c r="A741" s="86"/>
      <c r="B741" s="96"/>
      <c r="C741" s="86"/>
      <c r="D741" s="86"/>
      <c r="E741" s="96"/>
      <c r="F741" s="86"/>
      <c r="G741" s="86"/>
    </row>
    <row r="742" spans="1:7">
      <c r="A742" s="86"/>
      <c r="B742" s="96"/>
      <c r="C742" s="86"/>
      <c r="D742" s="86"/>
      <c r="E742" s="96"/>
      <c r="F742" s="86"/>
      <c r="G742" s="86"/>
    </row>
    <row r="743" spans="1:7">
      <c r="A743" s="86"/>
      <c r="B743" s="96"/>
      <c r="C743" s="86"/>
      <c r="D743" s="86"/>
      <c r="E743" s="96"/>
      <c r="F743" s="86"/>
      <c r="G743" s="86"/>
    </row>
    <row r="744" spans="1:7">
      <c r="A744" s="86"/>
      <c r="B744" s="96"/>
      <c r="C744" s="86"/>
      <c r="D744" s="86"/>
      <c r="E744" s="96"/>
      <c r="F744" s="86"/>
      <c r="G744" s="86"/>
    </row>
    <row r="745" spans="1:7">
      <c r="A745" s="86"/>
      <c r="B745" s="96"/>
      <c r="C745" s="86"/>
      <c r="D745" s="86"/>
      <c r="E745" s="96"/>
      <c r="F745" s="86"/>
      <c r="G745" s="86"/>
    </row>
    <row r="746" spans="1:7">
      <c r="A746" s="86"/>
      <c r="B746" s="96"/>
      <c r="C746" s="86"/>
      <c r="D746" s="86"/>
      <c r="E746" s="96"/>
      <c r="F746" s="86"/>
      <c r="G746" s="86"/>
    </row>
    <row r="747" spans="1:7">
      <c r="A747" s="86"/>
      <c r="B747" s="96"/>
      <c r="C747" s="86"/>
      <c r="D747" s="86"/>
      <c r="E747" s="96"/>
      <c r="F747" s="86"/>
      <c r="G747" s="86"/>
    </row>
    <row r="748" spans="1:7">
      <c r="A748" s="86"/>
      <c r="B748" s="96"/>
      <c r="C748" s="86"/>
      <c r="D748" s="86"/>
      <c r="E748" s="96"/>
      <c r="F748" s="86"/>
      <c r="G748" s="86"/>
    </row>
    <row r="749" spans="1:7">
      <c r="A749" s="86"/>
      <c r="B749" s="96"/>
      <c r="C749" s="86"/>
      <c r="D749" s="86"/>
      <c r="E749" s="96"/>
      <c r="F749" s="86"/>
      <c r="G749" s="86"/>
    </row>
    <row r="750" spans="1:7">
      <c r="A750" s="86"/>
      <c r="B750" s="96"/>
      <c r="C750" s="86"/>
      <c r="D750" s="86"/>
      <c r="E750" s="96"/>
      <c r="F750" s="86"/>
      <c r="G750" s="86"/>
    </row>
    <row r="751" spans="1:7">
      <c r="A751" s="86"/>
      <c r="B751" s="86"/>
      <c r="C751" s="86"/>
      <c r="D751" s="86"/>
      <c r="E751" s="86"/>
      <c r="F751" s="86"/>
      <c r="G751" s="86"/>
    </row>
    <row r="752" spans="1:7">
      <c r="A752" s="86"/>
      <c r="B752" s="96"/>
      <c r="C752" s="86"/>
      <c r="D752" s="86"/>
      <c r="E752" s="96"/>
      <c r="F752" s="86"/>
      <c r="G752" s="86"/>
    </row>
    <row r="753" spans="1:7">
      <c r="A753" s="86"/>
      <c r="B753" s="96"/>
      <c r="C753" s="86"/>
      <c r="D753" s="86"/>
      <c r="E753" s="96"/>
      <c r="F753" s="86"/>
      <c r="G753" s="86"/>
    </row>
    <row r="754" spans="1:7">
      <c r="A754" s="86"/>
      <c r="B754" s="96"/>
      <c r="C754" s="86"/>
      <c r="D754" s="86"/>
      <c r="E754" s="96"/>
      <c r="F754" s="86"/>
      <c r="G754" s="86"/>
    </row>
    <row r="756" spans="1:7">
      <c r="B756" s="86"/>
      <c r="C756" s="86"/>
      <c r="D756" s="86"/>
      <c r="E756" s="86"/>
      <c r="F756" s="86"/>
    </row>
    <row r="757" spans="1:7">
      <c r="A757" s="86"/>
      <c r="B757" s="96"/>
      <c r="C757" s="96"/>
      <c r="D757" s="96"/>
      <c r="E757" s="86"/>
      <c r="F757" s="96"/>
    </row>
    <row r="758" spans="1:7">
      <c r="A758" s="86"/>
      <c r="B758" s="96"/>
      <c r="C758" s="96"/>
      <c r="D758" s="96"/>
      <c r="E758" s="86"/>
      <c r="F758" s="96"/>
    </row>
    <row r="759" spans="1:7">
      <c r="A759" s="86"/>
      <c r="B759" s="96"/>
      <c r="C759" s="96"/>
      <c r="D759" s="96"/>
      <c r="E759" s="86"/>
      <c r="F759" s="96"/>
    </row>
    <row r="760" spans="1:7">
      <c r="A760" s="86"/>
      <c r="B760" s="96"/>
      <c r="C760" s="96"/>
      <c r="D760" s="96"/>
      <c r="E760" s="96"/>
      <c r="F760" s="96"/>
    </row>
    <row r="761" spans="1:7">
      <c r="A761" s="86"/>
      <c r="B761" s="96"/>
      <c r="C761" s="96"/>
      <c r="D761" s="96"/>
      <c r="E761" s="96"/>
      <c r="F761" s="96"/>
    </row>
    <row r="762" spans="1:7">
      <c r="A762" s="86"/>
      <c r="B762" s="96"/>
      <c r="C762" s="96"/>
      <c r="D762" s="96"/>
      <c r="E762" s="96"/>
      <c r="F762" s="96"/>
    </row>
    <row r="763" spans="1:7">
      <c r="A763" s="86"/>
      <c r="B763" s="96"/>
      <c r="C763" s="96"/>
      <c r="D763" s="96"/>
      <c r="E763" s="96"/>
      <c r="F763" s="86"/>
    </row>
    <row r="764" spans="1:7">
      <c r="A764" s="86"/>
      <c r="B764" s="96"/>
      <c r="C764" s="96"/>
      <c r="D764" s="96"/>
      <c r="E764" s="96"/>
      <c r="F764" s="96"/>
    </row>
    <row r="765" spans="1:7">
      <c r="A765" s="86"/>
      <c r="B765" s="96"/>
      <c r="C765" s="96"/>
      <c r="D765" s="96"/>
      <c r="E765" s="96"/>
      <c r="F765" s="96"/>
    </row>
    <row r="766" spans="1:7">
      <c r="A766" s="86"/>
      <c r="B766" s="96"/>
      <c r="C766" s="96"/>
      <c r="D766" s="96"/>
      <c r="E766" s="96"/>
      <c r="F766" s="96"/>
    </row>
    <row r="767" spans="1:7">
      <c r="A767" s="86"/>
      <c r="B767" s="96"/>
      <c r="C767" s="96"/>
      <c r="D767" s="96"/>
      <c r="E767" s="86"/>
      <c r="F767" s="96"/>
    </row>
    <row r="768" spans="1:7">
      <c r="A768" s="86"/>
      <c r="B768" s="96"/>
      <c r="C768" s="96"/>
      <c r="D768" s="96"/>
      <c r="E768" s="86"/>
      <c r="F768" s="96"/>
    </row>
    <row r="769" spans="1:6">
      <c r="A769" s="86"/>
      <c r="B769" s="86"/>
      <c r="C769" s="86"/>
      <c r="D769" s="86"/>
      <c r="E769" s="86"/>
      <c r="F769" s="86"/>
    </row>
    <row r="770" spans="1:6">
      <c r="A770" s="86"/>
      <c r="B770" s="96"/>
      <c r="C770" s="96"/>
      <c r="D770" s="96"/>
      <c r="E770" s="96"/>
      <c r="F770" s="96"/>
    </row>
    <row r="771" spans="1:6">
      <c r="A771" s="86"/>
      <c r="B771" s="96"/>
      <c r="C771" s="96"/>
      <c r="D771" s="96"/>
      <c r="E771" s="86"/>
      <c r="F771" s="86"/>
    </row>
    <row r="772" spans="1:6">
      <c r="A772" s="86"/>
      <c r="B772" s="96"/>
      <c r="C772" s="96"/>
      <c r="D772" s="96"/>
      <c r="E772" s="96"/>
      <c r="F772" s="96"/>
    </row>
    <row r="774" spans="1:6">
      <c r="B774" s="86"/>
      <c r="C774" s="86"/>
      <c r="D774" s="86"/>
      <c r="E774" s="86"/>
      <c r="F774" s="86"/>
    </row>
    <row r="775" spans="1:6">
      <c r="A775" s="86"/>
      <c r="B775" s="96"/>
      <c r="C775" s="96"/>
      <c r="D775" s="96"/>
      <c r="E775" s="86"/>
      <c r="F775" s="96"/>
    </row>
    <row r="776" spans="1:6">
      <c r="A776" s="86"/>
      <c r="B776" s="96"/>
      <c r="C776" s="96"/>
      <c r="D776" s="96"/>
      <c r="E776" s="86"/>
      <c r="F776" s="96"/>
    </row>
    <row r="777" spans="1:6">
      <c r="A777" s="86"/>
      <c r="B777" s="96"/>
      <c r="C777" s="96"/>
      <c r="D777" s="96"/>
      <c r="E777" s="86"/>
      <c r="F777" s="96"/>
    </row>
    <row r="778" spans="1:6">
      <c r="A778" s="86"/>
      <c r="B778" s="96"/>
      <c r="C778" s="96"/>
      <c r="D778" s="96"/>
      <c r="E778" s="96"/>
      <c r="F778" s="96"/>
    </row>
    <row r="779" spans="1:6">
      <c r="A779" s="86"/>
      <c r="B779" s="96"/>
      <c r="C779" s="96"/>
      <c r="D779" s="96"/>
      <c r="E779" s="96"/>
      <c r="F779" s="96"/>
    </row>
    <row r="780" spans="1:6">
      <c r="A780" s="86"/>
      <c r="B780" s="96"/>
      <c r="C780" s="96"/>
      <c r="D780" s="96"/>
      <c r="E780" s="96"/>
      <c r="F780" s="96"/>
    </row>
    <row r="781" spans="1:6">
      <c r="A781" s="86"/>
      <c r="B781" s="96"/>
      <c r="C781" s="96"/>
      <c r="D781" s="96"/>
      <c r="E781" s="96"/>
      <c r="F781" s="86"/>
    </row>
    <row r="782" spans="1:6">
      <c r="A782" s="86"/>
      <c r="B782" s="96"/>
      <c r="C782" s="96"/>
      <c r="D782" s="96"/>
      <c r="E782" s="96"/>
      <c r="F782" s="96"/>
    </row>
    <row r="783" spans="1:6">
      <c r="A783" s="86"/>
      <c r="B783" s="96"/>
      <c r="C783" s="96"/>
      <c r="D783" s="96"/>
      <c r="E783" s="96"/>
      <c r="F783" s="96"/>
    </row>
    <row r="784" spans="1:6">
      <c r="A784" s="86"/>
      <c r="B784" s="96"/>
      <c r="C784" s="96"/>
      <c r="D784" s="96"/>
      <c r="E784" s="96"/>
      <c r="F784" s="96"/>
    </row>
    <row r="785" spans="1:6">
      <c r="A785" s="86"/>
      <c r="B785" s="96"/>
      <c r="C785" s="96"/>
      <c r="D785" s="96"/>
      <c r="E785" s="86"/>
      <c r="F785" s="96"/>
    </row>
    <row r="786" spans="1:6">
      <c r="A786" s="86"/>
      <c r="B786" s="96"/>
      <c r="C786" s="96"/>
      <c r="D786" s="96"/>
      <c r="E786" s="86"/>
      <c r="F786" s="96"/>
    </row>
    <row r="787" spans="1:6">
      <c r="A787" s="86"/>
      <c r="B787" s="86"/>
      <c r="C787" s="86"/>
      <c r="D787" s="86"/>
      <c r="E787" s="86"/>
      <c r="F787" s="86"/>
    </row>
    <row r="788" spans="1:6">
      <c r="A788" s="86"/>
      <c r="B788" s="96"/>
      <c r="C788" s="96"/>
      <c r="D788" s="96"/>
      <c r="E788" s="96"/>
      <c r="F788" s="96"/>
    </row>
    <row r="789" spans="1:6">
      <c r="A789" s="86"/>
      <c r="B789" s="96"/>
      <c r="C789" s="96"/>
      <c r="D789" s="96"/>
      <c r="E789" s="86"/>
      <c r="F789" s="86"/>
    </row>
    <row r="790" spans="1:6">
      <c r="A790" s="86"/>
      <c r="B790" s="96"/>
      <c r="C790" s="96"/>
      <c r="D790" s="96"/>
      <c r="E790" s="96"/>
      <c r="F790" s="96"/>
    </row>
    <row r="792" spans="1:6">
      <c r="B792" s="86"/>
      <c r="C792" s="86"/>
      <c r="D792" s="86"/>
      <c r="E792" s="86"/>
      <c r="F792" s="86"/>
    </row>
    <row r="793" spans="1:6">
      <c r="A793" s="86"/>
      <c r="B793" s="86"/>
      <c r="C793" s="86"/>
      <c r="D793" s="86"/>
      <c r="E793" s="96"/>
      <c r="F793" s="96"/>
    </row>
    <row r="794" spans="1:6">
      <c r="A794" s="86"/>
      <c r="B794" s="86"/>
      <c r="C794" s="86"/>
      <c r="D794" s="86"/>
      <c r="E794" s="96"/>
      <c r="F794" s="96"/>
    </row>
    <row r="795" spans="1:6">
      <c r="A795" s="86"/>
      <c r="B795" s="86"/>
      <c r="C795" s="86"/>
      <c r="D795" s="86"/>
      <c r="E795" s="96"/>
      <c r="F795" s="96"/>
    </row>
    <row r="796" spans="1:6">
      <c r="A796" s="86"/>
      <c r="B796" s="86"/>
      <c r="C796" s="86"/>
      <c r="D796" s="86"/>
      <c r="E796" s="96"/>
      <c r="F796" s="96"/>
    </row>
    <row r="797" spans="1:6">
      <c r="A797" s="86"/>
      <c r="B797" s="86"/>
      <c r="C797" s="86"/>
      <c r="D797" s="86"/>
      <c r="E797" s="96"/>
      <c r="F797" s="96"/>
    </row>
    <row r="798" spans="1:6">
      <c r="A798" s="86"/>
      <c r="B798" s="86"/>
      <c r="C798" s="86"/>
      <c r="D798" s="86"/>
      <c r="E798" s="96"/>
      <c r="F798" s="96"/>
    </row>
    <row r="799" spans="1:6">
      <c r="A799" s="86"/>
      <c r="B799" s="86"/>
      <c r="C799" s="86"/>
      <c r="D799" s="86"/>
      <c r="E799" s="96"/>
      <c r="F799" s="96"/>
    </row>
    <row r="800" spans="1:6">
      <c r="A800" s="86"/>
      <c r="B800" s="86"/>
      <c r="C800" s="86"/>
      <c r="D800" s="86"/>
      <c r="E800" s="96"/>
      <c r="F800" s="96"/>
    </row>
    <row r="801" spans="1:7">
      <c r="A801" s="86"/>
      <c r="B801" s="86"/>
      <c r="C801" s="86"/>
      <c r="D801" s="86"/>
      <c r="E801" s="96"/>
      <c r="F801" s="96"/>
    </row>
    <row r="802" spans="1:7">
      <c r="A802" s="86"/>
      <c r="B802" s="86"/>
      <c r="C802" s="86"/>
      <c r="D802" s="86"/>
      <c r="E802" s="96"/>
      <c r="F802" s="96"/>
    </row>
    <row r="803" spans="1:7">
      <c r="A803" s="86"/>
      <c r="B803" s="86"/>
      <c r="C803" s="86"/>
      <c r="D803" s="86"/>
      <c r="E803" s="96"/>
      <c r="F803" s="96"/>
    </row>
    <row r="804" spans="1:7">
      <c r="A804" s="86"/>
      <c r="B804" s="86"/>
      <c r="C804" s="86"/>
      <c r="D804" s="86"/>
      <c r="E804" s="96"/>
      <c r="F804" s="96"/>
    </row>
    <row r="805" spans="1:7">
      <c r="A805" s="86"/>
      <c r="B805" s="86"/>
      <c r="C805" s="86"/>
      <c r="D805" s="86"/>
      <c r="E805" s="86"/>
      <c r="F805" s="86"/>
    </row>
    <row r="806" spans="1:7">
      <c r="A806" s="86"/>
      <c r="B806" s="86"/>
      <c r="C806" s="86"/>
      <c r="D806" s="86"/>
      <c r="E806" s="96"/>
      <c r="F806" s="96"/>
    </row>
    <row r="807" spans="1:7">
      <c r="A807" s="86"/>
      <c r="B807" s="86"/>
      <c r="C807" s="86"/>
      <c r="D807" s="86"/>
      <c r="E807" s="96"/>
      <c r="F807" s="96"/>
    </row>
    <row r="808" spans="1:7">
      <c r="A808" s="86"/>
      <c r="B808" s="86"/>
      <c r="C808" s="86"/>
      <c r="D808" s="86"/>
      <c r="E808" s="96"/>
      <c r="F808" s="96"/>
    </row>
    <row r="810" spans="1:7">
      <c r="B810" s="86"/>
      <c r="C810" s="86"/>
      <c r="D810" s="86"/>
      <c r="E810" s="86"/>
      <c r="F810" s="86"/>
      <c r="G810" s="86"/>
    </row>
    <row r="811" spans="1:7">
      <c r="A811" s="86"/>
      <c r="B811" s="96"/>
      <c r="C811" s="86"/>
      <c r="D811" s="86"/>
      <c r="E811" s="96"/>
      <c r="F811" s="86"/>
      <c r="G811" s="86"/>
    </row>
    <row r="812" spans="1:7">
      <c r="A812" s="86"/>
      <c r="B812" s="96"/>
      <c r="C812" s="86"/>
      <c r="D812" s="86"/>
      <c r="E812" s="96"/>
      <c r="F812" s="86"/>
      <c r="G812" s="86"/>
    </row>
    <row r="813" spans="1:7">
      <c r="A813" s="86"/>
      <c r="B813" s="96"/>
      <c r="C813" s="86"/>
      <c r="D813" s="86"/>
      <c r="E813" s="96"/>
      <c r="F813" s="86"/>
      <c r="G813" s="86"/>
    </row>
    <row r="814" spans="1:7">
      <c r="A814" s="86"/>
      <c r="B814" s="96"/>
      <c r="C814" s="86"/>
      <c r="D814" s="86"/>
      <c r="E814" s="96"/>
      <c r="F814" s="86"/>
      <c r="G814" s="86"/>
    </row>
    <row r="815" spans="1:7">
      <c r="A815" s="86"/>
      <c r="B815" s="96"/>
      <c r="C815" s="86"/>
      <c r="D815" s="86"/>
      <c r="E815" s="96"/>
      <c r="F815" s="86"/>
      <c r="G815" s="86"/>
    </row>
    <row r="816" spans="1:7">
      <c r="A816" s="86"/>
      <c r="B816" s="96"/>
      <c r="C816" s="86"/>
      <c r="D816" s="86"/>
      <c r="E816" s="96"/>
      <c r="F816" s="86"/>
      <c r="G816" s="86"/>
    </row>
    <row r="817" spans="1:15">
      <c r="A817" s="86"/>
      <c r="B817" s="96"/>
      <c r="C817" s="86"/>
      <c r="D817" s="86"/>
      <c r="E817" s="96"/>
      <c r="F817" s="86"/>
      <c r="G817" s="86"/>
    </row>
    <row r="818" spans="1:15">
      <c r="A818" s="86"/>
      <c r="B818" s="96"/>
      <c r="C818" s="86"/>
      <c r="D818" s="86"/>
      <c r="E818" s="96"/>
      <c r="F818" s="86"/>
      <c r="G818" s="86"/>
    </row>
    <row r="819" spans="1:15">
      <c r="A819" s="86"/>
      <c r="B819" s="96"/>
      <c r="C819" s="86"/>
      <c r="D819" s="86"/>
      <c r="E819" s="96"/>
      <c r="F819" s="86"/>
      <c r="G819" s="86"/>
    </row>
    <row r="820" spans="1:15">
      <c r="A820" s="86"/>
      <c r="B820" s="96"/>
      <c r="C820" s="86"/>
      <c r="D820" s="86"/>
      <c r="E820" s="96"/>
      <c r="F820" s="86"/>
      <c r="G820" s="86"/>
    </row>
    <row r="821" spans="1:15">
      <c r="A821" s="86"/>
      <c r="B821" s="96"/>
      <c r="C821" s="86"/>
      <c r="D821" s="86"/>
      <c r="E821" s="96"/>
      <c r="F821" s="86"/>
      <c r="G821" s="86"/>
    </row>
    <row r="822" spans="1:15">
      <c r="A822" s="86"/>
      <c r="B822" s="96"/>
      <c r="C822" s="86"/>
      <c r="D822" s="86"/>
      <c r="E822" s="96"/>
      <c r="F822" s="86"/>
      <c r="G822" s="86"/>
    </row>
    <row r="823" spans="1:15">
      <c r="A823" s="86"/>
      <c r="B823" s="86"/>
      <c r="C823" s="86"/>
      <c r="D823" s="86"/>
      <c r="E823" s="86"/>
      <c r="F823" s="86"/>
      <c r="G823" s="86"/>
    </row>
    <row r="824" spans="1:15">
      <c r="A824" s="86"/>
      <c r="B824" s="96"/>
      <c r="C824" s="86"/>
      <c r="D824" s="86"/>
      <c r="E824" s="96"/>
      <c r="F824" s="86"/>
      <c r="G824" s="86"/>
    </row>
    <row r="825" spans="1:15">
      <c r="A825" s="86"/>
      <c r="B825" s="96"/>
      <c r="C825" s="86"/>
      <c r="D825" s="86"/>
      <c r="E825" s="96"/>
      <c r="F825" s="86"/>
      <c r="G825" s="86"/>
    </row>
    <row r="826" spans="1:15">
      <c r="A826" s="86"/>
      <c r="B826" s="96"/>
      <c r="C826" s="86"/>
      <c r="D826" s="86"/>
      <c r="E826" s="96"/>
      <c r="F826" s="86"/>
      <c r="G826" s="86"/>
    </row>
    <row r="828" spans="1:15"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</row>
    <row r="829" spans="1:15">
      <c r="A829" s="86"/>
      <c r="B829" s="96"/>
      <c r="C829" s="86"/>
      <c r="D829" s="96"/>
      <c r="E829" s="86"/>
      <c r="F829" s="86"/>
      <c r="G829" s="96"/>
      <c r="H829" s="86"/>
      <c r="I829" s="86"/>
      <c r="J829" s="86"/>
      <c r="K829" s="86"/>
      <c r="L829" s="86"/>
      <c r="M829" s="86"/>
      <c r="N829" s="86"/>
      <c r="O829" s="86"/>
    </row>
    <row r="830" spans="1:15">
      <c r="A830" s="86"/>
      <c r="B830" s="96"/>
      <c r="C830" s="86"/>
      <c r="D830" s="96"/>
      <c r="E830" s="86"/>
      <c r="F830" s="86"/>
      <c r="G830" s="96"/>
      <c r="H830" s="86"/>
      <c r="I830" s="86"/>
      <c r="J830" s="96"/>
      <c r="K830" s="86"/>
      <c r="L830" s="86"/>
      <c r="M830" s="86"/>
      <c r="N830" s="86"/>
      <c r="O830" s="86"/>
    </row>
    <row r="831" spans="1:15">
      <c r="A831" s="86"/>
      <c r="B831" s="96"/>
      <c r="C831" s="86"/>
      <c r="D831" s="96"/>
      <c r="E831" s="86"/>
      <c r="F831" s="86"/>
      <c r="G831" s="96"/>
      <c r="H831" s="86"/>
      <c r="I831" s="86"/>
      <c r="J831" s="96"/>
      <c r="K831" s="86"/>
      <c r="L831" s="86"/>
      <c r="M831" s="86"/>
      <c r="N831" s="86"/>
      <c r="O831" s="86"/>
    </row>
    <row r="832" spans="1:15">
      <c r="A832" s="86"/>
      <c r="B832" s="96"/>
      <c r="C832" s="86"/>
      <c r="D832" s="96"/>
      <c r="E832" s="86"/>
      <c r="F832" s="86"/>
      <c r="G832" s="96"/>
      <c r="H832" s="86"/>
      <c r="I832" s="86"/>
      <c r="J832" s="96"/>
      <c r="K832" s="86"/>
      <c r="L832" s="86"/>
      <c r="M832" s="86"/>
      <c r="N832" s="86"/>
      <c r="O832" s="86"/>
    </row>
    <row r="833" spans="1:15">
      <c r="A833" s="86"/>
      <c r="B833" s="96"/>
      <c r="C833" s="86"/>
      <c r="D833" s="96"/>
      <c r="E833" s="86"/>
      <c r="F833" s="86"/>
      <c r="G833" s="96"/>
      <c r="H833" s="86"/>
      <c r="I833" s="86"/>
      <c r="J833" s="96"/>
      <c r="K833" s="86"/>
      <c r="L833" s="86"/>
      <c r="M833" s="86"/>
      <c r="N833" s="86"/>
      <c r="O833" s="86"/>
    </row>
    <row r="834" spans="1:15">
      <c r="A834" s="86"/>
      <c r="B834" s="96"/>
      <c r="C834" s="86"/>
      <c r="D834" s="96"/>
      <c r="E834" s="86"/>
      <c r="F834" s="86"/>
      <c r="G834" s="96"/>
      <c r="H834" s="86"/>
      <c r="I834" s="86"/>
      <c r="J834" s="96"/>
      <c r="K834" s="86"/>
      <c r="L834" s="86"/>
      <c r="M834" s="86"/>
      <c r="N834" s="86"/>
      <c r="O834" s="86"/>
    </row>
    <row r="835" spans="1:15">
      <c r="A835" s="86"/>
      <c r="B835" s="96"/>
      <c r="C835" s="86"/>
      <c r="D835" s="96"/>
      <c r="E835" s="86"/>
      <c r="F835" s="86"/>
      <c r="G835" s="96"/>
      <c r="H835" s="86"/>
      <c r="I835" s="86"/>
      <c r="J835" s="96"/>
      <c r="K835" s="86"/>
      <c r="L835" s="86"/>
      <c r="M835" s="86"/>
      <c r="N835" s="86"/>
      <c r="O835" s="86"/>
    </row>
    <row r="836" spans="1:15">
      <c r="A836" s="86"/>
      <c r="B836" s="96"/>
      <c r="C836" s="86"/>
      <c r="D836" s="96"/>
      <c r="E836" s="86"/>
      <c r="F836" s="86"/>
      <c r="G836" s="96"/>
      <c r="H836" s="86"/>
      <c r="I836" s="86"/>
      <c r="J836" s="96"/>
      <c r="K836" s="86"/>
      <c r="L836" s="86"/>
      <c r="M836" s="86"/>
      <c r="N836" s="86"/>
      <c r="O836" s="86"/>
    </row>
    <row r="837" spans="1:15">
      <c r="A837" s="86"/>
      <c r="B837" s="96"/>
      <c r="C837" s="86"/>
      <c r="D837" s="96"/>
      <c r="E837" s="86"/>
      <c r="F837" s="86"/>
      <c r="G837" s="96"/>
      <c r="H837" s="86"/>
      <c r="I837" s="86"/>
      <c r="J837" s="96"/>
      <c r="K837" s="86"/>
      <c r="L837" s="86"/>
      <c r="M837" s="86"/>
      <c r="N837" s="86"/>
      <c r="O837" s="86"/>
    </row>
    <row r="838" spans="1:15">
      <c r="A838" s="86"/>
      <c r="B838" s="96"/>
      <c r="C838" s="86"/>
      <c r="D838" s="96"/>
      <c r="E838" s="86"/>
      <c r="F838" s="86"/>
      <c r="G838" s="96"/>
      <c r="H838" s="86"/>
      <c r="I838" s="86"/>
      <c r="J838" s="96"/>
      <c r="K838" s="86"/>
      <c r="L838" s="86"/>
      <c r="M838" s="86"/>
      <c r="N838" s="86"/>
      <c r="O838" s="86"/>
    </row>
    <row r="839" spans="1:15">
      <c r="A839" s="86"/>
      <c r="B839" s="96"/>
      <c r="C839" s="86"/>
      <c r="D839" s="96"/>
      <c r="E839" s="86"/>
      <c r="F839" s="86"/>
      <c r="G839" s="96"/>
      <c r="H839" s="86"/>
      <c r="I839" s="86"/>
      <c r="J839" s="96"/>
      <c r="K839" s="86"/>
      <c r="L839" s="86"/>
      <c r="M839" s="86"/>
      <c r="N839" s="86"/>
      <c r="O839" s="86"/>
    </row>
    <row r="840" spans="1:15">
      <c r="A840" s="86"/>
      <c r="B840" s="96"/>
      <c r="C840" s="86"/>
      <c r="D840" s="96"/>
      <c r="E840" s="86"/>
      <c r="F840" s="86"/>
      <c r="G840" s="96"/>
      <c r="H840" s="86"/>
      <c r="I840" s="86"/>
      <c r="J840" s="86"/>
      <c r="K840" s="86"/>
      <c r="L840" s="86"/>
      <c r="M840" s="86"/>
      <c r="N840" s="86"/>
      <c r="O840" s="86"/>
    </row>
    <row r="841" spans="1:15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</row>
    <row r="842" spans="1:15">
      <c r="A842" s="86"/>
      <c r="B842" s="96"/>
      <c r="C842" s="86"/>
      <c r="D842" s="96"/>
      <c r="E842" s="86"/>
      <c r="F842" s="86"/>
      <c r="G842" s="96"/>
      <c r="H842" s="86"/>
      <c r="I842" s="86"/>
      <c r="J842" s="96"/>
      <c r="K842" s="86"/>
      <c r="L842" s="86"/>
      <c r="M842" s="86"/>
      <c r="N842" s="86"/>
      <c r="O842" s="86"/>
    </row>
    <row r="843" spans="1:15">
      <c r="A843" s="86"/>
      <c r="B843" s="96"/>
      <c r="C843" s="86"/>
      <c r="D843" s="96"/>
      <c r="E843" s="86"/>
      <c r="F843" s="86"/>
      <c r="G843" s="96"/>
      <c r="H843" s="86"/>
      <c r="I843" s="86"/>
      <c r="J843" s="86"/>
      <c r="K843" s="86"/>
      <c r="L843" s="86"/>
      <c r="M843" s="86"/>
      <c r="N843" s="86"/>
      <c r="O843" s="86"/>
    </row>
    <row r="844" spans="1:15">
      <c r="A844" s="86"/>
      <c r="B844" s="96"/>
      <c r="C844" s="86"/>
      <c r="D844" s="96"/>
      <c r="E844" s="86"/>
      <c r="F844" s="86"/>
      <c r="G844" s="96"/>
      <c r="H844" s="86"/>
      <c r="I844" s="86"/>
      <c r="J844" s="96"/>
      <c r="K844" s="86"/>
      <c r="L844" s="86"/>
      <c r="M844" s="86"/>
      <c r="N844" s="86"/>
      <c r="O844" s="86"/>
    </row>
    <row r="846" spans="1:15">
      <c r="B846" s="86"/>
      <c r="C846" s="86"/>
      <c r="D846" s="86"/>
      <c r="E846" s="86"/>
      <c r="F846" s="86"/>
      <c r="G846" s="86"/>
    </row>
    <row r="847" spans="1:15">
      <c r="A847" s="86"/>
      <c r="B847" s="96"/>
      <c r="C847" s="86"/>
      <c r="D847" s="96"/>
      <c r="E847" s="86"/>
      <c r="F847" s="96"/>
      <c r="G847" s="86"/>
    </row>
    <row r="848" spans="1:15">
      <c r="A848" s="86"/>
      <c r="B848" s="96"/>
      <c r="C848" s="86"/>
      <c r="D848" s="96"/>
      <c r="E848" s="86"/>
      <c r="F848" s="96"/>
      <c r="G848" s="86"/>
    </row>
    <row r="849" spans="1:14">
      <c r="A849" s="86"/>
      <c r="B849" s="96"/>
      <c r="C849" s="86"/>
      <c r="D849" s="96"/>
      <c r="E849" s="86"/>
      <c r="F849" s="96"/>
      <c r="G849" s="86"/>
    </row>
    <row r="850" spans="1:14">
      <c r="A850" s="86"/>
      <c r="B850" s="96"/>
      <c r="C850" s="86"/>
      <c r="D850" s="96"/>
      <c r="E850" s="86"/>
      <c r="F850" s="96"/>
      <c r="G850" s="86"/>
    </row>
    <row r="851" spans="1:14">
      <c r="A851" s="86"/>
      <c r="B851" s="96"/>
      <c r="C851" s="86"/>
      <c r="D851" s="96"/>
      <c r="E851" s="86"/>
      <c r="F851" s="96"/>
      <c r="G851" s="86"/>
    </row>
    <row r="852" spans="1:14">
      <c r="A852" s="86"/>
      <c r="B852" s="96"/>
      <c r="C852" s="86"/>
      <c r="D852" s="86"/>
      <c r="E852" s="86"/>
      <c r="F852" s="96"/>
      <c r="G852" s="86"/>
    </row>
    <row r="853" spans="1:14">
      <c r="A853" s="86"/>
      <c r="B853" s="96"/>
      <c r="C853" s="86"/>
      <c r="D853" s="86"/>
      <c r="E853" s="86"/>
      <c r="F853" s="96"/>
      <c r="G853" s="86"/>
    </row>
    <row r="854" spans="1:14">
      <c r="A854" s="86"/>
      <c r="B854" s="96"/>
      <c r="C854" s="86"/>
      <c r="D854" s="86"/>
      <c r="E854" s="86"/>
      <c r="F854" s="96"/>
      <c r="G854" s="86"/>
    </row>
    <row r="855" spans="1:14">
      <c r="A855" s="86"/>
      <c r="B855" s="96"/>
      <c r="C855" s="86"/>
      <c r="D855" s="86"/>
      <c r="E855" s="86"/>
      <c r="F855" s="96"/>
      <c r="G855" s="86"/>
    </row>
    <row r="856" spans="1:14">
      <c r="A856" s="86"/>
      <c r="B856" s="96"/>
      <c r="C856" s="86"/>
      <c r="D856" s="96"/>
      <c r="E856" s="86"/>
      <c r="F856" s="96"/>
      <c r="G856" s="86"/>
    </row>
    <row r="857" spans="1:14">
      <c r="A857" s="86"/>
      <c r="B857" s="96"/>
      <c r="C857" s="86"/>
      <c r="D857" s="96"/>
      <c r="E857" s="86"/>
      <c r="F857" s="96"/>
      <c r="G857" s="86"/>
    </row>
    <row r="858" spans="1:14">
      <c r="A858" s="86"/>
      <c r="B858" s="96"/>
      <c r="C858" s="86"/>
      <c r="D858" s="96"/>
      <c r="E858" s="86"/>
      <c r="F858" s="96"/>
      <c r="G858" s="86"/>
    </row>
    <row r="859" spans="1:14">
      <c r="A859" s="86"/>
      <c r="B859" s="86"/>
      <c r="C859" s="86"/>
      <c r="D859" s="86"/>
      <c r="E859" s="86"/>
      <c r="F859" s="86"/>
      <c r="G859" s="86"/>
    </row>
    <row r="860" spans="1:14">
      <c r="A860" s="86"/>
      <c r="B860" s="96"/>
      <c r="C860" s="86"/>
      <c r="D860" s="96"/>
      <c r="E860" s="86"/>
      <c r="F860" s="96"/>
      <c r="G860" s="86"/>
    </row>
    <row r="861" spans="1:14">
      <c r="A861" s="86"/>
      <c r="B861" s="96"/>
      <c r="C861" s="86"/>
      <c r="D861" s="86"/>
      <c r="E861" s="86"/>
      <c r="F861" s="96"/>
      <c r="G861" s="86"/>
    </row>
    <row r="862" spans="1:14">
      <c r="A862" s="86"/>
      <c r="B862" s="96"/>
      <c r="C862" s="86"/>
      <c r="D862" s="96"/>
      <c r="E862" s="86"/>
      <c r="F862" s="96"/>
      <c r="G862" s="86"/>
    </row>
    <row r="864" spans="1:14"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</row>
    <row r="865" spans="1:14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</row>
    <row r="866" spans="1:14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</row>
    <row r="867" spans="1:14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</row>
    <row r="868" spans="1:14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</row>
    <row r="869" spans="1:14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</row>
    <row r="870" spans="1:14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</row>
    <row r="871" spans="1:14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</row>
    <row r="872" spans="1:14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</row>
    <row r="873" spans="1:14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</row>
    <row r="874" spans="1:1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</row>
    <row r="875" spans="1:14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</row>
    <row r="876" spans="1:14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</row>
    <row r="877" spans="1:14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</row>
    <row r="878" spans="1:14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</row>
    <row r="879" spans="1:14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</row>
    <row r="880" spans="1:14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</row>
    <row r="882" spans="1:7">
      <c r="B882" s="86"/>
      <c r="C882" s="86"/>
      <c r="D882" s="86"/>
      <c r="E882" s="86"/>
    </row>
    <row r="883" spans="1:7">
      <c r="A883" s="86"/>
      <c r="B883" s="86"/>
      <c r="C883" s="86"/>
      <c r="D883" s="86"/>
      <c r="E883" s="86"/>
    </row>
    <row r="884" spans="1:7">
      <c r="A884" s="86"/>
      <c r="B884" s="86"/>
      <c r="C884" s="86"/>
      <c r="D884" s="86"/>
      <c r="E884" s="86"/>
    </row>
    <row r="885" spans="1:7">
      <c r="A885" s="86"/>
      <c r="B885" s="86"/>
      <c r="C885" s="86"/>
      <c r="D885" s="86"/>
      <c r="E885" s="86"/>
    </row>
    <row r="887" spans="1:7">
      <c r="B887" s="86"/>
      <c r="C887" s="86"/>
      <c r="D887" s="86"/>
      <c r="E887" s="86"/>
      <c r="F887" s="86"/>
      <c r="G887" s="86"/>
    </row>
    <row r="888" spans="1:7">
      <c r="A888" s="86"/>
      <c r="B888" s="86"/>
      <c r="C888" s="86"/>
      <c r="D888" s="86"/>
      <c r="E888" s="86"/>
      <c r="F888" s="86"/>
      <c r="G888" s="86"/>
    </row>
    <row r="889" spans="1:7">
      <c r="A889" s="86"/>
      <c r="B889" s="86"/>
      <c r="C889" s="86"/>
      <c r="D889" s="86"/>
      <c r="E889" s="86"/>
      <c r="F889" s="86"/>
      <c r="G889" s="86"/>
    </row>
    <row r="890" spans="1:7">
      <c r="A890" s="86"/>
      <c r="B890" s="86"/>
      <c r="C890" s="86"/>
      <c r="D890" s="86"/>
      <c r="E890" s="86"/>
      <c r="F890" s="86"/>
      <c r="G890" s="86"/>
    </row>
    <row r="891" spans="1:7">
      <c r="A891" s="86"/>
      <c r="B891" s="86"/>
      <c r="C891" s="86"/>
      <c r="D891" s="86"/>
      <c r="E891" s="86"/>
      <c r="F891" s="86"/>
      <c r="G891" s="86"/>
    </row>
    <row r="892" spans="1:7">
      <c r="A892" s="86"/>
      <c r="B892" s="86"/>
      <c r="C892" s="86"/>
      <c r="D892" s="86"/>
      <c r="E892" s="86"/>
      <c r="F892" s="86"/>
      <c r="G892" s="86"/>
    </row>
    <row r="894" spans="1:7">
      <c r="B894" s="86"/>
    </row>
    <row r="895" spans="1:7">
      <c r="A895" s="86"/>
      <c r="B895" s="86"/>
    </row>
    <row r="896" spans="1:7">
      <c r="A896" s="86"/>
      <c r="B896" s="86"/>
    </row>
    <row r="897" spans="1:15">
      <c r="A897" s="86"/>
      <c r="B897" s="86"/>
    </row>
    <row r="898" spans="1:15">
      <c r="A898" s="86"/>
      <c r="B898" s="86"/>
    </row>
    <row r="899" spans="1:15">
      <c r="A899" s="86"/>
      <c r="B899" s="86"/>
    </row>
    <row r="900" spans="1:15">
      <c r="A900" s="86"/>
      <c r="B900" s="86"/>
    </row>
    <row r="901" spans="1:15">
      <c r="A901" s="86"/>
      <c r="B901" s="86"/>
    </row>
    <row r="903" spans="1:15"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</row>
    <row r="904" spans="1:15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</row>
    <row r="905" spans="1:15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</row>
    <row r="906" spans="1:15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</row>
    <row r="907" spans="1:15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</row>
    <row r="908" spans="1:15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</row>
    <row r="909" spans="1:15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</row>
    <row r="910" spans="1:15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</row>
    <row r="911" spans="1:15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</row>
    <row r="912" spans="1:15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</row>
    <row r="914" spans="1:16"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</row>
    <row r="915" spans="1:16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</row>
    <row r="916" spans="1: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</row>
    <row r="917" spans="1:16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</row>
    <row r="918" spans="1:16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</row>
    <row r="919" spans="1:16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</row>
    <row r="920" spans="1:16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</row>
    <row r="921" spans="1:16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</row>
    <row r="922" spans="1:16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</row>
    <row r="923" spans="1:16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</row>
    <row r="924" spans="1:16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</row>
    <row r="926" spans="1:16"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</row>
    <row r="927" spans="1:16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</row>
    <row r="928" spans="1:16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</row>
    <row r="929" spans="1:1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</row>
    <row r="930" spans="1:1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</row>
    <row r="931" spans="1:1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</row>
    <row r="932" spans="1:1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</row>
    <row r="933" spans="1:1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</row>
    <row r="934" spans="1:1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</row>
    <row r="936" spans="1:15"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</row>
    <row r="938" spans="1:15"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</row>
    <row r="939" spans="1:1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</row>
    <row r="940" spans="1:1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</row>
    <row r="942" spans="1:15"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</row>
    <row r="943" spans="1:1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</row>
    <row r="944" spans="1:1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</row>
    <row r="945" spans="1:1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</row>
    <row r="946" spans="1:1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</row>
    <row r="947" spans="1:1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</row>
    <row r="948" spans="1:1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</row>
    <row r="949" spans="1:1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</row>
    <row r="950" spans="1:1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</row>
    <row r="951" spans="1:1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</row>
    <row r="952" spans="1:1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</row>
    <row r="953" spans="1:1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</row>
    <row r="954" spans="1:1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</row>
    <row r="955" spans="1:1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</row>
    <row r="956" spans="1:1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</row>
    <row r="957" spans="1:1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</row>
    <row r="958" spans="1:1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</row>
    <row r="959" spans="1:1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</row>
    <row r="960" spans="1:1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</row>
    <row r="961" spans="1:1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</row>
    <row r="962" spans="1:1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</row>
    <row r="963" spans="1:1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</row>
    <row r="964" spans="1:1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</row>
    <row r="965" spans="1:1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</row>
    <row r="966" spans="1:1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</row>
    <row r="967" spans="1:1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</row>
    <row r="968" spans="1:1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</row>
    <row r="969" spans="1:1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</row>
    <row r="970" spans="1:15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</row>
    <row r="971" spans="1:15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</row>
    <row r="972" spans="1:15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</row>
    <row r="973" spans="1:15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</row>
    <row r="974" spans="1:15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</row>
    <row r="975" spans="1:15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</row>
    <row r="976" spans="1:15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</row>
    <row r="977" spans="1:15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</row>
    <row r="978" spans="1:15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</row>
    <row r="979" spans="1:15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</row>
    <row r="981" spans="1:15"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</row>
    <row r="982" spans="1:15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</row>
    <row r="984" spans="1:15">
      <c r="B984" s="86"/>
    </row>
    <row r="985" spans="1:15">
      <c r="A985" s="86"/>
      <c r="B985" s="86"/>
    </row>
    <row r="986" spans="1:15">
      <c r="A986" s="86"/>
      <c r="B986" s="86"/>
    </row>
    <row r="987" spans="1:15">
      <c r="A987" s="86"/>
      <c r="B987" s="86"/>
    </row>
    <row r="988" spans="1:15">
      <c r="A988" s="86"/>
      <c r="B988" s="86"/>
    </row>
    <row r="989" spans="1:15">
      <c r="A989" s="86"/>
      <c r="B989" s="86"/>
    </row>
    <row r="990" spans="1:15">
      <c r="A990" s="86"/>
      <c r="B990" s="86"/>
    </row>
    <row r="991" spans="1:15">
      <c r="A991" s="86"/>
      <c r="B991" s="86"/>
    </row>
    <row r="993" spans="1:16"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</row>
    <row r="994" spans="1:16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</row>
    <row r="995" spans="1:16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</row>
    <row r="996" spans="1:1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</row>
    <row r="997" spans="1:16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</row>
    <row r="998" spans="1:16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</row>
    <row r="999" spans="1:16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</row>
    <row r="1000" spans="1:16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</row>
    <row r="1001" spans="1:16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</row>
    <row r="1002" spans="1:16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</row>
    <row r="1004" spans="1:16"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  <c r="P1004" s="86"/>
    </row>
    <row r="1005" spans="1:16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  <c r="P1005" s="86"/>
    </row>
    <row r="1006" spans="1:16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  <c r="P1006" s="86"/>
    </row>
    <row r="1007" spans="1:16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  <c r="P1007" s="86"/>
    </row>
    <row r="1008" spans="1:16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  <c r="P1008" s="86"/>
    </row>
    <row r="1009" spans="1:16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  <c r="P1009" s="86"/>
    </row>
    <row r="1010" spans="1:16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  <c r="P1010" s="86"/>
    </row>
    <row r="1011" spans="1:16">
      <c r="A1011" s="86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  <c r="P1011" s="86"/>
    </row>
    <row r="1012" spans="1:16">
      <c r="A1012" s="86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  <c r="P1012" s="86"/>
    </row>
    <row r="1013" spans="1:16">
      <c r="A1013" s="86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  <c r="P1013" s="86"/>
    </row>
    <row r="1014" spans="1:16">
      <c r="A1014" s="86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  <c r="P1014" s="86"/>
    </row>
    <row r="1016" spans="1:16"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</row>
    <row r="1017" spans="1:16">
      <c r="A1017" s="86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</row>
    <row r="1018" spans="1:16">
      <c r="A1018" s="86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</row>
    <row r="1019" spans="1:16">
      <c r="A1019" s="86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</row>
    <row r="1020" spans="1:16">
      <c r="A1020" s="86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</row>
    <row r="1021" spans="1:16">
      <c r="A1021" s="86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</row>
    <row r="1022" spans="1:16">
      <c r="A1022" s="86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</row>
    <row r="1023" spans="1:16">
      <c r="A1023" s="86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</row>
    <row r="1024" spans="1:16">
      <c r="A1024" s="86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</row>
    <row r="1026" spans="1:15"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</row>
    <row r="1028" spans="1:15"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</row>
    <row r="1029" spans="1:15">
      <c r="A1029" s="86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</row>
    <row r="1030" spans="1:15">
      <c r="A1030" s="86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</row>
    <row r="1031" spans="1:15">
      <c r="A1031" s="86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</row>
    <row r="1033" spans="1:15"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</row>
    <row r="1034" spans="1:15">
      <c r="A1034" s="86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</row>
    <row r="1035" spans="1:15">
      <c r="A1035" s="86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</row>
    <row r="1036" spans="1:15">
      <c r="A1036" s="86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</row>
    <row r="1037" spans="1:15">
      <c r="A1037" s="86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</row>
    <row r="1038" spans="1:15">
      <c r="A1038" s="86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</row>
    <row r="1039" spans="1:15">
      <c r="A1039" s="86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</row>
    <row r="1040" spans="1:15">
      <c r="A1040" s="86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</row>
    <row r="1041" spans="1:15">
      <c r="A1041" s="86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</row>
    <row r="1042" spans="1:15">
      <c r="A1042" s="86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</row>
    <row r="1043" spans="1:15">
      <c r="A1043" s="86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</row>
    <row r="1044" spans="1:15">
      <c r="A1044" s="86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</row>
    <row r="1045" spans="1:15">
      <c r="A1045" s="86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</row>
    <row r="1046" spans="1:15">
      <c r="A1046" s="86"/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</row>
    <row r="1047" spans="1:15">
      <c r="A1047" s="86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</row>
    <row r="1048" spans="1:15">
      <c r="A1048" s="86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</row>
    <row r="1049" spans="1:15">
      <c r="A1049" s="86"/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</row>
    <row r="1050" spans="1:15">
      <c r="A1050" s="86"/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</row>
    <row r="1051" spans="1:15">
      <c r="A1051" s="86"/>
      <c r="B1051" s="86"/>
      <c r="C1051" s="86"/>
      <c r="D1051" s="86"/>
      <c r="E1051" s="86"/>
      <c r="F1051" s="86"/>
      <c r="G1051" s="86"/>
      <c r="H1051" s="86"/>
      <c r="I1051" s="86"/>
      <c r="J1051" s="86"/>
      <c r="K1051" s="86"/>
      <c r="L1051" s="86"/>
      <c r="M1051" s="86"/>
      <c r="N1051" s="86"/>
      <c r="O1051" s="86"/>
    </row>
    <row r="1052" spans="1:15">
      <c r="A1052" s="86"/>
      <c r="B1052" s="86"/>
      <c r="C1052" s="86"/>
      <c r="D1052" s="86"/>
      <c r="E1052" s="86"/>
      <c r="F1052" s="86"/>
      <c r="G1052" s="86"/>
      <c r="H1052" s="86"/>
      <c r="I1052" s="86"/>
      <c r="J1052" s="86"/>
      <c r="K1052" s="86"/>
      <c r="L1052" s="86"/>
      <c r="M1052" s="86"/>
      <c r="N1052" s="86"/>
      <c r="O1052" s="86"/>
    </row>
    <row r="1053" spans="1:15">
      <c r="A1053" s="86"/>
      <c r="B1053" s="86"/>
      <c r="C1053" s="86"/>
      <c r="D1053" s="86"/>
      <c r="E1053" s="86"/>
      <c r="F1053" s="86"/>
      <c r="G1053" s="86"/>
      <c r="H1053" s="86"/>
      <c r="I1053" s="86"/>
      <c r="J1053" s="86"/>
      <c r="K1053" s="86"/>
      <c r="L1053" s="86"/>
      <c r="M1053" s="86"/>
      <c r="N1053" s="86"/>
      <c r="O1053" s="86"/>
    </row>
    <row r="1054" spans="1:15">
      <c r="A1054" s="86"/>
      <c r="B1054" s="86"/>
      <c r="C1054" s="86"/>
      <c r="D1054" s="86"/>
      <c r="E1054" s="86"/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</row>
    <row r="1055" spans="1:15">
      <c r="A1055" s="86"/>
      <c r="B1055" s="86"/>
      <c r="C1055" s="86"/>
      <c r="D1055" s="86"/>
      <c r="E1055" s="86"/>
      <c r="F1055" s="86"/>
      <c r="G1055" s="86"/>
      <c r="H1055" s="86"/>
      <c r="I1055" s="86"/>
      <c r="J1055" s="86"/>
      <c r="K1055" s="86"/>
      <c r="L1055" s="86"/>
      <c r="M1055" s="86"/>
      <c r="N1055" s="86"/>
      <c r="O1055" s="86"/>
    </row>
    <row r="1056" spans="1:15">
      <c r="A1056" s="86"/>
      <c r="B1056" s="86"/>
      <c r="C1056" s="86"/>
      <c r="D1056" s="86"/>
      <c r="E1056" s="86"/>
      <c r="F1056" s="86"/>
      <c r="G1056" s="86"/>
      <c r="H1056" s="86"/>
      <c r="I1056" s="86"/>
      <c r="J1056" s="86"/>
      <c r="K1056" s="86"/>
      <c r="L1056" s="86"/>
      <c r="M1056" s="86"/>
      <c r="N1056" s="86"/>
      <c r="O1056" s="86"/>
    </row>
    <row r="1057" spans="1:15">
      <c r="A1057" s="86"/>
      <c r="B1057" s="86"/>
      <c r="C1057" s="86"/>
      <c r="D1057" s="86"/>
      <c r="E1057" s="86"/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</row>
    <row r="1058" spans="1:15">
      <c r="A1058" s="86"/>
      <c r="B1058" s="86"/>
      <c r="C1058" s="86"/>
      <c r="D1058" s="86"/>
      <c r="E1058" s="86"/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</row>
    <row r="1059" spans="1:15">
      <c r="A1059" s="86"/>
      <c r="B1059" s="86"/>
      <c r="C1059" s="86"/>
      <c r="D1059" s="86"/>
      <c r="E1059" s="86"/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</row>
    <row r="1060" spans="1:15">
      <c r="A1060" s="86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</row>
    <row r="1061" spans="1:15">
      <c r="A1061" s="86"/>
      <c r="B1061" s="86"/>
      <c r="C1061" s="86"/>
      <c r="D1061" s="86"/>
      <c r="E1061" s="86"/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</row>
    <row r="1062" spans="1:15">
      <c r="A1062" s="86"/>
      <c r="B1062" s="86"/>
      <c r="C1062" s="86"/>
      <c r="D1062" s="86"/>
      <c r="E1062" s="86"/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</row>
    <row r="1063" spans="1:15">
      <c r="A1063" s="86"/>
      <c r="B1063" s="86"/>
      <c r="C1063" s="86"/>
      <c r="D1063" s="86"/>
      <c r="E1063" s="86"/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</row>
    <row r="1064" spans="1:15">
      <c r="A1064" s="86"/>
      <c r="B1064" s="86"/>
      <c r="C1064" s="86"/>
      <c r="D1064" s="86"/>
      <c r="E1064" s="86"/>
      <c r="F1064" s="86"/>
      <c r="G1064" s="86"/>
      <c r="H1064" s="86"/>
      <c r="I1064" s="86"/>
      <c r="J1064" s="86"/>
      <c r="K1064" s="86"/>
      <c r="L1064" s="86"/>
      <c r="M1064" s="86"/>
      <c r="N1064" s="86"/>
      <c r="O1064" s="86"/>
    </row>
    <row r="1065" spans="1:15">
      <c r="A1065" s="86"/>
      <c r="B1065" s="86"/>
      <c r="C1065" s="86"/>
      <c r="D1065" s="86"/>
      <c r="E1065" s="86"/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</row>
    <row r="1066" spans="1:15">
      <c r="A1066" s="86"/>
      <c r="B1066" s="86"/>
      <c r="C1066" s="86"/>
      <c r="D1066" s="86"/>
      <c r="E1066" s="86"/>
      <c r="F1066" s="86"/>
      <c r="G1066" s="86"/>
      <c r="H1066" s="86"/>
      <c r="I1066" s="86"/>
      <c r="J1066" s="86"/>
      <c r="K1066" s="86"/>
      <c r="L1066" s="86"/>
      <c r="M1066" s="86"/>
      <c r="N1066" s="86"/>
      <c r="O1066" s="86"/>
    </row>
    <row r="1067" spans="1:15">
      <c r="A1067" s="86"/>
      <c r="B1067" s="86"/>
      <c r="C1067" s="86"/>
      <c r="D1067" s="86"/>
      <c r="E1067" s="86"/>
      <c r="F1067" s="86"/>
      <c r="G1067" s="86"/>
      <c r="H1067" s="86"/>
      <c r="I1067" s="86"/>
      <c r="J1067" s="86"/>
      <c r="K1067" s="86"/>
      <c r="L1067" s="86"/>
      <c r="M1067" s="86"/>
      <c r="N1067" s="86"/>
      <c r="O1067" s="86"/>
    </row>
    <row r="1068" spans="1:15">
      <c r="A1068" s="86"/>
      <c r="B1068" s="86"/>
      <c r="C1068" s="86"/>
      <c r="D1068" s="86"/>
      <c r="E1068" s="86"/>
      <c r="F1068" s="86"/>
      <c r="G1068" s="86"/>
      <c r="H1068" s="86"/>
      <c r="I1068" s="86"/>
      <c r="J1068" s="86"/>
      <c r="K1068" s="86"/>
      <c r="L1068" s="86"/>
      <c r="M1068" s="86"/>
      <c r="N1068" s="86"/>
      <c r="O1068" s="86"/>
    </row>
    <row r="1069" spans="1:15">
      <c r="A1069" s="86"/>
      <c r="B1069" s="86"/>
      <c r="C1069" s="86"/>
      <c r="D1069" s="86"/>
      <c r="E1069" s="86"/>
      <c r="F1069" s="86"/>
      <c r="G1069" s="86"/>
      <c r="H1069" s="86"/>
      <c r="I1069" s="86"/>
      <c r="J1069" s="86"/>
      <c r="K1069" s="86"/>
      <c r="L1069" s="86"/>
      <c r="M1069" s="86"/>
      <c r="N1069" s="86"/>
      <c r="O1069" s="86"/>
    </row>
    <row r="1070" spans="1:15">
      <c r="A1070" s="86"/>
      <c r="B1070" s="86"/>
      <c r="C1070" s="86"/>
      <c r="D1070" s="86"/>
      <c r="E1070" s="86"/>
      <c r="F1070" s="86"/>
      <c r="G1070" s="86"/>
      <c r="H1070" s="86"/>
      <c r="I1070" s="86"/>
      <c r="J1070" s="86"/>
      <c r="K1070" s="86"/>
      <c r="L1070" s="86"/>
      <c r="M1070" s="86"/>
      <c r="N1070" s="86"/>
      <c r="O1070" s="86"/>
    </row>
    <row r="1072" spans="1:15">
      <c r="B1072" s="86"/>
      <c r="C1072" s="86"/>
      <c r="D1072" s="86"/>
      <c r="E1072" s="86"/>
      <c r="F1072" s="86"/>
      <c r="G1072" s="86"/>
      <c r="H1072" s="86"/>
      <c r="I1072" s="86"/>
      <c r="J1072" s="86"/>
      <c r="K1072" s="86"/>
      <c r="L1072" s="86"/>
      <c r="M1072" s="86"/>
      <c r="N1072" s="86"/>
      <c r="O1072" s="86"/>
    </row>
    <row r="1073" spans="1:15">
      <c r="A1073" s="86"/>
      <c r="B1073" s="86"/>
      <c r="C1073" s="86"/>
      <c r="D1073" s="86"/>
      <c r="E1073" s="86"/>
      <c r="F1073" s="86"/>
      <c r="G1073" s="86"/>
      <c r="H1073" s="86"/>
      <c r="I1073" s="86"/>
      <c r="J1073" s="86"/>
      <c r="K1073" s="86"/>
      <c r="L1073" s="86"/>
      <c r="M1073" s="86"/>
      <c r="N1073" s="86"/>
      <c r="O1073" s="86"/>
    </row>
    <row r="1075" spans="1:15">
      <c r="B1075" s="86"/>
    </row>
    <row r="1076" spans="1:15">
      <c r="A1076" s="86"/>
      <c r="B1076" s="86"/>
    </row>
    <row r="1077" spans="1:15">
      <c r="A1077" s="86"/>
      <c r="B1077" s="86"/>
    </row>
    <row r="1078" spans="1:15">
      <c r="A1078" s="86"/>
      <c r="B1078" s="86"/>
    </row>
    <row r="1079" spans="1:15">
      <c r="A1079" s="86"/>
      <c r="B1079" s="86"/>
    </row>
    <row r="1080" spans="1:15">
      <c r="A1080" s="86"/>
      <c r="B1080" s="86"/>
    </row>
    <row r="1081" spans="1:15">
      <c r="A1081" s="86"/>
      <c r="B1081" s="86"/>
    </row>
    <row r="1082" spans="1:15">
      <c r="A1082" s="86"/>
      <c r="B1082" s="86"/>
    </row>
    <row r="1084" spans="1:15">
      <c r="B1084" s="86"/>
      <c r="C1084" s="86"/>
      <c r="D1084" s="86"/>
      <c r="E1084" s="86"/>
      <c r="F1084" s="86"/>
      <c r="G1084" s="86"/>
      <c r="H1084" s="86"/>
      <c r="I1084" s="86"/>
      <c r="J1084" s="86"/>
      <c r="K1084" s="86"/>
      <c r="L1084" s="86"/>
      <c r="M1084" s="86"/>
      <c r="N1084" s="86"/>
      <c r="O1084" s="86"/>
    </row>
    <row r="1085" spans="1:15">
      <c r="A1085" s="86"/>
      <c r="B1085" s="86"/>
      <c r="C1085" s="86"/>
      <c r="D1085" s="86"/>
      <c r="E1085" s="86"/>
      <c r="F1085" s="86"/>
      <c r="G1085" s="86"/>
      <c r="H1085" s="86"/>
      <c r="I1085" s="86"/>
      <c r="J1085" s="86"/>
      <c r="K1085" s="86"/>
      <c r="L1085" s="86"/>
      <c r="M1085" s="86"/>
      <c r="N1085" s="86"/>
      <c r="O1085" s="86"/>
    </row>
    <row r="1086" spans="1:15">
      <c r="A1086" s="86"/>
      <c r="B1086" s="86"/>
      <c r="C1086" s="86"/>
      <c r="D1086" s="86"/>
      <c r="E1086" s="86"/>
      <c r="F1086" s="86"/>
      <c r="G1086" s="86"/>
      <c r="H1086" s="86"/>
      <c r="I1086" s="86"/>
      <c r="J1086" s="86"/>
      <c r="K1086" s="86"/>
      <c r="L1086" s="86"/>
      <c r="M1086" s="86"/>
      <c r="N1086" s="86"/>
      <c r="O1086" s="86"/>
    </row>
    <row r="1087" spans="1:15">
      <c r="A1087" s="86"/>
      <c r="B1087" s="86"/>
      <c r="C1087" s="86"/>
      <c r="D1087" s="86"/>
      <c r="E1087" s="86"/>
      <c r="F1087" s="86"/>
      <c r="G1087" s="86"/>
      <c r="H1087" s="86"/>
      <c r="I1087" s="86"/>
      <c r="J1087" s="86"/>
      <c r="K1087" s="86"/>
      <c r="L1087" s="86"/>
      <c r="M1087" s="86"/>
      <c r="N1087" s="86"/>
      <c r="O1087" s="86"/>
    </row>
    <row r="1088" spans="1:15">
      <c r="A1088" s="86"/>
      <c r="B1088" s="86"/>
      <c r="C1088" s="86"/>
      <c r="D1088" s="86"/>
      <c r="E1088" s="86"/>
      <c r="F1088" s="86"/>
      <c r="G1088" s="86"/>
      <c r="H1088" s="86"/>
      <c r="I1088" s="86"/>
      <c r="J1088" s="86"/>
      <c r="K1088" s="86"/>
      <c r="L1088" s="86"/>
      <c r="M1088" s="86"/>
      <c r="N1088" s="86"/>
      <c r="O1088" s="86"/>
    </row>
    <row r="1089" spans="1:16">
      <c r="A1089" s="86"/>
      <c r="B1089" s="86"/>
      <c r="C1089" s="86"/>
      <c r="D1089" s="86"/>
      <c r="E1089" s="86"/>
      <c r="F1089" s="86"/>
      <c r="G1089" s="86"/>
      <c r="H1089" s="86"/>
      <c r="I1089" s="86"/>
      <c r="J1089" s="86"/>
      <c r="K1089" s="86"/>
      <c r="L1089" s="86"/>
      <c r="M1089" s="86"/>
      <c r="N1089" s="86"/>
      <c r="O1089" s="86"/>
    </row>
    <row r="1090" spans="1:16">
      <c r="A1090" s="86"/>
      <c r="B1090" s="86"/>
      <c r="C1090" s="86"/>
      <c r="D1090" s="86"/>
      <c r="E1090" s="86"/>
      <c r="F1090" s="86"/>
      <c r="G1090" s="86"/>
      <c r="H1090" s="86"/>
      <c r="I1090" s="86"/>
      <c r="J1090" s="86"/>
      <c r="K1090" s="86"/>
      <c r="L1090" s="86"/>
      <c r="M1090" s="86"/>
      <c r="N1090" s="86"/>
      <c r="O1090" s="86"/>
    </row>
    <row r="1091" spans="1:16">
      <c r="A1091" s="86"/>
      <c r="B1091" s="86"/>
      <c r="C1091" s="86"/>
      <c r="D1091" s="86"/>
      <c r="E1091" s="86"/>
      <c r="F1091" s="86"/>
      <c r="G1091" s="86"/>
      <c r="H1091" s="86"/>
      <c r="I1091" s="86"/>
      <c r="J1091" s="86"/>
      <c r="K1091" s="86"/>
      <c r="L1091" s="86"/>
      <c r="M1091" s="86"/>
      <c r="N1091" s="86"/>
      <c r="O1091" s="86"/>
    </row>
    <row r="1092" spans="1:16">
      <c r="A1092" s="86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6"/>
      <c r="M1092" s="86"/>
      <c r="N1092" s="86"/>
      <c r="O1092" s="86"/>
    </row>
    <row r="1093" spans="1:16">
      <c r="A1093" s="86"/>
      <c r="B1093" s="86"/>
      <c r="C1093" s="86"/>
      <c r="D1093" s="86"/>
      <c r="E1093" s="86"/>
      <c r="F1093" s="86"/>
      <c r="G1093" s="86"/>
      <c r="H1093" s="86"/>
      <c r="I1093" s="86"/>
      <c r="J1093" s="86"/>
      <c r="K1093" s="86"/>
      <c r="L1093" s="86"/>
      <c r="M1093" s="86"/>
      <c r="N1093" s="86"/>
      <c r="O1093" s="86"/>
    </row>
    <row r="1095" spans="1:16">
      <c r="B1095" s="86"/>
      <c r="C1095" s="86"/>
      <c r="D1095" s="86"/>
      <c r="E1095" s="86"/>
      <c r="F1095" s="86"/>
      <c r="G1095" s="86"/>
      <c r="H1095" s="86"/>
      <c r="I1095" s="86"/>
      <c r="J1095" s="86"/>
      <c r="K1095" s="86"/>
      <c r="L1095" s="86"/>
      <c r="M1095" s="86"/>
      <c r="N1095" s="86"/>
      <c r="O1095" s="86"/>
      <c r="P1095" s="86"/>
    </row>
    <row r="1096" spans="1:16">
      <c r="A1096" s="86"/>
      <c r="B1096" s="86"/>
      <c r="C1096" s="86"/>
      <c r="D1096" s="86"/>
      <c r="E1096" s="86"/>
      <c r="F1096" s="86"/>
      <c r="G1096" s="86"/>
      <c r="H1096" s="86"/>
      <c r="I1096" s="86"/>
      <c r="J1096" s="86"/>
      <c r="K1096" s="86"/>
      <c r="L1096" s="86"/>
      <c r="M1096" s="86"/>
      <c r="N1096" s="86"/>
      <c r="O1096" s="86"/>
      <c r="P1096" s="86"/>
    </row>
    <row r="1097" spans="1:16">
      <c r="A1097" s="86"/>
      <c r="B1097" s="86"/>
      <c r="C1097" s="86"/>
      <c r="D1097" s="86"/>
      <c r="E1097" s="86"/>
      <c r="F1097" s="86"/>
      <c r="G1097" s="86"/>
      <c r="H1097" s="86"/>
      <c r="I1097" s="86"/>
      <c r="J1097" s="86"/>
      <c r="K1097" s="86"/>
      <c r="L1097" s="86"/>
      <c r="M1097" s="86"/>
      <c r="N1097" s="86"/>
      <c r="O1097" s="86"/>
      <c r="P1097" s="86"/>
    </row>
    <row r="1098" spans="1:16">
      <c r="A1098" s="86"/>
      <c r="B1098" s="86"/>
      <c r="C1098" s="86"/>
      <c r="D1098" s="86"/>
      <c r="E1098" s="86"/>
      <c r="F1098" s="86"/>
      <c r="G1098" s="86"/>
      <c r="H1098" s="86"/>
      <c r="I1098" s="86"/>
      <c r="J1098" s="86"/>
      <c r="K1098" s="86"/>
      <c r="L1098" s="86"/>
      <c r="M1098" s="86"/>
      <c r="N1098" s="86"/>
      <c r="O1098" s="86"/>
      <c r="P1098" s="86"/>
    </row>
    <row r="1099" spans="1:16">
      <c r="A1099" s="86"/>
      <c r="B1099" s="86"/>
      <c r="C1099" s="86"/>
      <c r="D1099" s="86"/>
      <c r="E1099" s="86"/>
      <c r="F1099" s="86"/>
      <c r="G1099" s="86"/>
      <c r="H1099" s="86"/>
      <c r="I1099" s="86"/>
      <c r="J1099" s="86"/>
      <c r="K1099" s="86"/>
      <c r="L1099" s="86"/>
      <c r="M1099" s="86"/>
      <c r="N1099" s="86"/>
      <c r="O1099" s="86"/>
      <c r="P1099" s="86"/>
    </row>
    <row r="1100" spans="1:16">
      <c r="A1100" s="86"/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  <c r="P1100" s="86"/>
    </row>
    <row r="1102" spans="1:16">
      <c r="B1102" s="86"/>
      <c r="C1102" s="86"/>
      <c r="D1102" s="86"/>
      <c r="E1102" s="86"/>
      <c r="F1102" s="86"/>
      <c r="G1102" s="86"/>
      <c r="H1102" s="86"/>
      <c r="I1102" s="86"/>
      <c r="J1102" s="86"/>
      <c r="K1102" s="86"/>
      <c r="L1102" s="86"/>
      <c r="M1102" s="86"/>
      <c r="N1102" s="86"/>
      <c r="O1102" s="86"/>
    </row>
    <row r="1103" spans="1:16">
      <c r="A1103" s="86"/>
      <c r="B1103" s="86"/>
      <c r="C1103" s="86"/>
      <c r="D1103" s="86"/>
      <c r="E1103" s="86"/>
      <c r="F1103" s="86"/>
      <c r="G1103" s="86"/>
      <c r="H1103" s="86"/>
      <c r="I1103" s="86"/>
      <c r="J1103" s="86"/>
      <c r="K1103" s="86"/>
      <c r="L1103" s="86"/>
      <c r="M1103" s="86"/>
      <c r="N1103" s="86"/>
      <c r="O1103" s="86"/>
    </row>
    <row r="1104" spans="1:16">
      <c r="A1104" s="86"/>
      <c r="B1104" s="86"/>
      <c r="C1104" s="86"/>
      <c r="D1104" s="86"/>
      <c r="E1104" s="86"/>
      <c r="F1104" s="86"/>
      <c r="G1104" s="86"/>
      <c r="H1104" s="86"/>
      <c r="I1104" s="86"/>
      <c r="J1104" s="86"/>
      <c r="K1104" s="86"/>
      <c r="L1104" s="86"/>
      <c r="M1104" s="86"/>
      <c r="N1104" s="86"/>
      <c r="O1104" s="86"/>
    </row>
    <row r="1105" spans="1:15">
      <c r="A1105" s="86"/>
      <c r="B1105" s="86"/>
      <c r="C1105" s="86"/>
      <c r="D1105" s="86"/>
      <c r="E1105" s="86"/>
      <c r="F1105" s="86"/>
      <c r="G1105" s="86"/>
      <c r="H1105" s="86"/>
      <c r="I1105" s="86"/>
      <c r="J1105" s="86"/>
      <c r="K1105" s="86"/>
      <c r="L1105" s="86"/>
      <c r="M1105" s="86"/>
      <c r="N1105" s="86"/>
      <c r="O1105" s="86"/>
    </row>
    <row r="1107" spans="1:15">
      <c r="B1107" s="86"/>
      <c r="C1107" s="86"/>
      <c r="D1107" s="86"/>
      <c r="E1107" s="86"/>
      <c r="F1107" s="86"/>
      <c r="G1107" s="86"/>
      <c r="H1107" s="86"/>
      <c r="I1107" s="86"/>
      <c r="J1107" s="86"/>
      <c r="K1107" s="86"/>
      <c r="L1107" s="86"/>
      <c r="M1107" s="86"/>
      <c r="N1107" s="86"/>
      <c r="O1107" s="86"/>
    </row>
    <row r="1109" spans="1:15">
      <c r="B1109" s="86"/>
      <c r="C1109" s="86"/>
      <c r="D1109" s="86"/>
      <c r="E1109" s="86"/>
      <c r="F1109" s="86"/>
      <c r="G1109" s="86"/>
      <c r="H1109" s="86"/>
      <c r="I1109" s="86"/>
      <c r="J1109" s="86"/>
      <c r="K1109" s="86"/>
      <c r="L1109" s="86"/>
      <c r="M1109" s="86"/>
      <c r="N1109" s="86"/>
      <c r="O1109" s="86"/>
    </row>
    <row r="1110" spans="1:15">
      <c r="A1110" s="86"/>
      <c r="B1110" s="86"/>
      <c r="C1110" s="86"/>
      <c r="D1110" s="86"/>
      <c r="E1110" s="86"/>
      <c r="F1110" s="86"/>
      <c r="G1110" s="86"/>
      <c r="H1110" s="86"/>
      <c r="I1110" s="86"/>
      <c r="J1110" s="86"/>
      <c r="K1110" s="86"/>
      <c r="L1110" s="86"/>
      <c r="M1110" s="86"/>
      <c r="N1110" s="86"/>
      <c r="O1110" s="86"/>
    </row>
    <row r="1111" spans="1:15">
      <c r="A1111" s="86"/>
      <c r="B1111" s="86"/>
      <c r="C1111" s="86"/>
      <c r="D1111" s="86"/>
      <c r="E1111" s="86"/>
      <c r="F1111" s="86"/>
      <c r="G1111" s="86"/>
      <c r="H1111" s="86"/>
      <c r="I1111" s="86"/>
      <c r="J1111" s="86"/>
      <c r="K1111" s="86"/>
      <c r="L1111" s="86"/>
      <c r="M1111" s="86"/>
      <c r="N1111" s="86"/>
      <c r="O1111" s="86"/>
    </row>
    <row r="1113" spans="1:15">
      <c r="B1113" s="86"/>
      <c r="C1113" s="86"/>
      <c r="D1113" s="86"/>
      <c r="E1113" s="86"/>
      <c r="F1113" s="86"/>
      <c r="G1113" s="86"/>
      <c r="H1113" s="86"/>
      <c r="I1113" s="86"/>
      <c r="J1113" s="86"/>
      <c r="K1113" s="86"/>
      <c r="L1113" s="86"/>
      <c r="M1113" s="86"/>
      <c r="N1113" s="86"/>
      <c r="O1113" s="86"/>
    </row>
    <row r="1114" spans="1:15">
      <c r="A1114" s="86"/>
      <c r="B1114" s="86"/>
      <c r="C1114" s="86"/>
      <c r="D1114" s="86"/>
      <c r="E1114" s="86"/>
      <c r="F1114" s="86"/>
      <c r="G1114" s="86"/>
      <c r="H1114" s="86"/>
      <c r="I1114" s="86"/>
      <c r="J1114" s="86"/>
      <c r="K1114" s="86"/>
      <c r="L1114" s="86"/>
      <c r="M1114" s="86"/>
      <c r="N1114" s="86"/>
      <c r="O1114" s="86"/>
    </row>
    <row r="1115" spans="1:15">
      <c r="A1115" s="86"/>
      <c r="B1115" s="86"/>
      <c r="C1115" s="86"/>
      <c r="D1115" s="86"/>
      <c r="E1115" s="86"/>
      <c r="F1115" s="86"/>
      <c r="G1115" s="86"/>
      <c r="H1115" s="86"/>
      <c r="I1115" s="86"/>
      <c r="J1115" s="86"/>
      <c r="K1115" s="86"/>
      <c r="L1115" s="86"/>
      <c r="M1115" s="86"/>
      <c r="N1115" s="86"/>
      <c r="O1115" s="86"/>
    </row>
    <row r="1116" spans="1:15">
      <c r="A1116" s="86"/>
      <c r="B1116" s="86"/>
      <c r="C1116" s="86"/>
      <c r="D1116" s="86"/>
      <c r="E1116" s="86"/>
      <c r="F1116" s="86"/>
      <c r="G1116" s="86"/>
      <c r="H1116" s="86"/>
      <c r="I1116" s="86"/>
      <c r="J1116" s="86"/>
      <c r="K1116" s="86"/>
      <c r="L1116" s="86"/>
      <c r="M1116" s="86"/>
      <c r="N1116" s="86"/>
      <c r="O1116" s="86"/>
    </row>
    <row r="1117" spans="1:15">
      <c r="A1117" s="86"/>
      <c r="B1117" s="86"/>
      <c r="C1117" s="86"/>
      <c r="D1117" s="86"/>
      <c r="E1117" s="86"/>
      <c r="F1117" s="86"/>
      <c r="G1117" s="86"/>
      <c r="H1117" s="86"/>
      <c r="I1117" s="86"/>
      <c r="J1117" s="86"/>
      <c r="K1117" s="86"/>
      <c r="L1117" s="86"/>
      <c r="M1117" s="86"/>
      <c r="N1117" s="86"/>
      <c r="O1117" s="86"/>
    </row>
    <row r="1118" spans="1:15">
      <c r="A1118" s="86"/>
      <c r="B1118" s="86"/>
      <c r="C1118" s="86"/>
      <c r="D1118" s="86"/>
      <c r="E1118" s="86"/>
      <c r="F1118" s="86"/>
      <c r="G1118" s="86"/>
      <c r="H1118" s="86"/>
      <c r="I1118" s="86"/>
      <c r="J1118" s="86"/>
      <c r="K1118" s="86"/>
      <c r="L1118" s="86"/>
      <c r="M1118" s="86"/>
      <c r="N1118" s="86"/>
      <c r="O1118" s="86"/>
    </row>
    <row r="1119" spans="1:15">
      <c r="A1119" s="86"/>
      <c r="B1119" s="86"/>
      <c r="C1119" s="86"/>
      <c r="D1119" s="86"/>
      <c r="E1119" s="86"/>
      <c r="F1119" s="86"/>
      <c r="G1119" s="86"/>
      <c r="H1119" s="86"/>
      <c r="I1119" s="86"/>
      <c r="J1119" s="86"/>
      <c r="K1119" s="86"/>
      <c r="L1119" s="86"/>
      <c r="M1119" s="86"/>
      <c r="N1119" s="86"/>
      <c r="O1119" s="86"/>
    </row>
    <row r="1120" spans="1:15">
      <c r="A1120" s="86"/>
      <c r="B1120" s="86"/>
      <c r="C1120" s="86"/>
      <c r="D1120" s="86"/>
      <c r="E1120" s="86"/>
      <c r="F1120" s="86"/>
      <c r="G1120" s="86"/>
      <c r="H1120" s="86"/>
      <c r="I1120" s="86"/>
      <c r="J1120" s="86"/>
      <c r="K1120" s="86"/>
      <c r="L1120" s="86"/>
      <c r="M1120" s="86"/>
      <c r="N1120" s="86"/>
      <c r="O1120" s="86"/>
    </row>
    <row r="1121" spans="1:15">
      <c r="A1121" s="86"/>
      <c r="B1121" s="86"/>
      <c r="C1121" s="86"/>
      <c r="D1121" s="86"/>
      <c r="E1121" s="86"/>
      <c r="F1121" s="86"/>
      <c r="G1121" s="86"/>
      <c r="H1121" s="86"/>
      <c r="I1121" s="86"/>
      <c r="J1121" s="86"/>
      <c r="K1121" s="86"/>
      <c r="L1121" s="86"/>
      <c r="M1121" s="86"/>
      <c r="N1121" s="86"/>
      <c r="O1121" s="86"/>
    </row>
    <row r="1122" spans="1:15">
      <c r="A1122" s="86"/>
      <c r="B1122" s="86"/>
      <c r="C1122" s="86"/>
      <c r="D1122" s="86"/>
      <c r="E1122" s="86"/>
      <c r="F1122" s="86"/>
      <c r="G1122" s="86"/>
      <c r="H1122" s="86"/>
      <c r="I1122" s="86"/>
      <c r="J1122" s="86"/>
      <c r="K1122" s="86"/>
      <c r="L1122" s="86"/>
      <c r="M1122" s="86"/>
      <c r="N1122" s="86"/>
      <c r="O1122" s="86"/>
    </row>
    <row r="1123" spans="1:15">
      <c r="A1123" s="86"/>
      <c r="B1123" s="86"/>
      <c r="C1123" s="86"/>
      <c r="D1123" s="86"/>
      <c r="E1123" s="86"/>
      <c r="F1123" s="86"/>
      <c r="G1123" s="86"/>
      <c r="H1123" s="86"/>
      <c r="I1123" s="86"/>
      <c r="J1123" s="86"/>
      <c r="K1123" s="86"/>
      <c r="L1123" s="86"/>
      <c r="M1123" s="86"/>
      <c r="N1123" s="86"/>
      <c r="O1123" s="86"/>
    </row>
    <row r="1124" spans="1:15">
      <c r="A1124" s="86"/>
      <c r="B1124" s="86"/>
      <c r="C1124" s="86"/>
      <c r="D1124" s="86"/>
      <c r="E1124" s="86"/>
      <c r="F1124" s="86"/>
      <c r="G1124" s="86"/>
      <c r="H1124" s="86"/>
      <c r="I1124" s="86"/>
      <c r="J1124" s="86"/>
      <c r="K1124" s="86"/>
      <c r="L1124" s="86"/>
      <c r="M1124" s="86"/>
      <c r="N1124" s="86"/>
      <c r="O1124" s="86"/>
    </row>
    <row r="1125" spans="1:15">
      <c r="A1125" s="86"/>
      <c r="B1125" s="86"/>
      <c r="C1125" s="86"/>
      <c r="D1125" s="86"/>
      <c r="E1125" s="86"/>
      <c r="F1125" s="86"/>
      <c r="G1125" s="86"/>
      <c r="H1125" s="86"/>
      <c r="I1125" s="86"/>
      <c r="J1125" s="86"/>
      <c r="K1125" s="86"/>
      <c r="L1125" s="86"/>
      <c r="M1125" s="86"/>
      <c r="N1125" s="86"/>
      <c r="O1125" s="86"/>
    </row>
    <row r="1126" spans="1:15">
      <c r="A1126" s="86"/>
      <c r="B1126" s="86"/>
      <c r="C1126" s="86"/>
      <c r="D1126" s="86"/>
      <c r="E1126" s="86"/>
      <c r="F1126" s="86"/>
      <c r="G1126" s="86"/>
      <c r="H1126" s="86"/>
      <c r="I1126" s="86"/>
      <c r="J1126" s="86"/>
      <c r="K1126" s="86"/>
      <c r="L1126" s="86"/>
      <c r="M1126" s="86"/>
      <c r="N1126" s="86"/>
      <c r="O1126" s="86"/>
    </row>
    <row r="1127" spans="1:15">
      <c r="A1127" s="86"/>
      <c r="B1127" s="86"/>
      <c r="C1127" s="86"/>
      <c r="D1127" s="86"/>
      <c r="E1127" s="86"/>
      <c r="F1127" s="86"/>
      <c r="G1127" s="86"/>
      <c r="H1127" s="86"/>
      <c r="I1127" s="86"/>
      <c r="J1127" s="86"/>
      <c r="K1127" s="86"/>
      <c r="L1127" s="86"/>
      <c r="M1127" s="86"/>
      <c r="N1127" s="86"/>
      <c r="O1127" s="86"/>
    </row>
    <row r="1128" spans="1:15">
      <c r="A1128" s="86"/>
      <c r="B1128" s="86"/>
      <c r="C1128" s="86"/>
      <c r="D1128" s="86"/>
      <c r="E1128" s="86"/>
      <c r="F1128" s="86"/>
      <c r="G1128" s="86"/>
      <c r="H1128" s="86"/>
      <c r="I1128" s="86"/>
      <c r="J1128" s="86"/>
      <c r="K1128" s="86"/>
      <c r="L1128" s="86"/>
      <c r="M1128" s="86"/>
      <c r="N1128" s="86"/>
      <c r="O1128" s="86"/>
    </row>
    <row r="1129" spans="1:15">
      <c r="A1129" s="86"/>
      <c r="B1129" s="86"/>
      <c r="C1129" s="86"/>
      <c r="D1129" s="86"/>
      <c r="E1129" s="86"/>
      <c r="F1129" s="86"/>
      <c r="G1129" s="86"/>
      <c r="H1129" s="86"/>
      <c r="I1129" s="86"/>
      <c r="J1129" s="86"/>
      <c r="K1129" s="86"/>
      <c r="L1129" s="86"/>
      <c r="M1129" s="86"/>
      <c r="N1129" s="86"/>
      <c r="O1129" s="86"/>
    </row>
    <row r="1130" spans="1:15">
      <c r="A1130" s="86"/>
      <c r="B1130" s="86"/>
      <c r="C1130" s="86"/>
      <c r="D1130" s="86"/>
      <c r="E1130" s="86"/>
      <c r="F1130" s="86"/>
      <c r="G1130" s="86"/>
      <c r="H1130" s="86"/>
      <c r="I1130" s="86"/>
      <c r="J1130" s="86"/>
      <c r="K1130" s="86"/>
      <c r="L1130" s="86"/>
      <c r="M1130" s="86"/>
      <c r="N1130" s="86"/>
      <c r="O1130" s="86"/>
    </row>
    <row r="1131" spans="1:15">
      <c r="A1131" s="86"/>
      <c r="B1131" s="86"/>
      <c r="C1131" s="86"/>
      <c r="D1131" s="86"/>
      <c r="E1131" s="86"/>
      <c r="F1131" s="86"/>
      <c r="G1131" s="86"/>
      <c r="H1131" s="86"/>
      <c r="I1131" s="86"/>
      <c r="J1131" s="86"/>
      <c r="K1131" s="86"/>
      <c r="L1131" s="86"/>
      <c r="M1131" s="86"/>
      <c r="N1131" s="86"/>
      <c r="O1131" s="86"/>
    </row>
    <row r="1132" spans="1:15">
      <c r="A1132" s="86"/>
      <c r="B1132" s="86"/>
      <c r="C1132" s="86"/>
      <c r="D1132" s="86"/>
      <c r="E1132" s="86"/>
      <c r="F1132" s="86"/>
      <c r="G1132" s="86"/>
      <c r="H1132" s="86"/>
      <c r="I1132" s="86"/>
      <c r="J1132" s="86"/>
      <c r="K1132" s="86"/>
      <c r="L1132" s="86"/>
      <c r="M1132" s="86"/>
      <c r="N1132" s="86"/>
      <c r="O1132" s="86"/>
    </row>
    <row r="1133" spans="1:15">
      <c r="A1133" s="86"/>
      <c r="B1133" s="86"/>
      <c r="C1133" s="86"/>
      <c r="D1133" s="86"/>
      <c r="E1133" s="86"/>
      <c r="F1133" s="86"/>
      <c r="G1133" s="86"/>
      <c r="H1133" s="86"/>
      <c r="I1133" s="86"/>
      <c r="J1133" s="86"/>
      <c r="K1133" s="86"/>
      <c r="L1133" s="86"/>
      <c r="M1133" s="86"/>
      <c r="N1133" s="86"/>
      <c r="O1133" s="86"/>
    </row>
    <row r="1134" spans="1:15">
      <c r="A1134" s="86"/>
      <c r="B1134" s="86"/>
      <c r="C1134" s="86"/>
      <c r="D1134" s="86"/>
      <c r="E1134" s="86"/>
      <c r="F1134" s="86"/>
      <c r="G1134" s="86"/>
      <c r="H1134" s="86"/>
      <c r="I1134" s="86"/>
      <c r="J1134" s="86"/>
      <c r="K1134" s="86"/>
      <c r="L1134" s="86"/>
      <c r="M1134" s="86"/>
      <c r="N1134" s="86"/>
      <c r="O1134" s="86"/>
    </row>
    <row r="1135" spans="1:15">
      <c r="A1135" s="86"/>
      <c r="B1135" s="86"/>
      <c r="C1135" s="86"/>
      <c r="D1135" s="86"/>
      <c r="E1135" s="86"/>
      <c r="F1135" s="86"/>
      <c r="G1135" s="86"/>
      <c r="H1135" s="86"/>
      <c r="I1135" s="86"/>
      <c r="J1135" s="86"/>
      <c r="K1135" s="86"/>
      <c r="L1135" s="86"/>
      <c r="M1135" s="86"/>
      <c r="N1135" s="86"/>
      <c r="O1135" s="86"/>
    </row>
    <row r="1136" spans="1:15">
      <c r="A1136" s="86"/>
      <c r="B1136" s="86"/>
      <c r="C1136" s="86"/>
      <c r="D1136" s="86"/>
      <c r="E1136" s="86"/>
      <c r="F1136" s="86"/>
      <c r="G1136" s="86"/>
      <c r="H1136" s="86"/>
      <c r="I1136" s="86"/>
      <c r="J1136" s="86"/>
      <c r="K1136" s="86"/>
      <c r="L1136" s="86"/>
      <c r="M1136" s="86"/>
      <c r="N1136" s="86"/>
      <c r="O1136" s="86"/>
    </row>
    <row r="1137" spans="1:15">
      <c r="A1137" s="86"/>
      <c r="B1137" s="86"/>
      <c r="C1137" s="86"/>
      <c r="D1137" s="86"/>
      <c r="E1137" s="86"/>
      <c r="F1137" s="86"/>
      <c r="G1137" s="86"/>
      <c r="H1137" s="86"/>
      <c r="I1137" s="86"/>
      <c r="J1137" s="86"/>
      <c r="K1137" s="86"/>
      <c r="L1137" s="86"/>
      <c r="M1137" s="86"/>
      <c r="N1137" s="86"/>
      <c r="O1137" s="86"/>
    </row>
    <row r="1138" spans="1:15">
      <c r="A1138" s="86"/>
      <c r="B1138" s="86"/>
      <c r="C1138" s="86"/>
      <c r="D1138" s="86"/>
      <c r="E1138" s="86"/>
      <c r="F1138" s="86"/>
      <c r="G1138" s="86"/>
      <c r="H1138" s="86"/>
      <c r="I1138" s="86"/>
      <c r="J1138" s="86"/>
      <c r="K1138" s="86"/>
      <c r="L1138" s="86"/>
      <c r="M1138" s="86"/>
      <c r="N1138" s="86"/>
      <c r="O1138" s="86"/>
    </row>
    <row r="1139" spans="1:15">
      <c r="A1139" s="86"/>
      <c r="B1139" s="86"/>
      <c r="C1139" s="86"/>
      <c r="D1139" s="86"/>
      <c r="E1139" s="86"/>
      <c r="F1139" s="86"/>
      <c r="G1139" s="86"/>
      <c r="H1139" s="86"/>
      <c r="I1139" s="86"/>
      <c r="J1139" s="86"/>
      <c r="K1139" s="86"/>
      <c r="L1139" s="86"/>
      <c r="M1139" s="86"/>
      <c r="N1139" s="86"/>
      <c r="O1139" s="86"/>
    </row>
    <row r="1140" spans="1:15">
      <c r="A1140" s="86"/>
      <c r="B1140" s="86"/>
      <c r="C1140" s="86"/>
      <c r="D1140" s="86"/>
      <c r="E1140" s="86"/>
      <c r="F1140" s="86"/>
      <c r="G1140" s="86"/>
      <c r="H1140" s="86"/>
      <c r="I1140" s="86"/>
      <c r="J1140" s="86"/>
      <c r="K1140" s="86"/>
      <c r="L1140" s="86"/>
      <c r="M1140" s="86"/>
      <c r="N1140" s="86"/>
      <c r="O1140" s="86"/>
    </row>
    <row r="1141" spans="1:15">
      <c r="A1141" s="86"/>
      <c r="B1141" s="86"/>
      <c r="C1141" s="86"/>
      <c r="D1141" s="86"/>
      <c r="E1141" s="86"/>
      <c r="F1141" s="86"/>
      <c r="G1141" s="86"/>
      <c r="H1141" s="86"/>
      <c r="I1141" s="86"/>
      <c r="J1141" s="86"/>
      <c r="K1141" s="86"/>
      <c r="L1141" s="86"/>
      <c r="M1141" s="86"/>
      <c r="N1141" s="86"/>
      <c r="O1141" s="86"/>
    </row>
    <row r="1142" spans="1:15">
      <c r="A1142" s="86"/>
      <c r="B1142" s="86"/>
      <c r="C1142" s="86"/>
      <c r="D1142" s="86"/>
      <c r="E1142" s="86"/>
      <c r="F1142" s="86"/>
      <c r="G1142" s="86"/>
      <c r="H1142" s="86"/>
      <c r="I1142" s="86"/>
      <c r="J1142" s="86"/>
      <c r="K1142" s="86"/>
      <c r="L1142" s="86"/>
      <c r="M1142" s="86"/>
      <c r="N1142" s="86"/>
      <c r="O1142" s="86"/>
    </row>
    <row r="1143" spans="1:15">
      <c r="A1143" s="86"/>
      <c r="B1143" s="86"/>
      <c r="C1143" s="86"/>
      <c r="D1143" s="86"/>
      <c r="E1143" s="86"/>
      <c r="F1143" s="86"/>
      <c r="G1143" s="86"/>
      <c r="H1143" s="86"/>
      <c r="I1143" s="86"/>
      <c r="J1143" s="86"/>
      <c r="K1143" s="86"/>
      <c r="L1143" s="86"/>
      <c r="M1143" s="86"/>
      <c r="N1143" s="86"/>
      <c r="O1143" s="86"/>
    </row>
    <row r="1144" spans="1:15">
      <c r="A1144" s="86"/>
      <c r="B1144" s="86"/>
      <c r="C1144" s="86"/>
      <c r="D1144" s="86"/>
      <c r="E1144" s="86"/>
      <c r="F1144" s="86"/>
      <c r="G1144" s="86"/>
      <c r="H1144" s="86"/>
      <c r="I1144" s="86"/>
      <c r="J1144" s="86"/>
      <c r="K1144" s="86"/>
      <c r="L1144" s="86"/>
      <c r="M1144" s="86"/>
      <c r="N1144" s="86"/>
      <c r="O1144" s="86"/>
    </row>
    <row r="1145" spans="1:15">
      <c r="A1145" s="86"/>
      <c r="B1145" s="86"/>
      <c r="C1145" s="86"/>
      <c r="D1145" s="86"/>
      <c r="E1145" s="86"/>
      <c r="F1145" s="86"/>
      <c r="G1145" s="86"/>
      <c r="H1145" s="86"/>
      <c r="I1145" s="86"/>
      <c r="J1145" s="86"/>
      <c r="K1145" s="86"/>
      <c r="L1145" s="86"/>
      <c r="M1145" s="86"/>
      <c r="N1145" s="86"/>
      <c r="O1145" s="86"/>
    </row>
    <row r="1146" spans="1:15">
      <c r="A1146" s="86"/>
      <c r="B1146" s="86"/>
      <c r="C1146" s="86"/>
      <c r="D1146" s="86"/>
      <c r="E1146" s="86"/>
      <c r="F1146" s="86"/>
      <c r="G1146" s="86"/>
      <c r="H1146" s="86"/>
      <c r="I1146" s="86"/>
      <c r="J1146" s="86"/>
      <c r="K1146" s="86"/>
      <c r="L1146" s="86"/>
      <c r="M1146" s="86"/>
      <c r="N1146" s="86"/>
      <c r="O1146" s="86"/>
    </row>
    <row r="1147" spans="1:15">
      <c r="A1147" s="86"/>
      <c r="B1147" s="86"/>
      <c r="C1147" s="86"/>
      <c r="D1147" s="86"/>
      <c r="E1147" s="86"/>
      <c r="F1147" s="86"/>
      <c r="G1147" s="86"/>
      <c r="H1147" s="86"/>
      <c r="I1147" s="86"/>
      <c r="J1147" s="86"/>
      <c r="K1147" s="86"/>
      <c r="L1147" s="86"/>
      <c r="M1147" s="86"/>
      <c r="N1147" s="86"/>
      <c r="O1147" s="86"/>
    </row>
    <row r="1148" spans="1:15">
      <c r="A1148" s="86"/>
      <c r="B1148" s="86"/>
      <c r="C1148" s="86"/>
      <c r="D1148" s="86"/>
      <c r="E1148" s="86"/>
      <c r="F1148" s="86"/>
      <c r="G1148" s="86"/>
      <c r="H1148" s="86"/>
      <c r="I1148" s="86"/>
      <c r="J1148" s="86"/>
      <c r="K1148" s="86"/>
      <c r="L1148" s="86"/>
      <c r="M1148" s="86"/>
      <c r="N1148" s="86"/>
      <c r="O1148" s="86"/>
    </row>
    <row r="1149" spans="1:15">
      <c r="A1149" s="86"/>
      <c r="B1149" s="86"/>
      <c r="C1149" s="86"/>
      <c r="D1149" s="86"/>
      <c r="E1149" s="86"/>
      <c r="F1149" s="86"/>
      <c r="G1149" s="86"/>
      <c r="H1149" s="86"/>
      <c r="I1149" s="86"/>
      <c r="J1149" s="86"/>
      <c r="K1149" s="86"/>
      <c r="L1149" s="86"/>
      <c r="M1149" s="86"/>
      <c r="N1149" s="86"/>
      <c r="O1149" s="86"/>
    </row>
    <row r="1150" spans="1:15">
      <c r="A1150" s="86"/>
      <c r="B1150" s="86"/>
      <c r="C1150" s="86"/>
      <c r="D1150" s="86"/>
      <c r="E1150" s="86"/>
      <c r="F1150" s="86"/>
      <c r="G1150" s="86"/>
      <c r="H1150" s="86"/>
      <c r="I1150" s="86"/>
      <c r="J1150" s="86"/>
      <c r="K1150" s="86"/>
      <c r="L1150" s="86"/>
      <c r="M1150" s="86"/>
      <c r="N1150" s="86"/>
      <c r="O1150" s="86"/>
    </row>
    <row r="1152" spans="1:15">
      <c r="B1152" s="86"/>
      <c r="C1152" s="86"/>
      <c r="D1152" s="86"/>
      <c r="E1152" s="86"/>
      <c r="F1152" s="86"/>
      <c r="G1152" s="86"/>
      <c r="H1152" s="86"/>
      <c r="I1152" s="86"/>
      <c r="J1152" s="86"/>
      <c r="K1152" s="86"/>
      <c r="L1152" s="86"/>
      <c r="M1152" s="86"/>
      <c r="N1152" s="86"/>
      <c r="O1152" s="86"/>
    </row>
    <row r="1153" spans="1:15">
      <c r="A1153" s="86"/>
      <c r="B1153" s="86"/>
      <c r="C1153" s="86"/>
      <c r="D1153" s="86"/>
      <c r="E1153" s="86"/>
      <c r="F1153" s="86"/>
      <c r="G1153" s="86"/>
      <c r="H1153" s="86"/>
      <c r="I1153" s="86"/>
      <c r="J1153" s="86"/>
      <c r="K1153" s="86"/>
      <c r="L1153" s="86"/>
      <c r="M1153" s="86"/>
      <c r="N1153" s="86"/>
      <c r="O1153" s="86"/>
    </row>
    <row r="1155" spans="1:15">
      <c r="B1155" s="86"/>
    </row>
    <row r="1156" spans="1:15">
      <c r="A1156" s="86"/>
      <c r="B1156" s="86"/>
    </row>
    <row r="1157" spans="1:15">
      <c r="A1157" s="86"/>
      <c r="B1157" s="86"/>
    </row>
    <row r="1158" spans="1:15">
      <c r="A1158" s="86"/>
      <c r="B1158" s="86"/>
    </row>
    <row r="1159" spans="1:15">
      <c r="A1159" s="86"/>
      <c r="B1159" s="86"/>
    </row>
    <row r="1160" spans="1:15">
      <c r="A1160" s="86"/>
      <c r="B1160" s="86"/>
    </row>
    <row r="1161" spans="1:15">
      <c r="A1161" s="86"/>
      <c r="B1161" s="86"/>
    </row>
    <row r="1162" spans="1:15">
      <c r="A1162" s="86"/>
      <c r="B1162" s="86"/>
    </row>
    <row r="1164" spans="1:15">
      <c r="B1164" s="86"/>
      <c r="C1164" s="86"/>
      <c r="D1164" s="86"/>
      <c r="E1164" s="86"/>
      <c r="F1164" s="86"/>
      <c r="G1164" s="86"/>
      <c r="H1164" s="86"/>
      <c r="I1164" s="86"/>
      <c r="J1164" s="86"/>
      <c r="K1164" s="86"/>
      <c r="L1164" s="86"/>
      <c r="M1164" s="86"/>
      <c r="N1164" s="86"/>
      <c r="O1164" s="86"/>
    </row>
    <row r="1165" spans="1:15">
      <c r="A1165" s="86"/>
      <c r="B1165" s="86"/>
      <c r="C1165" s="86"/>
      <c r="D1165" s="86"/>
      <c r="E1165" s="86"/>
      <c r="F1165" s="86"/>
      <c r="G1165" s="86"/>
      <c r="H1165" s="86"/>
      <c r="I1165" s="86"/>
      <c r="J1165" s="86"/>
      <c r="K1165" s="86"/>
      <c r="L1165" s="86"/>
      <c r="M1165" s="86"/>
      <c r="N1165" s="86"/>
      <c r="O1165" s="86"/>
    </row>
    <row r="1166" spans="1:15">
      <c r="A1166" s="86"/>
      <c r="B1166" s="86"/>
      <c r="C1166" s="86"/>
      <c r="D1166" s="86"/>
      <c r="E1166" s="86"/>
      <c r="F1166" s="86"/>
      <c r="G1166" s="86"/>
      <c r="H1166" s="86"/>
      <c r="I1166" s="86"/>
      <c r="J1166" s="86"/>
      <c r="K1166" s="86"/>
      <c r="L1166" s="86"/>
      <c r="M1166" s="86"/>
      <c r="N1166" s="86"/>
      <c r="O1166" s="86"/>
    </row>
    <row r="1167" spans="1:15">
      <c r="A1167" s="86"/>
      <c r="B1167" s="86"/>
      <c r="C1167" s="86"/>
      <c r="D1167" s="86"/>
      <c r="E1167" s="86"/>
      <c r="F1167" s="86"/>
      <c r="G1167" s="86"/>
      <c r="H1167" s="86"/>
      <c r="I1167" s="86"/>
      <c r="J1167" s="86"/>
      <c r="K1167" s="86"/>
      <c r="L1167" s="86"/>
      <c r="M1167" s="86"/>
      <c r="N1167" s="86"/>
      <c r="O1167" s="86"/>
    </row>
    <row r="1168" spans="1:15">
      <c r="A1168" s="86"/>
      <c r="B1168" s="86"/>
      <c r="C1168" s="86"/>
      <c r="D1168" s="86"/>
      <c r="E1168" s="86"/>
      <c r="F1168" s="86"/>
      <c r="G1168" s="86"/>
      <c r="H1168" s="86"/>
      <c r="I1168" s="86"/>
      <c r="J1168" s="86"/>
      <c r="K1168" s="86"/>
      <c r="L1168" s="86"/>
      <c r="M1168" s="86"/>
      <c r="N1168" s="86"/>
      <c r="O1168" s="86"/>
    </row>
    <row r="1169" spans="1:16">
      <c r="A1169" s="86"/>
      <c r="B1169" s="86"/>
      <c r="C1169" s="86"/>
      <c r="D1169" s="86"/>
      <c r="E1169" s="86"/>
      <c r="F1169" s="86"/>
      <c r="G1169" s="86"/>
      <c r="H1169" s="86"/>
      <c r="I1169" s="86"/>
      <c r="J1169" s="86"/>
      <c r="K1169" s="86"/>
      <c r="L1169" s="86"/>
      <c r="M1169" s="86"/>
      <c r="N1169" s="86"/>
      <c r="O1169" s="86"/>
    </row>
    <row r="1170" spans="1:16">
      <c r="A1170" s="86"/>
      <c r="B1170" s="86"/>
      <c r="C1170" s="86"/>
      <c r="D1170" s="86"/>
      <c r="E1170" s="86"/>
      <c r="F1170" s="86"/>
      <c r="G1170" s="86"/>
      <c r="H1170" s="86"/>
      <c r="I1170" s="86"/>
      <c r="J1170" s="86"/>
      <c r="K1170" s="86"/>
      <c r="L1170" s="86"/>
      <c r="M1170" s="86"/>
      <c r="N1170" s="86"/>
      <c r="O1170" s="86"/>
    </row>
    <row r="1171" spans="1:16">
      <c r="A1171" s="86"/>
      <c r="B1171" s="86"/>
      <c r="C1171" s="86"/>
      <c r="D1171" s="86"/>
      <c r="E1171" s="86"/>
      <c r="F1171" s="86"/>
      <c r="G1171" s="86"/>
      <c r="H1171" s="86"/>
      <c r="I1171" s="86"/>
      <c r="J1171" s="86"/>
      <c r="K1171" s="86"/>
      <c r="L1171" s="86"/>
      <c r="M1171" s="86"/>
      <c r="N1171" s="86"/>
      <c r="O1171" s="86"/>
    </row>
    <row r="1172" spans="1:16">
      <c r="A1172" s="86"/>
      <c r="B1172" s="86"/>
      <c r="C1172" s="86"/>
      <c r="D1172" s="86"/>
      <c r="E1172" s="86"/>
      <c r="F1172" s="86"/>
      <c r="G1172" s="86"/>
      <c r="H1172" s="86"/>
      <c r="I1172" s="86"/>
      <c r="J1172" s="86"/>
      <c r="K1172" s="86"/>
      <c r="L1172" s="86"/>
      <c r="M1172" s="86"/>
      <c r="N1172" s="86"/>
      <c r="O1172" s="86"/>
    </row>
    <row r="1173" spans="1:16">
      <c r="A1173" s="86"/>
      <c r="B1173" s="86"/>
      <c r="C1173" s="86"/>
      <c r="D1173" s="86"/>
      <c r="E1173" s="86"/>
      <c r="F1173" s="86"/>
      <c r="G1173" s="86"/>
      <c r="H1173" s="86"/>
      <c r="I1173" s="86"/>
      <c r="J1173" s="86"/>
      <c r="K1173" s="86"/>
      <c r="L1173" s="86"/>
      <c r="M1173" s="86"/>
      <c r="N1173" s="86"/>
      <c r="O1173" s="86"/>
    </row>
    <row r="1175" spans="1:16">
      <c r="B1175" s="86"/>
      <c r="C1175" s="86"/>
      <c r="D1175" s="86"/>
      <c r="E1175" s="86"/>
      <c r="F1175" s="86"/>
      <c r="G1175" s="86"/>
      <c r="H1175" s="86"/>
      <c r="I1175" s="86"/>
      <c r="J1175" s="86"/>
      <c r="K1175" s="86"/>
      <c r="L1175" s="86"/>
      <c r="M1175" s="86"/>
      <c r="N1175" s="86"/>
      <c r="O1175" s="86"/>
      <c r="P1175" s="86"/>
    </row>
    <row r="1176" spans="1:16">
      <c r="A1176" s="86"/>
      <c r="B1176" s="86"/>
      <c r="C1176" s="86"/>
      <c r="D1176" s="86"/>
      <c r="E1176" s="86"/>
      <c r="F1176" s="86"/>
      <c r="G1176" s="86"/>
      <c r="H1176" s="86"/>
      <c r="I1176" s="86"/>
      <c r="J1176" s="86"/>
      <c r="K1176" s="86"/>
      <c r="L1176" s="86"/>
      <c r="M1176" s="86"/>
      <c r="N1176" s="86"/>
      <c r="O1176" s="86"/>
      <c r="P1176" s="86"/>
    </row>
    <row r="1177" spans="1:16">
      <c r="A1177" s="86"/>
      <c r="B1177" s="86"/>
      <c r="C1177" s="86"/>
      <c r="D1177" s="86"/>
      <c r="E1177" s="86"/>
      <c r="F1177" s="86"/>
      <c r="G1177" s="86"/>
      <c r="H1177" s="86"/>
      <c r="I1177" s="86"/>
      <c r="J1177" s="86"/>
      <c r="K1177" s="86"/>
      <c r="L1177" s="86"/>
      <c r="M1177" s="86"/>
      <c r="N1177" s="86"/>
      <c r="O1177" s="86"/>
      <c r="P1177" s="86"/>
    </row>
    <row r="1178" spans="1:16">
      <c r="A1178" s="86"/>
      <c r="B1178" s="86"/>
      <c r="C1178" s="86"/>
      <c r="D1178" s="86"/>
      <c r="E1178" s="86"/>
      <c r="F1178" s="86"/>
      <c r="G1178" s="86"/>
      <c r="H1178" s="86"/>
      <c r="I1178" s="86"/>
      <c r="J1178" s="86"/>
      <c r="K1178" s="86"/>
      <c r="L1178" s="86"/>
      <c r="M1178" s="86"/>
      <c r="N1178" s="86"/>
      <c r="O1178" s="86"/>
      <c r="P1178" s="86"/>
    </row>
    <row r="1180" spans="1:16">
      <c r="B1180" s="86"/>
      <c r="C1180" s="86"/>
      <c r="D1180" s="86"/>
      <c r="E1180" s="86"/>
      <c r="F1180" s="86"/>
      <c r="G1180" s="86"/>
      <c r="H1180" s="86"/>
      <c r="I1180" s="86"/>
      <c r="J1180" s="86"/>
      <c r="K1180" s="86"/>
      <c r="L1180" s="86"/>
      <c r="M1180" s="86"/>
      <c r="N1180" s="86"/>
      <c r="O1180" s="86"/>
    </row>
    <row r="1181" spans="1:16">
      <c r="A1181" s="86"/>
      <c r="B1181" s="86"/>
      <c r="C1181" s="86"/>
      <c r="D1181" s="86"/>
      <c r="E1181" s="86"/>
      <c r="F1181" s="86"/>
      <c r="G1181" s="86"/>
      <c r="H1181" s="86"/>
      <c r="I1181" s="86"/>
      <c r="J1181" s="86"/>
      <c r="K1181" s="86"/>
      <c r="L1181" s="86"/>
      <c r="M1181" s="86"/>
      <c r="N1181" s="86"/>
      <c r="O1181" s="86"/>
    </row>
    <row r="1182" spans="1:16">
      <c r="A1182" s="86"/>
      <c r="B1182" s="86"/>
      <c r="C1182" s="86"/>
      <c r="D1182" s="86"/>
      <c r="E1182" s="86"/>
      <c r="F1182" s="86"/>
      <c r="G1182" s="86"/>
      <c r="H1182" s="86"/>
      <c r="I1182" s="86"/>
      <c r="J1182" s="86"/>
      <c r="K1182" s="86"/>
      <c r="L1182" s="86"/>
      <c r="M1182" s="86"/>
      <c r="N1182" s="86"/>
      <c r="O1182" s="86"/>
    </row>
    <row r="1184" spans="1:16">
      <c r="B1184" s="86"/>
      <c r="C1184" s="86"/>
      <c r="D1184" s="86"/>
      <c r="E1184" s="86"/>
      <c r="F1184" s="86"/>
      <c r="G1184" s="86"/>
      <c r="H1184" s="86"/>
      <c r="I1184" s="86"/>
      <c r="J1184" s="86"/>
      <c r="K1184" s="86"/>
      <c r="L1184" s="86"/>
      <c r="M1184" s="86"/>
      <c r="N1184" s="86"/>
      <c r="O1184" s="86"/>
    </row>
    <row r="1186" spans="1:15">
      <c r="B1186" s="86"/>
      <c r="C1186" s="86"/>
      <c r="D1186" s="86"/>
      <c r="E1186" s="86"/>
      <c r="F1186" s="86"/>
      <c r="G1186" s="86"/>
      <c r="H1186" s="86"/>
      <c r="I1186" s="86"/>
      <c r="J1186" s="86"/>
      <c r="K1186" s="86"/>
      <c r="L1186" s="86"/>
      <c r="M1186" s="86"/>
      <c r="N1186" s="86"/>
      <c r="O1186" s="86"/>
    </row>
    <row r="1187" spans="1:15">
      <c r="A1187" s="86"/>
      <c r="B1187" s="86"/>
      <c r="C1187" s="86"/>
      <c r="D1187" s="86"/>
      <c r="E1187" s="86"/>
      <c r="F1187" s="86"/>
      <c r="G1187" s="86"/>
      <c r="H1187" s="86"/>
      <c r="I1187" s="86"/>
      <c r="J1187" s="86"/>
      <c r="K1187" s="86"/>
      <c r="L1187" s="86"/>
      <c r="M1187" s="86"/>
      <c r="N1187" s="86"/>
      <c r="O1187" s="86"/>
    </row>
    <row r="1188" spans="1:15">
      <c r="A1188" s="86"/>
      <c r="B1188" s="86"/>
      <c r="C1188" s="86"/>
      <c r="D1188" s="86"/>
      <c r="E1188" s="86"/>
      <c r="F1188" s="86"/>
      <c r="G1188" s="86"/>
      <c r="H1188" s="86"/>
      <c r="I1188" s="86"/>
      <c r="J1188" s="86"/>
      <c r="K1188" s="86"/>
      <c r="L1188" s="86"/>
      <c r="M1188" s="86"/>
      <c r="N1188" s="86"/>
      <c r="O1188" s="86"/>
    </row>
    <row r="1190" spans="1:15">
      <c r="B1190" s="86"/>
      <c r="C1190" s="86"/>
      <c r="D1190" s="86"/>
      <c r="E1190" s="86"/>
      <c r="F1190" s="86"/>
      <c r="G1190" s="86"/>
      <c r="H1190" s="86"/>
      <c r="I1190" s="86"/>
      <c r="J1190" s="86"/>
      <c r="K1190" s="86"/>
      <c r="L1190" s="86"/>
      <c r="M1190" s="86"/>
      <c r="N1190" s="86"/>
      <c r="O1190" s="86"/>
    </row>
    <row r="1191" spans="1:15">
      <c r="A1191" s="86"/>
      <c r="B1191" s="86"/>
      <c r="C1191" s="86"/>
      <c r="D1191" s="86"/>
      <c r="E1191" s="86"/>
      <c r="F1191" s="86"/>
      <c r="G1191" s="86"/>
      <c r="H1191" s="86"/>
      <c r="I1191" s="86"/>
      <c r="J1191" s="86"/>
      <c r="K1191" s="86"/>
      <c r="L1191" s="86"/>
      <c r="M1191" s="86"/>
      <c r="N1191" s="86"/>
      <c r="O1191" s="86"/>
    </row>
    <row r="1192" spans="1:15">
      <c r="A1192" s="86"/>
      <c r="B1192" s="86"/>
      <c r="C1192" s="86"/>
      <c r="D1192" s="86"/>
      <c r="E1192" s="86"/>
      <c r="F1192" s="86"/>
      <c r="G1192" s="86"/>
      <c r="H1192" s="86"/>
      <c r="I1192" s="86"/>
      <c r="J1192" s="86"/>
      <c r="K1192" s="86"/>
      <c r="L1192" s="86"/>
      <c r="M1192" s="86"/>
      <c r="N1192" s="86"/>
      <c r="O1192" s="86"/>
    </row>
    <row r="1193" spans="1:15">
      <c r="A1193" s="86"/>
      <c r="B1193" s="86"/>
      <c r="C1193" s="86"/>
      <c r="D1193" s="86"/>
      <c r="E1193" s="86"/>
      <c r="F1193" s="86"/>
      <c r="G1193" s="86"/>
      <c r="H1193" s="86"/>
      <c r="I1193" s="86"/>
      <c r="J1193" s="86"/>
      <c r="K1193" s="86"/>
      <c r="L1193" s="86"/>
      <c r="M1193" s="86"/>
      <c r="N1193" s="86"/>
      <c r="O1193" s="86"/>
    </row>
    <row r="1194" spans="1:15">
      <c r="A1194" s="86"/>
      <c r="B1194" s="86"/>
      <c r="C1194" s="86"/>
      <c r="D1194" s="86"/>
      <c r="E1194" s="86"/>
      <c r="F1194" s="86"/>
      <c r="G1194" s="86"/>
      <c r="H1194" s="86"/>
      <c r="I1194" s="86"/>
      <c r="J1194" s="86"/>
      <c r="K1194" s="86"/>
      <c r="L1194" s="86"/>
      <c r="M1194" s="86"/>
      <c r="N1194" s="86"/>
      <c r="O1194" s="86"/>
    </row>
    <row r="1195" spans="1:15">
      <c r="A1195" s="86"/>
      <c r="B1195" s="86"/>
      <c r="C1195" s="86"/>
      <c r="D1195" s="86"/>
      <c r="E1195" s="86"/>
      <c r="F1195" s="86"/>
      <c r="G1195" s="86"/>
      <c r="H1195" s="86"/>
      <c r="I1195" s="86"/>
      <c r="J1195" s="86"/>
      <c r="K1195" s="86"/>
      <c r="L1195" s="86"/>
      <c r="M1195" s="86"/>
      <c r="N1195" s="86"/>
      <c r="O1195" s="86"/>
    </row>
    <row r="1196" spans="1:15">
      <c r="A1196" s="86"/>
      <c r="B1196" s="86"/>
      <c r="C1196" s="86"/>
      <c r="D1196" s="86"/>
      <c r="E1196" s="86"/>
      <c r="F1196" s="86"/>
      <c r="G1196" s="86"/>
      <c r="H1196" s="86"/>
      <c r="I1196" s="86"/>
      <c r="J1196" s="86"/>
      <c r="K1196" s="86"/>
      <c r="L1196" s="86"/>
      <c r="M1196" s="86"/>
      <c r="N1196" s="86"/>
      <c r="O1196" s="86"/>
    </row>
    <row r="1197" spans="1:15">
      <c r="A1197" s="86"/>
      <c r="B1197" s="86"/>
      <c r="C1197" s="86"/>
      <c r="D1197" s="86"/>
      <c r="E1197" s="86"/>
      <c r="F1197" s="86"/>
      <c r="G1197" s="86"/>
      <c r="H1197" s="86"/>
      <c r="I1197" s="86"/>
      <c r="J1197" s="86"/>
      <c r="K1197" s="86"/>
      <c r="L1197" s="86"/>
      <c r="M1197" s="86"/>
      <c r="N1197" s="86"/>
      <c r="O1197" s="86"/>
    </row>
    <row r="1198" spans="1:15">
      <c r="A1198" s="86"/>
      <c r="B1198" s="86"/>
      <c r="C1198" s="86"/>
      <c r="D1198" s="86"/>
      <c r="E1198" s="86"/>
      <c r="F1198" s="86"/>
      <c r="G1198" s="86"/>
      <c r="H1198" s="86"/>
      <c r="I1198" s="86"/>
      <c r="J1198" s="86"/>
      <c r="K1198" s="86"/>
      <c r="L1198" s="86"/>
      <c r="M1198" s="86"/>
      <c r="N1198" s="86"/>
      <c r="O1198" s="86"/>
    </row>
    <row r="1199" spans="1:15">
      <c r="A1199" s="86"/>
      <c r="B1199" s="86"/>
      <c r="C1199" s="86"/>
      <c r="D1199" s="86"/>
      <c r="E1199" s="86"/>
      <c r="F1199" s="86"/>
      <c r="G1199" s="86"/>
      <c r="H1199" s="86"/>
      <c r="I1199" s="86"/>
      <c r="J1199" s="86"/>
      <c r="K1199" s="86"/>
      <c r="L1199" s="86"/>
      <c r="M1199" s="86"/>
      <c r="N1199" s="86"/>
      <c r="O1199" s="86"/>
    </row>
    <row r="1200" spans="1:15">
      <c r="A1200" s="86"/>
      <c r="B1200" s="86"/>
      <c r="C1200" s="86"/>
      <c r="D1200" s="86"/>
      <c r="E1200" s="86"/>
      <c r="F1200" s="86"/>
      <c r="G1200" s="86"/>
      <c r="H1200" s="86"/>
      <c r="I1200" s="86"/>
      <c r="J1200" s="86"/>
      <c r="K1200" s="86"/>
      <c r="L1200" s="86"/>
      <c r="M1200" s="86"/>
      <c r="N1200" s="86"/>
      <c r="O1200" s="86"/>
    </row>
    <row r="1201" spans="1:15">
      <c r="A1201" s="86"/>
      <c r="B1201" s="86"/>
      <c r="C1201" s="86"/>
      <c r="D1201" s="86"/>
      <c r="E1201" s="86"/>
      <c r="F1201" s="86"/>
      <c r="G1201" s="86"/>
      <c r="H1201" s="86"/>
      <c r="I1201" s="86"/>
      <c r="J1201" s="86"/>
      <c r="K1201" s="86"/>
      <c r="L1201" s="86"/>
      <c r="M1201" s="86"/>
      <c r="N1201" s="86"/>
      <c r="O1201" s="86"/>
    </row>
    <row r="1202" spans="1:15">
      <c r="A1202" s="86"/>
      <c r="B1202" s="86"/>
      <c r="C1202" s="86"/>
      <c r="D1202" s="86"/>
      <c r="E1202" s="86"/>
      <c r="F1202" s="86"/>
      <c r="G1202" s="86"/>
      <c r="H1202" s="86"/>
      <c r="I1202" s="86"/>
      <c r="J1202" s="86"/>
      <c r="K1202" s="86"/>
      <c r="L1202" s="86"/>
      <c r="M1202" s="86"/>
      <c r="N1202" s="86"/>
      <c r="O1202" s="86"/>
    </row>
    <row r="1203" spans="1:15">
      <c r="A1203" s="86"/>
      <c r="B1203" s="86"/>
      <c r="C1203" s="86"/>
      <c r="D1203" s="86"/>
      <c r="E1203" s="86"/>
      <c r="F1203" s="86"/>
      <c r="G1203" s="86"/>
      <c r="H1203" s="86"/>
      <c r="I1203" s="86"/>
      <c r="J1203" s="86"/>
      <c r="K1203" s="86"/>
      <c r="L1203" s="86"/>
      <c r="M1203" s="86"/>
      <c r="N1203" s="86"/>
      <c r="O1203" s="86"/>
    </row>
    <row r="1204" spans="1:15">
      <c r="A1204" s="86"/>
      <c r="B1204" s="86"/>
      <c r="C1204" s="86"/>
      <c r="D1204" s="86"/>
      <c r="E1204" s="86"/>
      <c r="F1204" s="86"/>
      <c r="G1204" s="86"/>
      <c r="H1204" s="86"/>
      <c r="I1204" s="86"/>
      <c r="J1204" s="86"/>
      <c r="K1204" s="86"/>
      <c r="L1204" s="86"/>
      <c r="M1204" s="86"/>
      <c r="N1204" s="86"/>
      <c r="O1204" s="86"/>
    </row>
    <row r="1205" spans="1:15">
      <c r="A1205" s="86"/>
      <c r="B1205" s="86"/>
      <c r="C1205" s="86"/>
      <c r="D1205" s="86"/>
      <c r="E1205" s="86"/>
      <c r="F1205" s="86"/>
      <c r="G1205" s="86"/>
      <c r="H1205" s="86"/>
      <c r="I1205" s="86"/>
      <c r="J1205" s="86"/>
      <c r="K1205" s="86"/>
      <c r="L1205" s="86"/>
      <c r="M1205" s="86"/>
      <c r="N1205" s="86"/>
      <c r="O1205" s="86"/>
    </row>
    <row r="1206" spans="1:15">
      <c r="A1206" s="86"/>
      <c r="B1206" s="86"/>
      <c r="C1206" s="86"/>
      <c r="D1206" s="86"/>
      <c r="E1206" s="86"/>
      <c r="F1206" s="86"/>
      <c r="G1206" s="86"/>
      <c r="H1206" s="86"/>
      <c r="I1206" s="86"/>
      <c r="J1206" s="86"/>
      <c r="K1206" s="86"/>
      <c r="L1206" s="86"/>
      <c r="M1206" s="86"/>
      <c r="N1206" s="86"/>
      <c r="O1206" s="86"/>
    </row>
    <row r="1207" spans="1:15">
      <c r="A1207" s="86"/>
      <c r="B1207" s="86"/>
      <c r="C1207" s="86"/>
      <c r="D1207" s="86"/>
      <c r="E1207" s="86"/>
      <c r="F1207" s="86"/>
      <c r="G1207" s="86"/>
      <c r="H1207" s="86"/>
      <c r="I1207" s="86"/>
      <c r="J1207" s="86"/>
      <c r="K1207" s="86"/>
      <c r="L1207" s="86"/>
      <c r="M1207" s="86"/>
      <c r="N1207" s="86"/>
      <c r="O1207" s="86"/>
    </row>
    <row r="1208" spans="1:15">
      <c r="A1208" s="86"/>
      <c r="B1208" s="86"/>
      <c r="C1208" s="86"/>
      <c r="D1208" s="86"/>
      <c r="E1208" s="86"/>
      <c r="F1208" s="86"/>
      <c r="G1208" s="86"/>
      <c r="H1208" s="86"/>
      <c r="I1208" s="86"/>
      <c r="J1208" s="86"/>
      <c r="K1208" s="86"/>
      <c r="L1208" s="86"/>
      <c r="M1208" s="86"/>
      <c r="N1208" s="86"/>
      <c r="O1208" s="86"/>
    </row>
    <row r="1209" spans="1:15">
      <c r="A1209" s="86"/>
      <c r="B1209" s="86"/>
      <c r="C1209" s="86"/>
      <c r="D1209" s="86"/>
      <c r="E1209" s="86"/>
      <c r="F1209" s="86"/>
      <c r="G1209" s="86"/>
      <c r="H1209" s="86"/>
      <c r="I1209" s="86"/>
      <c r="J1209" s="86"/>
      <c r="K1209" s="86"/>
      <c r="L1209" s="86"/>
      <c r="M1209" s="86"/>
      <c r="N1209" s="86"/>
      <c r="O1209" s="86"/>
    </row>
    <row r="1210" spans="1:15">
      <c r="A1210" s="86"/>
      <c r="B1210" s="86"/>
      <c r="C1210" s="86"/>
      <c r="D1210" s="86"/>
      <c r="E1210" s="86"/>
      <c r="F1210" s="86"/>
      <c r="G1210" s="86"/>
      <c r="H1210" s="86"/>
      <c r="I1210" s="86"/>
      <c r="J1210" s="86"/>
      <c r="K1210" s="86"/>
      <c r="L1210" s="86"/>
      <c r="M1210" s="86"/>
      <c r="N1210" s="86"/>
      <c r="O1210" s="86"/>
    </row>
    <row r="1211" spans="1:15">
      <c r="A1211" s="86"/>
      <c r="B1211" s="86"/>
      <c r="C1211" s="86"/>
      <c r="D1211" s="86"/>
      <c r="E1211" s="86"/>
      <c r="F1211" s="86"/>
      <c r="G1211" s="86"/>
      <c r="H1211" s="86"/>
      <c r="I1211" s="86"/>
      <c r="J1211" s="86"/>
      <c r="K1211" s="86"/>
      <c r="L1211" s="86"/>
      <c r="M1211" s="86"/>
      <c r="N1211" s="86"/>
      <c r="O1211" s="86"/>
    </row>
    <row r="1212" spans="1:15">
      <c r="A1212" s="86"/>
      <c r="B1212" s="86"/>
      <c r="C1212" s="86"/>
      <c r="D1212" s="86"/>
      <c r="E1212" s="86"/>
      <c r="F1212" s="86"/>
      <c r="G1212" s="86"/>
      <c r="H1212" s="86"/>
      <c r="I1212" s="86"/>
      <c r="J1212" s="86"/>
      <c r="K1212" s="86"/>
      <c r="L1212" s="86"/>
      <c r="M1212" s="86"/>
      <c r="N1212" s="86"/>
      <c r="O1212" s="86"/>
    </row>
    <row r="1213" spans="1:15">
      <c r="A1213" s="86"/>
      <c r="B1213" s="86"/>
      <c r="C1213" s="86"/>
      <c r="D1213" s="86"/>
      <c r="E1213" s="86"/>
      <c r="F1213" s="86"/>
      <c r="G1213" s="86"/>
      <c r="H1213" s="86"/>
      <c r="I1213" s="86"/>
      <c r="J1213" s="86"/>
      <c r="K1213" s="86"/>
      <c r="L1213" s="86"/>
      <c r="M1213" s="86"/>
      <c r="N1213" s="86"/>
      <c r="O1213" s="86"/>
    </row>
    <row r="1214" spans="1:15">
      <c r="A1214" s="86"/>
      <c r="B1214" s="86"/>
      <c r="C1214" s="86"/>
      <c r="D1214" s="86"/>
      <c r="E1214" s="86"/>
      <c r="F1214" s="86"/>
      <c r="G1214" s="86"/>
      <c r="H1214" s="86"/>
      <c r="I1214" s="86"/>
      <c r="J1214" s="86"/>
      <c r="K1214" s="86"/>
      <c r="L1214" s="86"/>
      <c r="M1214" s="86"/>
      <c r="N1214" s="86"/>
      <c r="O1214" s="86"/>
    </row>
    <row r="1215" spans="1:15">
      <c r="A1215" s="86"/>
      <c r="B1215" s="86"/>
      <c r="C1215" s="86"/>
      <c r="D1215" s="86"/>
      <c r="E1215" s="86"/>
      <c r="F1215" s="86"/>
      <c r="G1215" s="86"/>
      <c r="H1215" s="86"/>
      <c r="I1215" s="86"/>
      <c r="J1215" s="86"/>
      <c r="K1215" s="86"/>
      <c r="L1215" s="86"/>
      <c r="M1215" s="86"/>
      <c r="N1215" s="86"/>
      <c r="O1215" s="86"/>
    </row>
    <row r="1216" spans="1:15">
      <c r="A1216" s="86"/>
      <c r="B1216" s="86"/>
      <c r="C1216" s="86"/>
      <c r="D1216" s="86"/>
      <c r="E1216" s="86"/>
      <c r="F1216" s="86"/>
      <c r="G1216" s="86"/>
      <c r="H1216" s="86"/>
      <c r="I1216" s="86"/>
      <c r="J1216" s="86"/>
      <c r="K1216" s="86"/>
      <c r="L1216" s="86"/>
      <c r="M1216" s="86"/>
      <c r="N1216" s="86"/>
      <c r="O1216" s="86"/>
    </row>
    <row r="1217" spans="1:15">
      <c r="A1217" s="86"/>
      <c r="B1217" s="86"/>
      <c r="C1217" s="86"/>
      <c r="D1217" s="86"/>
      <c r="E1217" s="86"/>
      <c r="F1217" s="86"/>
      <c r="G1217" s="86"/>
      <c r="H1217" s="86"/>
      <c r="I1217" s="86"/>
      <c r="J1217" s="86"/>
      <c r="K1217" s="86"/>
      <c r="L1217" s="86"/>
      <c r="M1217" s="86"/>
      <c r="N1217" s="86"/>
      <c r="O1217" s="86"/>
    </row>
    <row r="1218" spans="1:15">
      <c r="A1218" s="86"/>
      <c r="B1218" s="86"/>
      <c r="C1218" s="86"/>
      <c r="D1218" s="86"/>
      <c r="E1218" s="86"/>
      <c r="F1218" s="86"/>
      <c r="G1218" s="86"/>
      <c r="H1218" s="86"/>
      <c r="I1218" s="86"/>
      <c r="J1218" s="86"/>
      <c r="K1218" s="86"/>
      <c r="L1218" s="86"/>
      <c r="M1218" s="86"/>
      <c r="N1218" s="86"/>
      <c r="O1218" s="86"/>
    </row>
    <row r="1219" spans="1:15">
      <c r="A1219" s="86"/>
      <c r="B1219" s="86"/>
      <c r="C1219" s="86"/>
      <c r="D1219" s="86"/>
      <c r="E1219" s="86"/>
      <c r="F1219" s="86"/>
      <c r="G1219" s="86"/>
      <c r="H1219" s="86"/>
      <c r="I1219" s="86"/>
      <c r="J1219" s="86"/>
      <c r="K1219" s="86"/>
      <c r="L1219" s="86"/>
      <c r="M1219" s="86"/>
      <c r="N1219" s="86"/>
      <c r="O1219" s="86"/>
    </row>
    <row r="1220" spans="1:15">
      <c r="A1220" s="86"/>
      <c r="B1220" s="86"/>
      <c r="C1220" s="86"/>
      <c r="D1220" s="86"/>
      <c r="E1220" s="86"/>
      <c r="F1220" s="86"/>
      <c r="G1220" s="86"/>
      <c r="H1220" s="86"/>
      <c r="I1220" s="86"/>
      <c r="J1220" s="86"/>
      <c r="K1220" s="86"/>
      <c r="L1220" s="86"/>
      <c r="M1220" s="86"/>
      <c r="N1220" s="86"/>
      <c r="O1220" s="86"/>
    </row>
    <row r="1221" spans="1:15">
      <c r="A1221" s="86"/>
      <c r="B1221" s="86"/>
      <c r="C1221" s="86"/>
      <c r="D1221" s="86"/>
      <c r="E1221" s="86"/>
      <c r="F1221" s="86"/>
      <c r="G1221" s="86"/>
      <c r="H1221" s="86"/>
      <c r="I1221" s="86"/>
      <c r="J1221" s="86"/>
      <c r="K1221" s="86"/>
      <c r="L1221" s="86"/>
      <c r="M1221" s="86"/>
      <c r="N1221" s="86"/>
      <c r="O1221" s="86"/>
    </row>
    <row r="1222" spans="1:15">
      <c r="A1222" s="86"/>
      <c r="B1222" s="86"/>
      <c r="C1222" s="86"/>
      <c r="D1222" s="86"/>
      <c r="E1222" s="86"/>
      <c r="F1222" s="86"/>
      <c r="G1222" s="86"/>
      <c r="H1222" s="86"/>
      <c r="I1222" s="86"/>
      <c r="J1222" s="86"/>
      <c r="K1222" s="86"/>
      <c r="L1222" s="86"/>
      <c r="M1222" s="86"/>
      <c r="N1222" s="86"/>
      <c r="O1222" s="86"/>
    </row>
    <row r="1223" spans="1:15">
      <c r="A1223" s="86"/>
      <c r="B1223" s="86"/>
      <c r="C1223" s="86"/>
      <c r="D1223" s="86"/>
      <c r="E1223" s="86"/>
      <c r="F1223" s="86"/>
      <c r="G1223" s="86"/>
      <c r="H1223" s="86"/>
      <c r="I1223" s="86"/>
      <c r="J1223" s="86"/>
      <c r="K1223" s="86"/>
      <c r="L1223" s="86"/>
      <c r="M1223" s="86"/>
      <c r="N1223" s="86"/>
      <c r="O1223" s="86"/>
    </row>
    <row r="1224" spans="1:15">
      <c r="A1224" s="86"/>
      <c r="B1224" s="86"/>
      <c r="C1224" s="86"/>
      <c r="D1224" s="86"/>
      <c r="E1224" s="86"/>
      <c r="F1224" s="86"/>
      <c r="G1224" s="86"/>
      <c r="H1224" s="86"/>
      <c r="I1224" s="86"/>
      <c r="J1224" s="86"/>
      <c r="K1224" s="86"/>
      <c r="L1224" s="86"/>
      <c r="M1224" s="86"/>
      <c r="N1224" s="86"/>
      <c r="O1224" s="86"/>
    </row>
    <row r="1225" spans="1:15">
      <c r="A1225" s="86"/>
      <c r="B1225" s="86"/>
      <c r="C1225" s="86"/>
      <c r="D1225" s="86"/>
      <c r="E1225" s="86"/>
      <c r="F1225" s="86"/>
      <c r="G1225" s="86"/>
      <c r="H1225" s="86"/>
      <c r="I1225" s="86"/>
      <c r="J1225" s="86"/>
      <c r="K1225" s="86"/>
      <c r="L1225" s="86"/>
      <c r="M1225" s="86"/>
      <c r="N1225" s="86"/>
      <c r="O1225" s="86"/>
    </row>
    <row r="1226" spans="1:15">
      <c r="A1226" s="86"/>
      <c r="B1226" s="86"/>
      <c r="C1226" s="86"/>
      <c r="D1226" s="86"/>
      <c r="E1226" s="86"/>
      <c r="F1226" s="86"/>
      <c r="G1226" s="86"/>
      <c r="H1226" s="86"/>
      <c r="I1226" s="86"/>
      <c r="J1226" s="86"/>
      <c r="K1226" s="86"/>
      <c r="L1226" s="86"/>
      <c r="M1226" s="86"/>
      <c r="N1226" s="86"/>
      <c r="O1226" s="86"/>
    </row>
    <row r="1227" spans="1:15">
      <c r="A1227" s="86"/>
      <c r="B1227" s="86"/>
      <c r="C1227" s="86"/>
      <c r="D1227" s="86"/>
      <c r="E1227" s="86"/>
      <c r="F1227" s="86"/>
      <c r="G1227" s="86"/>
      <c r="H1227" s="86"/>
      <c r="I1227" s="86"/>
      <c r="J1227" s="86"/>
      <c r="K1227" s="86"/>
      <c r="L1227" s="86"/>
      <c r="M1227" s="86"/>
      <c r="N1227" s="86"/>
      <c r="O1227" s="86"/>
    </row>
    <row r="1229" spans="1:15">
      <c r="B1229" s="86"/>
      <c r="C1229" s="86"/>
      <c r="D1229" s="86"/>
      <c r="E1229" s="86"/>
      <c r="F1229" s="86"/>
      <c r="G1229" s="86"/>
      <c r="H1229" s="86"/>
      <c r="I1229" s="86"/>
      <c r="J1229" s="86"/>
      <c r="K1229" s="86"/>
      <c r="L1229" s="86"/>
      <c r="M1229" s="86"/>
      <c r="N1229" s="86"/>
      <c r="O1229" s="86"/>
    </row>
    <row r="1230" spans="1:15">
      <c r="A1230" s="86"/>
      <c r="B1230" s="86"/>
      <c r="C1230" s="86"/>
      <c r="D1230" s="86"/>
      <c r="E1230" s="86"/>
      <c r="F1230" s="86"/>
      <c r="G1230" s="86"/>
      <c r="H1230" s="86"/>
      <c r="I1230" s="86"/>
      <c r="J1230" s="86"/>
      <c r="K1230" s="86"/>
      <c r="L1230" s="86"/>
      <c r="M1230" s="86"/>
      <c r="N1230" s="86"/>
      <c r="O1230" s="86"/>
    </row>
    <row r="1232" spans="1:15">
      <c r="B1232" s="86"/>
    </row>
    <row r="1233" spans="1:15">
      <c r="A1233" s="86"/>
      <c r="B1233" s="86"/>
    </row>
    <row r="1234" spans="1:15">
      <c r="A1234" s="86"/>
      <c r="B1234" s="86"/>
    </row>
    <row r="1235" spans="1:15">
      <c r="A1235" s="86"/>
      <c r="B1235" s="86"/>
    </row>
    <row r="1236" spans="1:15">
      <c r="A1236" s="86"/>
      <c r="B1236" s="86"/>
    </row>
    <row r="1237" spans="1:15">
      <c r="A1237" s="86"/>
      <c r="B1237" s="86"/>
    </row>
    <row r="1238" spans="1:15">
      <c r="A1238" s="86"/>
      <c r="B1238" s="86"/>
    </row>
    <row r="1239" spans="1:15">
      <c r="A1239" s="86"/>
      <c r="B1239" s="86"/>
    </row>
    <row r="1241" spans="1:15">
      <c r="B1241" s="86"/>
      <c r="C1241" s="86"/>
      <c r="D1241" s="86"/>
      <c r="E1241" s="86"/>
      <c r="F1241" s="86"/>
      <c r="G1241" s="86"/>
      <c r="H1241" s="86"/>
      <c r="I1241" s="86"/>
      <c r="J1241" s="86"/>
      <c r="K1241" s="86"/>
      <c r="L1241" s="86"/>
      <c r="M1241" s="86"/>
      <c r="N1241" s="86"/>
      <c r="O1241" s="86"/>
    </row>
    <row r="1242" spans="1:15">
      <c r="A1242" s="86"/>
      <c r="B1242" s="86"/>
      <c r="C1242" s="86"/>
      <c r="D1242" s="86"/>
      <c r="E1242" s="86"/>
      <c r="F1242" s="86"/>
      <c r="G1242" s="86"/>
      <c r="H1242" s="86"/>
      <c r="I1242" s="86"/>
      <c r="J1242" s="86"/>
      <c r="K1242" s="86"/>
      <c r="L1242" s="86"/>
      <c r="M1242" s="86"/>
      <c r="N1242" s="86"/>
      <c r="O1242" s="86"/>
    </row>
    <row r="1243" spans="1:15">
      <c r="A1243" s="86"/>
      <c r="B1243" s="86"/>
      <c r="C1243" s="86"/>
      <c r="D1243" s="86"/>
      <c r="E1243" s="86"/>
      <c r="F1243" s="86"/>
      <c r="G1243" s="86"/>
      <c r="H1243" s="86"/>
      <c r="I1243" s="86"/>
      <c r="J1243" s="86"/>
      <c r="K1243" s="86"/>
      <c r="L1243" s="86"/>
      <c r="M1243" s="86"/>
      <c r="N1243" s="86"/>
      <c r="O1243" s="86"/>
    </row>
    <row r="1244" spans="1:15">
      <c r="A1244" s="86"/>
      <c r="B1244" s="86"/>
      <c r="C1244" s="86"/>
      <c r="D1244" s="86"/>
      <c r="E1244" s="86"/>
      <c r="F1244" s="86"/>
      <c r="G1244" s="86"/>
      <c r="H1244" s="86"/>
      <c r="I1244" s="86"/>
      <c r="J1244" s="86"/>
      <c r="K1244" s="86"/>
      <c r="L1244" s="86"/>
      <c r="M1244" s="86"/>
      <c r="N1244" s="86"/>
      <c r="O1244" s="86"/>
    </row>
    <row r="1245" spans="1:15">
      <c r="A1245" s="86"/>
      <c r="B1245" s="86"/>
      <c r="C1245" s="86"/>
      <c r="D1245" s="86"/>
      <c r="E1245" s="86"/>
      <c r="F1245" s="86"/>
      <c r="G1245" s="86"/>
      <c r="H1245" s="86"/>
      <c r="I1245" s="86"/>
      <c r="J1245" s="86"/>
      <c r="K1245" s="86"/>
      <c r="L1245" s="86"/>
      <c r="M1245" s="86"/>
      <c r="N1245" s="86"/>
      <c r="O1245" s="86"/>
    </row>
    <row r="1246" spans="1:15">
      <c r="A1246" s="86"/>
      <c r="B1246" s="86"/>
      <c r="C1246" s="86"/>
      <c r="D1246" s="86"/>
      <c r="E1246" s="86"/>
      <c r="F1246" s="86"/>
      <c r="G1246" s="86"/>
      <c r="H1246" s="86"/>
      <c r="I1246" s="86"/>
      <c r="J1246" s="86"/>
      <c r="K1246" s="86"/>
      <c r="L1246" s="86"/>
      <c r="M1246" s="86"/>
      <c r="N1246" s="86"/>
      <c r="O1246" s="86"/>
    </row>
    <row r="1247" spans="1:15">
      <c r="A1247" s="86"/>
      <c r="B1247" s="86"/>
      <c r="C1247" s="86"/>
      <c r="D1247" s="86"/>
      <c r="E1247" s="86"/>
      <c r="F1247" s="86"/>
      <c r="G1247" s="86"/>
      <c r="H1247" s="86"/>
      <c r="I1247" s="86"/>
      <c r="J1247" s="86"/>
      <c r="K1247" s="86"/>
      <c r="L1247" s="86"/>
      <c r="M1247" s="86"/>
      <c r="N1247" s="86"/>
      <c r="O1247" s="86"/>
    </row>
    <row r="1248" spans="1:15">
      <c r="A1248" s="86"/>
      <c r="B1248" s="86"/>
      <c r="C1248" s="86"/>
      <c r="D1248" s="86"/>
      <c r="E1248" s="86"/>
      <c r="F1248" s="86"/>
      <c r="G1248" s="86"/>
      <c r="H1248" s="86"/>
      <c r="I1248" s="86"/>
      <c r="J1248" s="86"/>
      <c r="K1248" s="86"/>
      <c r="L1248" s="86"/>
      <c r="M1248" s="86"/>
      <c r="N1248" s="86"/>
      <c r="O1248" s="86"/>
    </row>
    <row r="1249" spans="1:16">
      <c r="A1249" s="86"/>
      <c r="B1249" s="86"/>
      <c r="C1249" s="86"/>
      <c r="D1249" s="86"/>
      <c r="E1249" s="86"/>
      <c r="F1249" s="86"/>
      <c r="G1249" s="86"/>
      <c r="H1249" s="86"/>
      <c r="I1249" s="86"/>
      <c r="J1249" s="86"/>
      <c r="K1249" s="86"/>
      <c r="L1249" s="86"/>
      <c r="M1249" s="86"/>
      <c r="N1249" s="86"/>
      <c r="O1249" s="86"/>
    </row>
    <row r="1250" spans="1:16">
      <c r="A1250" s="86"/>
      <c r="B1250" s="86"/>
      <c r="C1250" s="86"/>
      <c r="D1250" s="86"/>
      <c r="E1250" s="86"/>
      <c r="F1250" s="86"/>
      <c r="G1250" s="86"/>
      <c r="H1250" s="86"/>
      <c r="I1250" s="86"/>
      <c r="J1250" s="86"/>
      <c r="K1250" s="86"/>
      <c r="L1250" s="86"/>
      <c r="M1250" s="86"/>
      <c r="N1250" s="86"/>
      <c r="O1250" s="86"/>
    </row>
    <row r="1252" spans="1:16">
      <c r="B1252" s="86"/>
      <c r="C1252" s="86"/>
      <c r="D1252" s="86"/>
      <c r="E1252" s="86"/>
      <c r="F1252" s="86"/>
      <c r="G1252" s="86"/>
      <c r="H1252" s="86"/>
      <c r="I1252" s="86"/>
      <c r="J1252" s="86"/>
      <c r="K1252" s="86"/>
      <c r="L1252" s="86"/>
      <c r="M1252" s="86"/>
      <c r="N1252" s="86"/>
      <c r="O1252" s="86"/>
      <c r="P1252" s="86"/>
    </row>
    <row r="1253" spans="1:16">
      <c r="A1253" s="86"/>
      <c r="B1253" s="86"/>
      <c r="C1253" s="86"/>
      <c r="D1253" s="86"/>
      <c r="E1253" s="86"/>
      <c r="F1253" s="86"/>
      <c r="G1253" s="86"/>
      <c r="H1253" s="86"/>
      <c r="I1253" s="86"/>
      <c r="J1253" s="86"/>
      <c r="K1253" s="86"/>
      <c r="L1253" s="86"/>
      <c r="M1253" s="86"/>
      <c r="N1253" s="86"/>
      <c r="O1253" s="86"/>
      <c r="P1253" s="86"/>
    </row>
    <row r="1254" spans="1:16">
      <c r="A1254" s="86"/>
      <c r="B1254" s="86"/>
      <c r="C1254" s="86"/>
      <c r="D1254" s="86"/>
      <c r="E1254" s="86"/>
      <c r="F1254" s="86"/>
      <c r="G1254" s="86"/>
      <c r="H1254" s="86"/>
      <c r="I1254" s="86"/>
      <c r="J1254" s="86"/>
      <c r="K1254" s="86"/>
      <c r="L1254" s="86"/>
      <c r="M1254" s="86"/>
      <c r="N1254" s="86"/>
      <c r="O1254" s="86"/>
      <c r="P1254" s="86"/>
    </row>
    <row r="1256" spans="1:16">
      <c r="B1256" s="86"/>
      <c r="C1256" s="86"/>
      <c r="D1256" s="86"/>
      <c r="E1256" s="86"/>
      <c r="F1256" s="86"/>
      <c r="G1256" s="86"/>
      <c r="H1256" s="86"/>
      <c r="I1256" s="86"/>
      <c r="J1256" s="86"/>
      <c r="K1256" s="86"/>
      <c r="L1256" s="86"/>
      <c r="M1256" s="86"/>
      <c r="N1256" s="86"/>
      <c r="O1256" s="86"/>
    </row>
    <row r="1257" spans="1:16">
      <c r="A1257" s="86"/>
      <c r="B1257" s="86"/>
      <c r="C1257" s="86"/>
      <c r="D1257" s="86"/>
      <c r="E1257" s="86"/>
      <c r="F1257" s="86"/>
      <c r="G1257" s="86"/>
      <c r="H1257" s="86"/>
      <c r="I1257" s="86"/>
      <c r="J1257" s="86"/>
      <c r="K1257" s="86"/>
      <c r="L1257" s="86"/>
      <c r="M1257" s="86"/>
      <c r="N1257" s="86"/>
      <c r="O1257" s="86"/>
    </row>
    <row r="1258" spans="1:16">
      <c r="A1258" s="86"/>
      <c r="B1258" s="86"/>
      <c r="C1258" s="86"/>
      <c r="D1258" s="86"/>
      <c r="E1258" s="86"/>
      <c r="F1258" s="86"/>
      <c r="G1258" s="86"/>
      <c r="H1258" s="86"/>
      <c r="I1258" s="86"/>
      <c r="J1258" s="86"/>
      <c r="K1258" s="86"/>
      <c r="L1258" s="86"/>
      <c r="M1258" s="86"/>
      <c r="N1258" s="86"/>
      <c r="O1258" s="86"/>
    </row>
    <row r="1260" spans="1:16">
      <c r="B1260" s="86"/>
      <c r="C1260" s="86"/>
      <c r="D1260" s="86"/>
      <c r="E1260" s="86"/>
      <c r="F1260" s="86"/>
      <c r="G1260" s="86"/>
      <c r="H1260" s="86"/>
      <c r="I1260" s="86"/>
      <c r="J1260" s="86"/>
      <c r="K1260" s="86"/>
      <c r="L1260" s="86"/>
      <c r="M1260" s="86"/>
      <c r="N1260" s="86"/>
      <c r="O1260" s="86"/>
    </row>
    <row r="1262" spans="1:16">
      <c r="B1262" s="86"/>
      <c r="C1262" s="86"/>
      <c r="D1262" s="86"/>
      <c r="E1262" s="86"/>
      <c r="F1262" s="86"/>
      <c r="G1262" s="86"/>
      <c r="H1262" s="86"/>
      <c r="I1262" s="86"/>
      <c r="J1262" s="86"/>
      <c r="K1262" s="86"/>
      <c r="L1262" s="86"/>
      <c r="M1262" s="86"/>
      <c r="N1262" s="86"/>
      <c r="O1262" s="86"/>
    </row>
    <row r="1264" spans="1:16">
      <c r="B1264" s="86"/>
      <c r="C1264" s="86"/>
      <c r="D1264" s="86"/>
      <c r="E1264" s="86"/>
      <c r="F1264" s="86"/>
      <c r="G1264" s="86"/>
      <c r="H1264" s="86"/>
      <c r="I1264" s="86"/>
      <c r="J1264" s="86"/>
      <c r="K1264" s="86"/>
      <c r="L1264" s="86"/>
      <c r="M1264" s="86"/>
      <c r="N1264" s="86"/>
      <c r="O1264" s="86"/>
    </row>
    <row r="1265" spans="1:15">
      <c r="A1265" s="86"/>
      <c r="B1265" s="86"/>
      <c r="C1265" s="86"/>
      <c r="D1265" s="86"/>
      <c r="E1265" s="86"/>
      <c r="F1265" s="86"/>
      <c r="G1265" s="86"/>
      <c r="H1265" s="86"/>
      <c r="I1265" s="86"/>
      <c r="J1265" s="86"/>
      <c r="K1265" s="86"/>
      <c r="L1265" s="86"/>
      <c r="M1265" s="86"/>
      <c r="N1265" s="86"/>
      <c r="O1265" s="86"/>
    </row>
    <row r="1266" spans="1:15">
      <c r="A1266" s="86"/>
      <c r="B1266" s="86"/>
      <c r="C1266" s="86"/>
      <c r="D1266" s="86"/>
      <c r="E1266" s="86"/>
      <c r="F1266" s="86"/>
      <c r="G1266" s="86"/>
      <c r="H1266" s="86"/>
      <c r="I1266" s="86"/>
      <c r="J1266" s="86"/>
      <c r="K1266" s="86"/>
      <c r="L1266" s="86"/>
      <c r="M1266" s="86"/>
      <c r="N1266" s="86"/>
      <c r="O1266" s="86"/>
    </row>
    <row r="1267" spans="1:15">
      <c r="A1267" s="86"/>
      <c r="B1267" s="86"/>
      <c r="C1267" s="86"/>
      <c r="D1267" s="86"/>
      <c r="E1267" s="86"/>
      <c r="F1267" s="86"/>
      <c r="G1267" s="86"/>
      <c r="H1267" s="86"/>
      <c r="I1267" s="86"/>
      <c r="J1267" s="86"/>
      <c r="K1267" s="86"/>
      <c r="L1267" s="86"/>
      <c r="M1267" s="86"/>
      <c r="N1267" s="86"/>
      <c r="O1267" s="86"/>
    </row>
    <row r="1268" spans="1:15">
      <c r="A1268" s="86"/>
      <c r="B1268" s="86"/>
      <c r="C1268" s="86"/>
      <c r="D1268" s="86"/>
      <c r="E1268" s="86"/>
      <c r="F1268" s="86"/>
      <c r="G1268" s="86"/>
      <c r="H1268" s="86"/>
      <c r="I1268" s="86"/>
      <c r="J1268" s="86"/>
      <c r="K1268" s="86"/>
      <c r="L1268" s="86"/>
      <c r="M1268" s="86"/>
      <c r="N1268" s="86"/>
      <c r="O1268" s="86"/>
    </row>
    <row r="1269" spans="1:15">
      <c r="A1269" s="86"/>
      <c r="B1269" s="86"/>
      <c r="C1269" s="86"/>
      <c r="D1269" s="86"/>
      <c r="E1269" s="86"/>
      <c r="F1269" s="86"/>
      <c r="G1269" s="86"/>
      <c r="H1269" s="86"/>
      <c r="I1269" s="86"/>
      <c r="J1269" s="86"/>
      <c r="K1269" s="86"/>
      <c r="L1269" s="86"/>
      <c r="M1269" s="86"/>
      <c r="N1269" s="86"/>
      <c r="O1269" s="86"/>
    </row>
    <row r="1270" spans="1:15">
      <c r="A1270" s="86"/>
      <c r="B1270" s="86"/>
      <c r="C1270" s="86"/>
      <c r="D1270" s="86"/>
      <c r="E1270" s="86"/>
      <c r="F1270" s="86"/>
      <c r="G1270" s="86"/>
      <c r="H1270" s="86"/>
      <c r="I1270" s="86"/>
      <c r="J1270" s="86"/>
      <c r="K1270" s="86"/>
      <c r="L1270" s="86"/>
      <c r="M1270" s="86"/>
      <c r="N1270" s="86"/>
      <c r="O1270" s="86"/>
    </row>
    <row r="1271" spans="1:15">
      <c r="A1271" s="86"/>
      <c r="B1271" s="86"/>
      <c r="C1271" s="86"/>
      <c r="D1271" s="86"/>
      <c r="E1271" s="86"/>
      <c r="F1271" s="86"/>
      <c r="G1271" s="86"/>
      <c r="H1271" s="86"/>
      <c r="I1271" s="86"/>
      <c r="J1271" s="86"/>
      <c r="K1271" s="86"/>
      <c r="L1271" s="86"/>
      <c r="M1271" s="86"/>
      <c r="N1271" s="86"/>
      <c r="O1271" s="86"/>
    </row>
    <row r="1272" spans="1:15">
      <c r="A1272" s="86"/>
      <c r="B1272" s="86"/>
      <c r="C1272" s="86"/>
      <c r="D1272" s="86"/>
      <c r="E1272" s="86"/>
      <c r="F1272" s="86"/>
      <c r="G1272" s="86"/>
      <c r="H1272" s="86"/>
      <c r="I1272" s="86"/>
      <c r="J1272" s="86"/>
      <c r="K1272" s="86"/>
      <c r="L1272" s="86"/>
      <c r="M1272" s="86"/>
      <c r="N1272" s="86"/>
      <c r="O1272" s="86"/>
    </row>
    <row r="1273" spans="1:15">
      <c r="A1273" s="86"/>
      <c r="B1273" s="86"/>
      <c r="C1273" s="86"/>
      <c r="D1273" s="86"/>
      <c r="E1273" s="86"/>
      <c r="F1273" s="86"/>
      <c r="G1273" s="86"/>
      <c r="H1273" s="86"/>
      <c r="I1273" s="86"/>
      <c r="J1273" s="86"/>
      <c r="K1273" s="86"/>
      <c r="L1273" s="86"/>
      <c r="M1273" s="86"/>
      <c r="N1273" s="86"/>
      <c r="O1273" s="86"/>
    </row>
    <row r="1274" spans="1:15">
      <c r="A1274" s="86"/>
      <c r="B1274" s="86"/>
      <c r="C1274" s="86"/>
      <c r="D1274" s="86"/>
      <c r="E1274" s="86"/>
      <c r="F1274" s="86"/>
      <c r="G1274" s="86"/>
      <c r="H1274" s="86"/>
      <c r="I1274" s="86"/>
      <c r="J1274" s="86"/>
      <c r="K1274" s="86"/>
      <c r="L1274" s="86"/>
      <c r="M1274" s="86"/>
      <c r="N1274" s="86"/>
      <c r="O1274" s="86"/>
    </row>
    <row r="1275" spans="1:15">
      <c r="A1275" s="86"/>
      <c r="B1275" s="86"/>
      <c r="C1275" s="86"/>
      <c r="D1275" s="86"/>
      <c r="E1275" s="86"/>
      <c r="F1275" s="86"/>
      <c r="G1275" s="86"/>
      <c r="H1275" s="86"/>
      <c r="I1275" s="86"/>
      <c r="J1275" s="86"/>
      <c r="K1275" s="86"/>
      <c r="L1275" s="86"/>
      <c r="M1275" s="86"/>
      <c r="N1275" s="86"/>
      <c r="O1275" s="86"/>
    </row>
    <row r="1276" spans="1:15">
      <c r="A1276" s="86"/>
      <c r="B1276" s="86"/>
      <c r="C1276" s="86"/>
      <c r="D1276" s="86"/>
      <c r="E1276" s="86"/>
      <c r="F1276" s="86"/>
      <c r="G1276" s="86"/>
      <c r="H1276" s="86"/>
      <c r="I1276" s="86"/>
      <c r="J1276" s="86"/>
      <c r="K1276" s="86"/>
      <c r="L1276" s="86"/>
      <c r="M1276" s="86"/>
      <c r="N1276" s="86"/>
      <c r="O1276" s="86"/>
    </row>
    <row r="1277" spans="1:15">
      <c r="A1277" s="86"/>
      <c r="B1277" s="86"/>
      <c r="C1277" s="86"/>
      <c r="D1277" s="86"/>
      <c r="E1277" s="86"/>
      <c r="F1277" s="86"/>
      <c r="G1277" s="86"/>
      <c r="H1277" s="86"/>
      <c r="I1277" s="86"/>
      <c r="J1277" s="86"/>
      <c r="K1277" s="86"/>
      <c r="L1277" s="86"/>
      <c r="M1277" s="86"/>
      <c r="N1277" s="86"/>
      <c r="O1277" s="86"/>
    </row>
    <row r="1278" spans="1:15">
      <c r="A1278" s="86"/>
      <c r="B1278" s="86"/>
      <c r="C1278" s="86"/>
      <c r="D1278" s="86"/>
      <c r="E1278" s="86"/>
      <c r="F1278" s="86"/>
      <c r="G1278" s="86"/>
      <c r="H1278" s="86"/>
      <c r="I1278" s="86"/>
      <c r="J1278" s="86"/>
      <c r="K1278" s="86"/>
      <c r="L1278" s="86"/>
      <c r="M1278" s="86"/>
      <c r="N1278" s="86"/>
      <c r="O1278" s="86"/>
    </row>
    <row r="1279" spans="1:15">
      <c r="A1279" s="86"/>
      <c r="B1279" s="86"/>
      <c r="C1279" s="86"/>
      <c r="D1279" s="86"/>
      <c r="E1279" s="86"/>
      <c r="F1279" s="86"/>
      <c r="G1279" s="86"/>
      <c r="H1279" s="86"/>
      <c r="I1279" s="86"/>
      <c r="J1279" s="86"/>
      <c r="K1279" s="86"/>
      <c r="L1279" s="86"/>
      <c r="M1279" s="86"/>
      <c r="N1279" s="86"/>
      <c r="O1279" s="86"/>
    </row>
    <row r="1280" spans="1:15">
      <c r="A1280" s="86"/>
      <c r="B1280" s="86"/>
      <c r="C1280" s="86"/>
      <c r="D1280" s="86"/>
      <c r="E1280" s="86"/>
      <c r="F1280" s="86"/>
      <c r="G1280" s="86"/>
      <c r="H1280" s="86"/>
      <c r="I1280" s="86"/>
      <c r="J1280" s="86"/>
      <c r="K1280" s="86"/>
      <c r="L1280" s="86"/>
      <c r="M1280" s="86"/>
      <c r="N1280" s="86"/>
      <c r="O1280" s="86"/>
    </row>
    <row r="1281" spans="1:15">
      <c r="A1281" s="86"/>
      <c r="B1281" s="86"/>
      <c r="C1281" s="86"/>
      <c r="D1281" s="86"/>
      <c r="E1281" s="86"/>
      <c r="F1281" s="86"/>
      <c r="G1281" s="86"/>
      <c r="H1281" s="86"/>
      <c r="I1281" s="86"/>
      <c r="J1281" s="86"/>
      <c r="K1281" s="86"/>
      <c r="L1281" s="86"/>
      <c r="M1281" s="86"/>
      <c r="N1281" s="86"/>
      <c r="O1281" s="86"/>
    </row>
    <row r="1282" spans="1:15">
      <c r="A1282" s="86"/>
      <c r="B1282" s="86"/>
      <c r="C1282" s="86"/>
      <c r="D1282" s="86"/>
      <c r="E1282" s="86"/>
      <c r="F1282" s="86"/>
      <c r="G1282" s="86"/>
      <c r="H1282" s="86"/>
      <c r="I1282" s="86"/>
      <c r="J1282" s="86"/>
      <c r="K1282" s="86"/>
      <c r="L1282" s="86"/>
      <c r="M1282" s="86"/>
      <c r="N1282" s="86"/>
      <c r="O1282" s="86"/>
    </row>
    <row r="1283" spans="1:15">
      <c r="A1283" s="86"/>
      <c r="B1283" s="86"/>
      <c r="C1283" s="86"/>
      <c r="D1283" s="86"/>
      <c r="E1283" s="86"/>
      <c r="F1283" s="86"/>
      <c r="G1283" s="86"/>
      <c r="H1283" s="86"/>
      <c r="I1283" s="86"/>
      <c r="J1283" s="86"/>
      <c r="K1283" s="86"/>
      <c r="L1283" s="86"/>
      <c r="M1283" s="86"/>
      <c r="N1283" s="86"/>
      <c r="O1283" s="86"/>
    </row>
    <row r="1284" spans="1:15">
      <c r="A1284" s="86"/>
      <c r="B1284" s="86"/>
      <c r="C1284" s="86"/>
      <c r="D1284" s="86"/>
      <c r="E1284" s="86"/>
      <c r="F1284" s="86"/>
      <c r="G1284" s="86"/>
      <c r="H1284" s="86"/>
      <c r="I1284" s="86"/>
      <c r="J1284" s="86"/>
      <c r="K1284" s="86"/>
      <c r="L1284" s="86"/>
      <c r="M1284" s="86"/>
      <c r="N1284" s="86"/>
      <c r="O1284" s="86"/>
    </row>
    <row r="1285" spans="1:15">
      <c r="A1285" s="86"/>
      <c r="B1285" s="86"/>
      <c r="C1285" s="86"/>
      <c r="D1285" s="86"/>
      <c r="E1285" s="86"/>
      <c r="F1285" s="86"/>
      <c r="G1285" s="86"/>
      <c r="H1285" s="86"/>
      <c r="I1285" s="86"/>
      <c r="J1285" s="86"/>
      <c r="K1285" s="86"/>
      <c r="L1285" s="86"/>
      <c r="M1285" s="86"/>
      <c r="N1285" s="86"/>
      <c r="O1285" s="86"/>
    </row>
    <row r="1286" spans="1:15">
      <c r="A1286" s="86"/>
      <c r="B1286" s="86"/>
      <c r="C1286" s="86"/>
      <c r="D1286" s="86"/>
      <c r="E1286" s="86"/>
      <c r="F1286" s="86"/>
      <c r="G1286" s="86"/>
      <c r="H1286" s="86"/>
      <c r="I1286" s="86"/>
      <c r="J1286" s="86"/>
      <c r="K1286" s="86"/>
      <c r="L1286" s="86"/>
      <c r="M1286" s="86"/>
      <c r="N1286" s="86"/>
      <c r="O1286" s="86"/>
    </row>
    <row r="1287" spans="1:15">
      <c r="A1287" s="86"/>
      <c r="B1287" s="86"/>
      <c r="C1287" s="86"/>
      <c r="D1287" s="86"/>
      <c r="E1287" s="86"/>
      <c r="F1287" s="86"/>
      <c r="G1287" s="86"/>
      <c r="H1287" s="86"/>
      <c r="I1287" s="86"/>
      <c r="J1287" s="86"/>
      <c r="K1287" s="86"/>
      <c r="L1287" s="86"/>
      <c r="M1287" s="86"/>
      <c r="N1287" s="86"/>
      <c r="O1287" s="86"/>
    </row>
    <row r="1288" spans="1:15">
      <c r="A1288" s="86"/>
      <c r="B1288" s="86"/>
      <c r="C1288" s="86"/>
      <c r="D1288" s="86"/>
      <c r="E1288" s="86"/>
      <c r="F1288" s="86"/>
      <c r="G1288" s="86"/>
      <c r="H1288" s="86"/>
      <c r="I1288" s="86"/>
      <c r="J1288" s="86"/>
      <c r="K1288" s="86"/>
      <c r="L1288" s="86"/>
      <c r="M1288" s="86"/>
      <c r="N1288" s="86"/>
      <c r="O1288" s="86"/>
    </row>
    <row r="1289" spans="1:15">
      <c r="A1289" s="86"/>
      <c r="B1289" s="86"/>
      <c r="C1289" s="86"/>
      <c r="D1289" s="86"/>
      <c r="E1289" s="86"/>
      <c r="F1289" s="86"/>
      <c r="G1289" s="86"/>
      <c r="H1289" s="86"/>
      <c r="I1289" s="86"/>
      <c r="J1289" s="86"/>
      <c r="K1289" s="86"/>
      <c r="L1289" s="86"/>
      <c r="M1289" s="86"/>
      <c r="N1289" s="86"/>
      <c r="O1289" s="86"/>
    </row>
    <row r="1290" spans="1:15">
      <c r="A1290" s="86"/>
      <c r="B1290" s="86"/>
      <c r="C1290" s="86"/>
      <c r="D1290" s="86"/>
      <c r="E1290" s="86"/>
      <c r="F1290" s="86"/>
      <c r="G1290" s="86"/>
      <c r="H1290" s="86"/>
      <c r="I1290" s="86"/>
      <c r="J1290" s="86"/>
      <c r="K1290" s="86"/>
      <c r="L1290" s="86"/>
      <c r="M1290" s="86"/>
      <c r="N1290" s="86"/>
      <c r="O1290" s="86"/>
    </row>
    <row r="1291" spans="1:15">
      <c r="A1291" s="86"/>
      <c r="B1291" s="86"/>
      <c r="C1291" s="86"/>
      <c r="D1291" s="86"/>
      <c r="E1291" s="86"/>
      <c r="F1291" s="86"/>
      <c r="G1291" s="86"/>
      <c r="H1291" s="86"/>
      <c r="I1291" s="86"/>
      <c r="J1291" s="86"/>
      <c r="K1291" s="86"/>
      <c r="L1291" s="86"/>
      <c r="M1291" s="86"/>
      <c r="N1291" s="86"/>
      <c r="O1291" s="86"/>
    </row>
    <row r="1292" spans="1:15">
      <c r="A1292" s="86"/>
      <c r="B1292" s="86"/>
      <c r="C1292" s="86"/>
      <c r="D1292" s="86"/>
      <c r="E1292" s="86"/>
      <c r="F1292" s="86"/>
      <c r="G1292" s="86"/>
      <c r="H1292" s="86"/>
      <c r="I1292" s="86"/>
      <c r="J1292" s="86"/>
      <c r="K1292" s="86"/>
      <c r="L1292" s="86"/>
      <c r="M1292" s="86"/>
      <c r="N1292" s="86"/>
      <c r="O1292" s="86"/>
    </row>
    <row r="1293" spans="1:15">
      <c r="A1293" s="86"/>
      <c r="B1293" s="86"/>
      <c r="C1293" s="86"/>
      <c r="D1293" s="86"/>
      <c r="E1293" s="86"/>
      <c r="F1293" s="86"/>
      <c r="G1293" s="86"/>
      <c r="H1293" s="86"/>
      <c r="I1293" s="86"/>
      <c r="J1293" s="86"/>
      <c r="K1293" s="86"/>
      <c r="L1293" s="86"/>
      <c r="M1293" s="86"/>
      <c r="N1293" s="86"/>
      <c r="O1293" s="86"/>
    </row>
    <row r="1294" spans="1:15">
      <c r="A1294" s="86"/>
      <c r="B1294" s="86"/>
      <c r="C1294" s="86"/>
      <c r="D1294" s="86"/>
      <c r="E1294" s="86"/>
      <c r="F1294" s="86"/>
      <c r="G1294" s="86"/>
      <c r="H1294" s="86"/>
      <c r="I1294" s="86"/>
      <c r="J1294" s="86"/>
      <c r="K1294" s="86"/>
      <c r="L1294" s="86"/>
      <c r="M1294" s="86"/>
      <c r="N1294" s="86"/>
      <c r="O1294" s="86"/>
    </row>
    <row r="1295" spans="1:15">
      <c r="A1295" s="86"/>
      <c r="B1295" s="86"/>
      <c r="C1295" s="86"/>
      <c r="D1295" s="86"/>
      <c r="E1295" s="86"/>
      <c r="F1295" s="86"/>
      <c r="G1295" s="86"/>
      <c r="H1295" s="86"/>
      <c r="I1295" s="86"/>
      <c r="J1295" s="86"/>
      <c r="K1295" s="86"/>
      <c r="L1295" s="86"/>
      <c r="M1295" s="86"/>
      <c r="N1295" s="86"/>
      <c r="O1295" s="86"/>
    </row>
    <row r="1296" spans="1:15">
      <c r="A1296" s="86"/>
      <c r="B1296" s="86"/>
      <c r="C1296" s="86"/>
      <c r="D1296" s="86"/>
      <c r="E1296" s="86"/>
      <c r="F1296" s="86"/>
      <c r="G1296" s="86"/>
      <c r="H1296" s="86"/>
      <c r="I1296" s="86"/>
      <c r="J1296" s="86"/>
      <c r="K1296" s="86"/>
      <c r="L1296" s="86"/>
      <c r="M1296" s="86"/>
      <c r="N1296" s="86"/>
      <c r="O1296" s="86"/>
    </row>
    <row r="1297" spans="1:15">
      <c r="A1297" s="86"/>
      <c r="B1297" s="86"/>
      <c r="C1297" s="86"/>
      <c r="D1297" s="86"/>
      <c r="E1297" s="86"/>
      <c r="F1297" s="86"/>
      <c r="G1297" s="86"/>
      <c r="H1297" s="86"/>
      <c r="I1297" s="86"/>
      <c r="J1297" s="86"/>
      <c r="K1297" s="86"/>
      <c r="L1297" s="86"/>
      <c r="M1297" s="86"/>
      <c r="N1297" s="86"/>
      <c r="O1297" s="86"/>
    </row>
    <row r="1298" spans="1:15">
      <c r="A1298" s="86"/>
      <c r="B1298" s="86"/>
      <c r="C1298" s="86"/>
      <c r="D1298" s="86"/>
      <c r="E1298" s="86"/>
      <c r="F1298" s="86"/>
      <c r="G1298" s="86"/>
      <c r="H1298" s="86"/>
      <c r="I1298" s="86"/>
      <c r="J1298" s="86"/>
      <c r="K1298" s="86"/>
      <c r="L1298" s="86"/>
      <c r="M1298" s="86"/>
      <c r="N1298" s="86"/>
      <c r="O1298" s="86"/>
    </row>
    <row r="1299" spans="1:15">
      <c r="A1299" s="86"/>
      <c r="B1299" s="86"/>
      <c r="C1299" s="86"/>
      <c r="D1299" s="86"/>
      <c r="E1299" s="86"/>
      <c r="F1299" s="86"/>
      <c r="G1299" s="86"/>
      <c r="H1299" s="86"/>
      <c r="I1299" s="86"/>
      <c r="J1299" s="86"/>
      <c r="K1299" s="86"/>
      <c r="L1299" s="86"/>
      <c r="M1299" s="86"/>
      <c r="N1299" s="86"/>
      <c r="O1299" s="86"/>
    </row>
    <row r="1300" spans="1:15">
      <c r="A1300" s="86"/>
      <c r="B1300" s="86"/>
      <c r="C1300" s="86"/>
      <c r="D1300" s="86"/>
      <c r="E1300" s="86"/>
      <c r="F1300" s="86"/>
      <c r="G1300" s="86"/>
      <c r="H1300" s="86"/>
      <c r="I1300" s="86"/>
      <c r="J1300" s="86"/>
      <c r="K1300" s="86"/>
      <c r="L1300" s="86"/>
      <c r="M1300" s="86"/>
      <c r="N1300" s="86"/>
      <c r="O1300" s="86"/>
    </row>
    <row r="1301" spans="1:15">
      <c r="A1301" s="86"/>
      <c r="B1301" s="86"/>
      <c r="C1301" s="86"/>
      <c r="D1301" s="86"/>
      <c r="E1301" s="86"/>
      <c r="F1301" s="86"/>
      <c r="G1301" s="86"/>
      <c r="H1301" s="86"/>
      <c r="I1301" s="86"/>
      <c r="J1301" s="86"/>
      <c r="K1301" s="86"/>
      <c r="L1301" s="86"/>
      <c r="M1301" s="86"/>
      <c r="N1301" s="86"/>
      <c r="O1301" s="86"/>
    </row>
    <row r="1303" spans="1:15">
      <c r="B1303" s="86"/>
      <c r="C1303" s="86"/>
      <c r="D1303" s="86"/>
      <c r="E1303" s="86"/>
      <c r="F1303" s="86"/>
      <c r="G1303" s="86"/>
      <c r="H1303" s="86"/>
      <c r="I1303" s="86"/>
      <c r="J1303" s="86"/>
      <c r="K1303" s="86"/>
      <c r="L1303" s="86"/>
      <c r="M1303" s="86"/>
      <c r="N1303" s="86"/>
      <c r="O1303" s="86"/>
    </row>
    <row r="1304" spans="1:15">
      <c r="A1304" s="86"/>
      <c r="B1304" s="86"/>
      <c r="C1304" s="86"/>
      <c r="D1304" s="86"/>
      <c r="E1304" s="86"/>
      <c r="F1304" s="86"/>
      <c r="G1304" s="86"/>
      <c r="H1304" s="86"/>
      <c r="I1304" s="86"/>
      <c r="J1304" s="86"/>
      <c r="K1304" s="86"/>
      <c r="L1304" s="86"/>
      <c r="M1304" s="86"/>
      <c r="N1304" s="86"/>
      <c r="O1304" s="86"/>
    </row>
    <row r="1305" spans="1:15">
      <c r="A1305" s="86"/>
      <c r="B1305" s="86"/>
      <c r="C1305" s="86"/>
      <c r="D1305" s="86"/>
      <c r="E1305" s="86"/>
      <c r="F1305" s="86"/>
      <c r="G1305" s="86"/>
      <c r="H1305" s="86"/>
      <c r="I1305" s="86"/>
      <c r="J1305" s="86"/>
      <c r="K1305" s="86"/>
      <c r="L1305" s="86"/>
      <c r="M1305" s="86"/>
      <c r="N1305" s="86"/>
      <c r="O1305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GasEquipSch</vt:lpstr>
      <vt:lpstr>OccSch</vt:lpstr>
      <vt:lpstr>HeatSch</vt:lpstr>
      <vt:lpstr>CoolSch</vt:lpstr>
      <vt:lpstr>HeatSchKitchen</vt:lpstr>
      <vt:lpstr>CoolSchKitchen</vt:lpstr>
      <vt:lpstr>Miami!FullSvcRest01miami_9</vt:lpstr>
      <vt:lpstr>Houston!FullSvcRest02houston_9</vt:lpstr>
      <vt:lpstr>Phoenix!FullSvcRest03phoenix_9</vt:lpstr>
      <vt:lpstr>Atlanta!FullSvcRest04atlanta_9</vt:lpstr>
      <vt:lpstr>LosAngeles!FullSvcRest05losangeles_9</vt:lpstr>
      <vt:lpstr>LasVegas!FullSvcRest06lasvegas_9</vt:lpstr>
      <vt:lpstr>SanFrancisco!FullSvcRest07sanfrancisco_9</vt:lpstr>
      <vt:lpstr>Baltimore!FullSvcRest08baltimore_9</vt:lpstr>
      <vt:lpstr>Albuquerque!FullSvcRest09albuquerque_9</vt:lpstr>
      <vt:lpstr>Seattle!FullSvcRest10seattle_9</vt:lpstr>
      <vt:lpstr>Chicago!FullSvcRest11chicago_9</vt:lpstr>
      <vt:lpstr>Boulder!FullSvcRest12boulder_9</vt:lpstr>
      <vt:lpstr>Minneapolis!FullSvcRest13minneapolis_9</vt:lpstr>
      <vt:lpstr>Helena!FullSvcRest14helena_9</vt:lpstr>
      <vt:lpstr>Duluth!FullSvcRest15duluth_9</vt:lpstr>
      <vt:lpstr>Fairbanks!FullSvcRest16fairbanks_9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2009-05-06T19:37:12Z</cp:lastPrinted>
  <dcterms:created xsi:type="dcterms:W3CDTF">2007-11-14T19:26:56Z</dcterms:created>
  <dcterms:modified xsi:type="dcterms:W3CDTF">2010-02-17T04:29:12Z</dcterms:modified>
</cp:coreProperties>
</file>