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29"/>
  </bookViews>
  <sheets>
    <sheet name="BuildingSummary" sheetId="8" r:id="rId1"/>
    <sheet name="ZoneSummary" sheetId="10" r:id="rId2"/>
    <sheet name="LocationSummary" sheetId="19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20" r:id="rId25"/>
    <sheet name="Schedules" sheetId="2" r:id="rId26"/>
    <sheet name="LtgSch" sheetId="12" r:id="rId27"/>
    <sheet name="OccSch" sheetId="13" r:id="rId28"/>
    <sheet name="EqpSch" sheetId="14" r:id="rId29"/>
    <sheet name="HeatSch" sheetId="15" r:id="rId30"/>
    <sheet name="CoolSch" sheetId="16" r:id="rId31"/>
  </sheets>
  <definedNames>
    <definedName name="_xlnm._FilterDatabase" localSheetId="2" hidden="1">LocationSummary!#REF!</definedName>
    <definedName name="smoff01miami_8" localSheetId="3">Miami!$A$1:$S$155</definedName>
    <definedName name="smoff02houston_8" localSheetId="4">Houston!$A$1:$S$155</definedName>
    <definedName name="smoff03phoenix_8" localSheetId="5">Phoenix!$A$1:$S$155</definedName>
    <definedName name="smoff04atlanta_8" localSheetId="6">Atlanta!$A$1:$S$155</definedName>
    <definedName name="smoff05losangeles_8" localSheetId="7">LosAngeles!$A$1:$S$155</definedName>
    <definedName name="smoff06lasvegas_8" localSheetId="8">LasVegas!$A$1:$S$155</definedName>
    <definedName name="smoff07sanfrancisco_8" localSheetId="9">SanFrancisco!$A$1:$S$155</definedName>
    <definedName name="smoff08baltimore_8" localSheetId="10">Baltimore!$A$1:$S$155</definedName>
    <definedName name="smoff09albuquerque_8" localSheetId="11">Albuquerque!$A$1:$S$155</definedName>
    <definedName name="smoff10seattle_8" localSheetId="12">Seattle!$A$1:$S$155</definedName>
    <definedName name="smoff11chicago_8" localSheetId="13">Chicago!$A$1:$S$155</definedName>
    <definedName name="smoff12boulder_8" localSheetId="14">Boulder!$A$1:$S$155</definedName>
    <definedName name="smoff13minneapolis_8" localSheetId="15">Minneapolis!$A$1:$S$155</definedName>
    <definedName name="smoff14helena_8" localSheetId="16">Helena!$A$1:$S$155</definedName>
    <definedName name="smoff15duluth_8" localSheetId="17">Duluth!$A$1:$S$155</definedName>
    <definedName name="smoff16fairbanks_8" localSheetId="18">Fairbanks!$A$1:$S$155</definedName>
  </definedNames>
  <calcPr calcId="125725"/>
</workbook>
</file>

<file path=xl/calcChain.xml><?xml version="1.0" encoding="utf-8"?>
<calcChain xmlns="http://schemas.openxmlformats.org/spreadsheetml/2006/main">
  <c r="R13" i="19"/>
  <c r="Q13"/>
  <c r="P13"/>
  <c r="O13"/>
  <c r="N13"/>
  <c r="M13"/>
  <c r="L13"/>
  <c r="K13"/>
  <c r="J13"/>
  <c r="I13"/>
  <c r="H13"/>
  <c r="G13"/>
  <c r="F13"/>
  <c r="E13"/>
  <c r="D13"/>
  <c r="C13"/>
  <c r="D23" l="1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235"/>
  <c r="Q235"/>
  <c r="P235"/>
  <c r="O235"/>
  <c r="N235"/>
  <c r="M235"/>
  <c r="L235"/>
  <c r="K235"/>
  <c r="J235"/>
  <c r="I235"/>
  <c r="H235"/>
  <c r="G235"/>
  <c r="F235"/>
  <c r="E235"/>
  <c r="D235"/>
  <c r="C235"/>
  <c r="R234"/>
  <c r="Q234"/>
  <c r="P234"/>
  <c r="O234"/>
  <c r="N234"/>
  <c r="M234"/>
  <c r="L234"/>
  <c r="K234"/>
  <c r="J234"/>
  <c r="I234"/>
  <c r="H234"/>
  <c r="G234"/>
  <c r="F234"/>
  <c r="E234"/>
  <c r="D234"/>
  <c r="C234"/>
  <c r="R25"/>
  <c r="R10"/>
  <c r="Q25"/>
  <c r="Q10"/>
  <c r="P25"/>
  <c r="P10"/>
  <c r="O25"/>
  <c r="O10"/>
  <c r="N25"/>
  <c r="N10"/>
  <c r="M25"/>
  <c r="M10"/>
  <c r="L25"/>
  <c r="L10"/>
  <c r="K25"/>
  <c r="K10"/>
  <c r="J25"/>
  <c r="J10"/>
  <c r="I25"/>
  <c r="I10"/>
  <c r="H25"/>
  <c r="H10"/>
  <c r="G25"/>
  <c r="G10"/>
  <c r="F25"/>
  <c r="F10"/>
  <c r="E25"/>
  <c r="E10"/>
  <c r="D25"/>
  <c r="D10"/>
  <c r="C25"/>
  <c r="C10"/>
  <c r="B55"/>
  <c r="B56"/>
  <c r="B57"/>
  <c r="B58"/>
  <c r="B54"/>
  <c r="R232"/>
  <c r="Q232"/>
  <c r="P232"/>
  <c r="O232"/>
  <c r="N232"/>
  <c r="M232"/>
  <c r="L232"/>
  <c r="K232"/>
  <c r="J232"/>
  <c r="I232"/>
  <c r="H232"/>
  <c r="G232"/>
  <c r="F232"/>
  <c r="E232"/>
  <c r="D232"/>
  <c r="C232"/>
  <c r="R231"/>
  <c r="Q231"/>
  <c r="P231"/>
  <c r="O231"/>
  <c r="N231"/>
  <c r="M231"/>
  <c r="L231"/>
  <c r="K231"/>
  <c r="J231"/>
  <c r="I231"/>
  <c r="H231"/>
  <c r="G231"/>
  <c r="F231"/>
  <c r="E231"/>
  <c r="D231"/>
  <c r="C231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22"/>
  <c r="Q222"/>
  <c r="P222"/>
  <c r="O222"/>
  <c r="N222"/>
  <c r="M222"/>
  <c r="L222"/>
  <c r="K222"/>
  <c r="J222"/>
  <c r="I222"/>
  <c r="H222"/>
  <c r="G222"/>
  <c r="F222"/>
  <c r="E222"/>
  <c r="D222"/>
  <c r="C222"/>
  <c r="R219"/>
  <c r="Q219"/>
  <c r="P219"/>
  <c r="O219"/>
  <c r="N219"/>
  <c r="M219"/>
  <c r="L219"/>
  <c r="K219"/>
  <c r="J219"/>
  <c r="I219"/>
  <c r="H219"/>
  <c r="G219"/>
  <c r="F219"/>
  <c r="E219"/>
  <c r="D219"/>
  <c r="C219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42"/>
  <c r="Q242"/>
  <c r="P242"/>
  <c r="O242"/>
  <c r="N242"/>
  <c r="M242"/>
  <c r="L242"/>
  <c r="K242"/>
  <c r="J242"/>
  <c r="I242"/>
  <c r="H242"/>
  <c r="G242"/>
  <c r="F242"/>
  <c r="E242"/>
  <c r="D242"/>
  <c r="C242"/>
  <c r="R248"/>
  <c r="Q248"/>
  <c r="P248"/>
  <c r="O248"/>
  <c r="N248"/>
  <c r="M248"/>
  <c r="L248"/>
  <c r="K248"/>
  <c r="J248"/>
  <c r="I248"/>
  <c r="H248"/>
  <c r="G248"/>
  <c r="F248"/>
  <c r="E248"/>
  <c r="D248"/>
  <c r="C248"/>
  <c r="R247"/>
  <c r="Q247"/>
  <c r="P247"/>
  <c r="O247"/>
  <c r="N247"/>
  <c r="M247"/>
  <c r="L247"/>
  <c r="K247"/>
  <c r="J247"/>
  <c r="I247"/>
  <c r="H247"/>
  <c r="G247"/>
  <c r="F247"/>
  <c r="E247"/>
  <c r="D247"/>
  <c r="C247"/>
  <c r="R246"/>
  <c r="Q246"/>
  <c r="P246"/>
  <c r="O246"/>
  <c r="N246"/>
  <c r="M246"/>
  <c r="L246"/>
  <c r="K246"/>
  <c r="J246"/>
  <c r="I246"/>
  <c r="H246"/>
  <c r="G246"/>
  <c r="F246"/>
  <c r="E246"/>
  <c r="D246"/>
  <c r="C246"/>
  <c r="R245"/>
  <c r="Q245"/>
  <c r="P245"/>
  <c r="O245"/>
  <c r="N245"/>
  <c r="M245"/>
  <c r="L245"/>
  <c r="K245"/>
  <c r="J245"/>
  <c r="I245"/>
  <c r="H245"/>
  <c r="G245"/>
  <c r="F245"/>
  <c r="E245"/>
  <c r="D245"/>
  <c r="C245"/>
  <c r="R244"/>
  <c r="Q244"/>
  <c r="P244"/>
  <c r="O244"/>
  <c r="N244"/>
  <c r="M244"/>
  <c r="L244"/>
  <c r="K244"/>
  <c r="J244"/>
  <c r="I244"/>
  <c r="H244"/>
  <c r="G244"/>
  <c r="F244"/>
  <c r="E244"/>
  <c r="D244"/>
  <c r="C244"/>
  <c r="R243"/>
  <c r="Q243"/>
  <c r="P243"/>
  <c r="O243"/>
  <c r="N243"/>
  <c r="M243"/>
  <c r="L243"/>
  <c r="K243"/>
  <c r="J243"/>
  <c r="I243"/>
  <c r="H243"/>
  <c r="G243"/>
  <c r="F243"/>
  <c r="E243"/>
  <c r="D243"/>
  <c r="C243"/>
  <c r="R221"/>
  <c r="Q221"/>
  <c r="P221"/>
  <c r="O221"/>
  <c r="N221"/>
  <c r="M221"/>
  <c r="L221"/>
  <c r="K221"/>
  <c r="J221"/>
  <c r="I221"/>
  <c r="H221"/>
  <c r="G221"/>
  <c r="F221"/>
  <c r="E221"/>
  <c r="D221"/>
  <c r="C221"/>
  <c r="R208"/>
  <c r="Q208"/>
  <c r="P208"/>
  <c r="O208"/>
  <c r="N208"/>
  <c r="M208"/>
  <c r="L208"/>
  <c r="K208"/>
  <c r="J208"/>
  <c r="I208"/>
  <c r="H208"/>
  <c r="G208"/>
  <c r="F208"/>
  <c r="E208"/>
  <c r="D208"/>
  <c r="C208"/>
  <c r="R73"/>
  <c r="Q73"/>
  <c r="P73"/>
  <c r="O73"/>
  <c r="N73"/>
  <c r="M73"/>
  <c r="L73"/>
  <c r="K73"/>
  <c r="J73"/>
  <c r="I73"/>
  <c r="H73"/>
  <c r="G73"/>
  <c r="F73"/>
  <c r="E73"/>
  <c r="D73"/>
  <c r="C73"/>
  <c r="R68"/>
  <c r="Q68"/>
  <c r="P68"/>
  <c r="O68"/>
  <c r="N68"/>
  <c r="M68"/>
  <c r="L68"/>
  <c r="K68"/>
  <c r="J68"/>
  <c r="I68"/>
  <c r="H68"/>
  <c r="G68"/>
  <c r="F68"/>
  <c r="E68"/>
  <c r="D68"/>
  <c r="C68"/>
  <c r="R71"/>
  <c r="Q71"/>
  <c r="P71"/>
  <c r="O71"/>
  <c r="N71"/>
  <c r="M71"/>
  <c r="L71"/>
  <c r="K71"/>
  <c r="J71"/>
  <c r="I71"/>
  <c r="H71"/>
  <c r="G71"/>
  <c r="F71"/>
  <c r="E71"/>
  <c r="D71"/>
  <c r="C71"/>
  <c r="R70"/>
  <c r="Q70"/>
  <c r="P70"/>
  <c r="O70"/>
  <c r="N70"/>
  <c r="M70"/>
  <c r="L70"/>
  <c r="K70"/>
  <c r="J70"/>
  <c r="I70"/>
  <c r="H70"/>
  <c r="G70"/>
  <c r="F70"/>
  <c r="E70"/>
  <c r="D70"/>
  <c r="C70"/>
  <c r="R67"/>
  <c r="Q67"/>
  <c r="P67"/>
  <c r="O67"/>
  <c r="N67"/>
  <c r="M67"/>
  <c r="L67"/>
  <c r="K67"/>
  <c r="J67"/>
  <c r="I67"/>
  <c r="H67"/>
  <c r="G67"/>
  <c r="F67"/>
  <c r="E67"/>
  <c r="D67"/>
  <c r="C67"/>
  <c r="R240"/>
  <c r="R239"/>
  <c r="R238"/>
  <c r="R237"/>
  <c r="R205"/>
  <c r="R204"/>
  <c r="R203"/>
  <c r="R202"/>
  <c r="R201"/>
  <c r="R200"/>
  <c r="R199"/>
  <c r="R198"/>
  <c r="R197"/>
  <c r="R196"/>
  <c r="R195"/>
  <c r="R194"/>
  <c r="R193"/>
  <c r="R192"/>
  <c r="R191"/>
  <c r="R190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39"/>
  <c r="R138"/>
  <c r="R137"/>
  <c r="R136"/>
  <c r="R135"/>
  <c r="R134"/>
  <c r="R133"/>
  <c r="R132"/>
  <c r="R131"/>
  <c r="R130"/>
  <c r="R129"/>
  <c r="R128"/>
  <c r="R127"/>
  <c r="R126"/>
  <c r="R125"/>
  <c r="R124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64"/>
  <c r="R63"/>
  <c r="R62"/>
  <c r="R61"/>
  <c r="R60"/>
  <c r="R52"/>
  <c r="R51"/>
  <c r="R50"/>
  <c r="R49"/>
  <c r="R48"/>
  <c r="R46"/>
  <c r="R45"/>
  <c r="R44"/>
  <c r="R43"/>
  <c r="R42"/>
  <c r="R39"/>
  <c r="R38"/>
  <c r="R37"/>
  <c r="R36"/>
  <c r="R35"/>
  <c r="R33"/>
  <c r="R58" s="1"/>
  <c r="R32"/>
  <c r="R57" s="1"/>
  <c r="R31"/>
  <c r="R56" s="1"/>
  <c r="R30"/>
  <c r="R55" s="1"/>
  <c r="R29"/>
  <c r="R54" s="1"/>
  <c r="R17"/>
  <c r="R16"/>
  <c r="R15"/>
  <c r="Q240"/>
  <c r="Q239"/>
  <c r="Q238"/>
  <c r="Q237"/>
  <c r="Q205"/>
  <c r="Q204"/>
  <c r="Q203"/>
  <c r="Q202"/>
  <c r="Q201"/>
  <c r="Q200"/>
  <c r="Q199"/>
  <c r="Q198"/>
  <c r="Q197"/>
  <c r="Q196"/>
  <c r="Q195"/>
  <c r="Q194"/>
  <c r="Q193"/>
  <c r="Q192"/>
  <c r="Q191"/>
  <c r="Q190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39"/>
  <c r="Q138"/>
  <c r="Q137"/>
  <c r="Q136"/>
  <c r="Q135"/>
  <c r="Q134"/>
  <c r="Q133"/>
  <c r="Q132"/>
  <c r="Q131"/>
  <c r="Q130"/>
  <c r="Q129"/>
  <c r="Q128"/>
  <c r="Q127"/>
  <c r="Q126"/>
  <c r="Q125"/>
  <c r="Q124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64"/>
  <c r="Q63"/>
  <c r="Q62"/>
  <c r="Q61"/>
  <c r="Q60"/>
  <c r="Q52"/>
  <c r="Q51"/>
  <c r="Q50"/>
  <c r="Q49"/>
  <c r="Q48"/>
  <c r="Q46"/>
  <c r="Q45"/>
  <c r="Q44"/>
  <c r="Q43"/>
  <c r="Q42"/>
  <c r="Q39"/>
  <c r="Q38"/>
  <c r="Q37"/>
  <c r="Q36"/>
  <c r="Q35"/>
  <c r="Q33"/>
  <c r="Q58" s="1"/>
  <c r="Q32"/>
  <c r="Q57" s="1"/>
  <c r="Q31"/>
  <c r="Q56" s="1"/>
  <c r="Q30"/>
  <c r="Q55" s="1"/>
  <c r="Q29"/>
  <c r="Q54" s="1"/>
  <c r="Q17"/>
  <c r="Q16"/>
  <c r="Q15"/>
  <c r="P240"/>
  <c r="P239"/>
  <c r="P238"/>
  <c r="P237"/>
  <c r="P205"/>
  <c r="P204"/>
  <c r="P203"/>
  <c r="P202"/>
  <c r="P201"/>
  <c r="P200"/>
  <c r="P199"/>
  <c r="P198"/>
  <c r="P197"/>
  <c r="P196"/>
  <c r="P195"/>
  <c r="P194"/>
  <c r="P193"/>
  <c r="P192"/>
  <c r="P191"/>
  <c r="P190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39"/>
  <c r="P138"/>
  <c r="P137"/>
  <c r="P136"/>
  <c r="P135"/>
  <c r="P134"/>
  <c r="P133"/>
  <c r="P132"/>
  <c r="P131"/>
  <c r="P130"/>
  <c r="P129"/>
  <c r="P128"/>
  <c r="P127"/>
  <c r="P126"/>
  <c r="P125"/>
  <c r="P124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64"/>
  <c r="P63"/>
  <c r="P62"/>
  <c r="P61"/>
  <c r="P60"/>
  <c r="P52"/>
  <c r="P51"/>
  <c r="P50"/>
  <c r="P49"/>
  <c r="P48"/>
  <c r="P46"/>
  <c r="P45"/>
  <c r="P44"/>
  <c r="P43"/>
  <c r="P42"/>
  <c r="P39"/>
  <c r="P38"/>
  <c r="P37"/>
  <c r="P36"/>
  <c r="P35"/>
  <c r="P33"/>
  <c r="P58" s="1"/>
  <c r="P32"/>
  <c r="P57" s="1"/>
  <c r="P31"/>
  <c r="P56" s="1"/>
  <c r="P30"/>
  <c r="P55" s="1"/>
  <c r="P29"/>
  <c r="P54" s="1"/>
  <c r="P17"/>
  <c r="P16"/>
  <c r="P15"/>
  <c r="O240"/>
  <c r="O239"/>
  <c r="O238"/>
  <c r="O237"/>
  <c r="O205"/>
  <c r="O204"/>
  <c r="O203"/>
  <c r="O202"/>
  <c r="O201"/>
  <c r="O200"/>
  <c r="O199"/>
  <c r="O198"/>
  <c r="O197"/>
  <c r="O196"/>
  <c r="O195"/>
  <c r="O194"/>
  <c r="O193"/>
  <c r="O192"/>
  <c r="O191"/>
  <c r="O190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39"/>
  <c r="O138"/>
  <c r="O137"/>
  <c r="O136"/>
  <c r="O135"/>
  <c r="O134"/>
  <c r="O133"/>
  <c r="O132"/>
  <c r="O131"/>
  <c r="O130"/>
  <c r="O129"/>
  <c r="O128"/>
  <c r="O127"/>
  <c r="O126"/>
  <c r="O125"/>
  <c r="O124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64"/>
  <c r="O63"/>
  <c r="O62"/>
  <c r="O61"/>
  <c r="O60"/>
  <c r="O52"/>
  <c r="O51"/>
  <c r="O50"/>
  <c r="O49"/>
  <c r="O48"/>
  <c r="O46"/>
  <c r="O45"/>
  <c r="O44"/>
  <c r="O43"/>
  <c r="O42"/>
  <c r="O39"/>
  <c r="O38"/>
  <c r="O37"/>
  <c r="O36"/>
  <c r="O35"/>
  <c r="O33"/>
  <c r="O58" s="1"/>
  <c r="O32"/>
  <c r="O57" s="1"/>
  <c r="O31"/>
  <c r="O56" s="1"/>
  <c r="O30"/>
  <c r="O55" s="1"/>
  <c r="O29"/>
  <c r="O54" s="1"/>
  <c r="O17"/>
  <c r="O16"/>
  <c r="O15"/>
  <c r="N240"/>
  <c r="N239"/>
  <c r="N238"/>
  <c r="N237"/>
  <c r="N205"/>
  <c r="N204"/>
  <c r="N203"/>
  <c r="N202"/>
  <c r="N201"/>
  <c r="N200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39"/>
  <c r="N138"/>
  <c r="N137"/>
  <c r="N136"/>
  <c r="N135"/>
  <c r="N134"/>
  <c r="N133"/>
  <c r="N132"/>
  <c r="N131"/>
  <c r="N130"/>
  <c r="N129"/>
  <c r="N128"/>
  <c r="N127"/>
  <c r="N126"/>
  <c r="N125"/>
  <c r="N124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64"/>
  <c r="N63"/>
  <c r="N62"/>
  <c r="N61"/>
  <c r="N60"/>
  <c r="N52"/>
  <c r="N51"/>
  <c r="N50"/>
  <c r="N49"/>
  <c r="N48"/>
  <c r="N46"/>
  <c r="N45"/>
  <c r="N44"/>
  <c r="N43"/>
  <c r="N42"/>
  <c r="N39"/>
  <c r="N38"/>
  <c r="N37"/>
  <c r="N36"/>
  <c r="N35"/>
  <c r="N33"/>
  <c r="N58" s="1"/>
  <c r="N32"/>
  <c r="N57" s="1"/>
  <c r="N31"/>
  <c r="N56" s="1"/>
  <c r="N30"/>
  <c r="N55" s="1"/>
  <c r="N29"/>
  <c r="N54" s="1"/>
  <c r="N17"/>
  <c r="N16"/>
  <c r="N15"/>
  <c r="M240"/>
  <c r="M239"/>
  <c r="M238"/>
  <c r="M237"/>
  <c r="M205"/>
  <c r="M204"/>
  <c r="M203"/>
  <c r="M202"/>
  <c r="M201"/>
  <c r="M200"/>
  <c r="M199"/>
  <c r="M198"/>
  <c r="M197"/>
  <c r="M196"/>
  <c r="M195"/>
  <c r="M194"/>
  <c r="M193"/>
  <c r="M192"/>
  <c r="M191"/>
  <c r="M190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39"/>
  <c r="M138"/>
  <c r="M137"/>
  <c r="M136"/>
  <c r="M135"/>
  <c r="M134"/>
  <c r="M133"/>
  <c r="M132"/>
  <c r="M131"/>
  <c r="M130"/>
  <c r="M129"/>
  <c r="M128"/>
  <c r="M127"/>
  <c r="M126"/>
  <c r="M125"/>
  <c r="M124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64"/>
  <c r="M63"/>
  <c r="M62"/>
  <c r="M61"/>
  <c r="M60"/>
  <c r="M52"/>
  <c r="M51"/>
  <c r="M50"/>
  <c r="M49"/>
  <c r="M48"/>
  <c r="M46"/>
  <c r="M45"/>
  <c r="M44"/>
  <c r="M43"/>
  <c r="M42"/>
  <c r="M39"/>
  <c r="M38"/>
  <c r="M37"/>
  <c r="M36"/>
  <c r="M35"/>
  <c r="M33"/>
  <c r="M58" s="1"/>
  <c r="M32"/>
  <c r="M57" s="1"/>
  <c r="M31"/>
  <c r="M56" s="1"/>
  <c r="M30"/>
  <c r="M55" s="1"/>
  <c r="M29"/>
  <c r="M54" s="1"/>
  <c r="M17"/>
  <c r="M16"/>
  <c r="M15"/>
  <c r="L240"/>
  <c r="L239"/>
  <c r="L238"/>
  <c r="L237"/>
  <c r="L205"/>
  <c r="L204"/>
  <c r="L203"/>
  <c r="L202"/>
  <c r="L201"/>
  <c r="L200"/>
  <c r="L199"/>
  <c r="L198"/>
  <c r="L197"/>
  <c r="L196"/>
  <c r="L195"/>
  <c r="L194"/>
  <c r="L193"/>
  <c r="L192"/>
  <c r="L191"/>
  <c r="L190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39"/>
  <c r="L138"/>
  <c r="L137"/>
  <c r="L136"/>
  <c r="L135"/>
  <c r="L134"/>
  <c r="L133"/>
  <c r="L132"/>
  <c r="L131"/>
  <c r="L130"/>
  <c r="L129"/>
  <c r="L128"/>
  <c r="L127"/>
  <c r="L126"/>
  <c r="L125"/>
  <c r="L124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64"/>
  <c r="L63"/>
  <c r="L62"/>
  <c r="L61"/>
  <c r="L60"/>
  <c r="L52"/>
  <c r="L51"/>
  <c r="L50"/>
  <c r="L49"/>
  <c r="L48"/>
  <c r="L46"/>
  <c r="L45"/>
  <c r="L44"/>
  <c r="L43"/>
  <c r="L42"/>
  <c r="L39"/>
  <c r="L38"/>
  <c r="L37"/>
  <c r="L36"/>
  <c r="L35"/>
  <c r="L33"/>
  <c r="L58" s="1"/>
  <c r="L32"/>
  <c r="L57" s="1"/>
  <c r="L31"/>
  <c r="L56" s="1"/>
  <c r="L30"/>
  <c r="L55" s="1"/>
  <c r="L29"/>
  <c r="L54" s="1"/>
  <c r="L17"/>
  <c r="L16"/>
  <c r="L15"/>
  <c r="K240"/>
  <c r="K239"/>
  <c r="K238"/>
  <c r="K237"/>
  <c r="K205"/>
  <c r="K204"/>
  <c r="K203"/>
  <c r="K202"/>
  <c r="K201"/>
  <c r="K200"/>
  <c r="K199"/>
  <c r="K198"/>
  <c r="K197"/>
  <c r="K196"/>
  <c r="K195"/>
  <c r="K194"/>
  <c r="K193"/>
  <c r="K192"/>
  <c r="K191"/>
  <c r="K190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39"/>
  <c r="K138"/>
  <c r="K137"/>
  <c r="K136"/>
  <c r="K135"/>
  <c r="K134"/>
  <c r="K133"/>
  <c r="K132"/>
  <c r="K131"/>
  <c r="K130"/>
  <c r="K129"/>
  <c r="K128"/>
  <c r="K127"/>
  <c r="K126"/>
  <c r="K125"/>
  <c r="K124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64"/>
  <c r="K63"/>
  <c r="K62"/>
  <c r="K61"/>
  <c r="K60"/>
  <c r="K52"/>
  <c r="K51"/>
  <c r="K50"/>
  <c r="K49"/>
  <c r="K48"/>
  <c r="K46"/>
  <c r="K45"/>
  <c r="K44"/>
  <c r="K43"/>
  <c r="K42"/>
  <c r="K39"/>
  <c r="K38"/>
  <c r="K37"/>
  <c r="K36"/>
  <c r="K35"/>
  <c r="K33"/>
  <c r="K58" s="1"/>
  <c r="K32"/>
  <c r="K57" s="1"/>
  <c r="K31"/>
  <c r="K56" s="1"/>
  <c r="K30"/>
  <c r="K55" s="1"/>
  <c r="K29"/>
  <c r="K54" s="1"/>
  <c r="K17"/>
  <c r="K16"/>
  <c r="K15"/>
  <c r="J240"/>
  <c r="J239"/>
  <c r="J238"/>
  <c r="J237"/>
  <c r="J205"/>
  <c r="J204"/>
  <c r="J203"/>
  <c r="J202"/>
  <c r="J201"/>
  <c r="J200"/>
  <c r="J199"/>
  <c r="J198"/>
  <c r="J197"/>
  <c r="J196"/>
  <c r="J195"/>
  <c r="J194"/>
  <c r="J193"/>
  <c r="J192"/>
  <c r="J191"/>
  <c r="J190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39"/>
  <c r="J138"/>
  <c r="J137"/>
  <c r="J136"/>
  <c r="J135"/>
  <c r="J134"/>
  <c r="J133"/>
  <c r="J132"/>
  <c r="J131"/>
  <c r="J130"/>
  <c r="J129"/>
  <c r="J128"/>
  <c r="J127"/>
  <c r="J126"/>
  <c r="J125"/>
  <c r="J124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64"/>
  <c r="J63"/>
  <c r="J62"/>
  <c r="J61"/>
  <c r="J60"/>
  <c r="J52"/>
  <c r="J51"/>
  <c r="J50"/>
  <c r="J49"/>
  <c r="J48"/>
  <c r="J46"/>
  <c r="J45"/>
  <c r="J44"/>
  <c r="J43"/>
  <c r="J42"/>
  <c r="J39"/>
  <c r="J38"/>
  <c r="J37"/>
  <c r="J36"/>
  <c r="J35"/>
  <c r="J33"/>
  <c r="J32"/>
  <c r="J31"/>
  <c r="J30"/>
  <c r="J29"/>
  <c r="J17"/>
  <c r="J16"/>
  <c r="J15"/>
  <c r="I240"/>
  <c r="I239"/>
  <c r="I238"/>
  <c r="I237"/>
  <c r="I205"/>
  <c r="I204"/>
  <c r="I203"/>
  <c r="I202"/>
  <c r="I201"/>
  <c r="I200"/>
  <c r="I199"/>
  <c r="I198"/>
  <c r="I197"/>
  <c r="I196"/>
  <c r="I195"/>
  <c r="I194"/>
  <c r="I193"/>
  <c r="I192"/>
  <c r="I191"/>
  <c r="I190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39"/>
  <c r="I138"/>
  <c r="I137"/>
  <c r="I136"/>
  <c r="I135"/>
  <c r="I134"/>
  <c r="I133"/>
  <c r="I132"/>
  <c r="I131"/>
  <c r="I130"/>
  <c r="I129"/>
  <c r="I128"/>
  <c r="I127"/>
  <c r="I126"/>
  <c r="I125"/>
  <c r="I124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64"/>
  <c r="I63"/>
  <c r="I62"/>
  <c r="I61"/>
  <c r="I60"/>
  <c r="I52"/>
  <c r="I51"/>
  <c r="I50"/>
  <c r="I49"/>
  <c r="I48"/>
  <c r="I46"/>
  <c r="I45"/>
  <c r="I44"/>
  <c r="I43"/>
  <c r="I42"/>
  <c r="I39"/>
  <c r="I38"/>
  <c r="I37"/>
  <c r="I36"/>
  <c r="I35"/>
  <c r="I33"/>
  <c r="I58" s="1"/>
  <c r="I32"/>
  <c r="I57" s="1"/>
  <c r="I31"/>
  <c r="I56" s="1"/>
  <c r="I30"/>
  <c r="I55" s="1"/>
  <c r="I29"/>
  <c r="I54" s="1"/>
  <c r="I17"/>
  <c r="I16"/>
  <c r="I15"/>
  <c r="H240"/>
  <c r="H239"/>
  <c r="H238"/>
  <c r="H237"/>
  <c r="H205"/>
  <c r="H204"/>
  <c r="H203"/>
  <c r="H202"/>
  <c r="H201"/>
  <c r="H200"/>
  <c r="H199"/>
  <c r="H198"/>
  <c r="H197"/>
  <c r="H196"/>
  <c r="H195"/>
  <c r="H194"/>
  <c r="H193"/>
  <c r="H192"/>
  <c r="H191"/>
  <c r="H190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39"/>
  <c r="H138"/>
  <c r="H137"/>
  <c r="H136"/>
  <c r="H135"/>
  <c r="H134"/>
  <c r="H133"/>
  <c r="H132"/>
  <c r="H131"/>
  <c r="H130"/>
  <c r="H129"/>
  <c r="H128"/>
  <c r="H127"/>
  <c r="H126"/>
  <c r="H125"/>
  <c r="H124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64"/>
  <c r="H63"/>
  <c r="H62"/>
  <c r="H61"/>
  <c r="H60"/>
  <c r="H52"/>
  <c r="H51"/>
  <c r="H50"/>
  <c r="H49"/>
  <c r="H48"/>
  <c r="H46"/>
  <c r="H45"/>
  <c r="H44"/>
  <c r="H43"/>
  <c r="H42"/>
  <c r="H39"/>
  <c r="H38"/>
  <c r="H37"/>
  <c r="H36"/>
  <c r="H35"/>
  <c r="H33"/>
  <c r="H58" s="1"/>
  <c r="H32"/>
  <c r="H57" s="1"/>
  <c r="H31"/>
  <c r="H56" s="1"/>
  <c r="H30"/>
  <c r="H55" s="1"/>
  <c r="H29"/>
  <c r="H54" s="1"/>
  <c r="H17"/>
  <c r="H16"/>
  <c r="H15"/>
  <c r="G240"/>
  <c r="G239"/>
  <c r="G238"/>
  <c r="G237"/>
  <c r="G205"/>
  <c r="G204"/>
  <c r="G203"/>
  <c r="G202"/>
  <c r="G201"/>
  <c r="G200"/>
  <c r="G199"/>
  <c r="G198"/>
  <c r="G197"/>
  <c r="G196"/>
  <c r="G195"/>
  <c r="G194"/>
  <c r="G193"/>
  <c r="G192"/>
  <c r="G191"/>
  <c r="G190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39"/>
  <c r="G138"/>
  <c r="G137"/>
  <c r="G136"/>
  <c r="G135"/>
  <c r="G134"/>
  <c r="G133"/>
  <c r="G132"/>
  <c r="G131"/>
  <c r="G130"/>
  <c r="G129"/>
  <c r="G128"/>
  <c r="G127"/>
  <c r="G126"/>
  <c r="G125"/>
  <c r="G124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64"/>
  <c r="G63"/>
  <c r="G62"/>
  <c r="G61"/>
  <c r="G60"/>
  <c r="G52"/>
  <c r="G51"/>
  <c r="G50"/>
  <c r="G49"/>
  <c r="G48"/>
  <c r="G46"/>
  <c r="G45"/>
  <c r="G44"/>
  <c r="G43"/>
  <c r="G42"/>
  <c r="G39"/>
  <c r="G38"/>
  <c r="G37"/>
  <c r="G36"/>
  <c r="G35"/>
  <c r="G33"/>
  <c r="G58" s="1"/>
  <c r="G32"/>
  <c r="G57" s="1"/>
  <c r="G31"/>
  <c r="G56" s="1"/>
  <c r="G30"/>
  <c r="G55" s="1"/>
  <c r="G29"/>
  <c r="G54" s="1"/>
  <c r="G17"/>
  <c r="G16"/>
  <c r="G15"/>
  <c r="F240"/>
  <c r="F239"/>
  <c r="F238"/>
  <c r="F237"/>
  <c r="F205"/>
  <c r="F204"/>
  <c r="F203"/>
  <c r="F202"/>
  <c r="F201"/>
  <c r="F200"/>
  <c r="F199"/>
  <c r="F198"/>
  <c r="F197"/>
  <c r="F196"/>
  <c r="F195"/>
  <c r="F194"/>
  <c r="F193"/>
  <c r="F192"/>
  <c r="F191"/>
  <c r="F190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39"/>
  <c r="F138"/>
  <c r="F137"/>
  <c r="F136"/>
  <c r="F135"/>
  <c r="F134"/>
  <c r="F133"/>
  <c r="F132"/>
  <c r="F131"/>
  <c r="F130"/>
  <c r="F129"/>
  <c r="F128"/>
  <c r="F127"/>
  <c r="F126"/>
  <c r="F125"/>
  <c r="F124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64"/>
  <c r="F63"/>
  <c r="F62"/>
  <c r="F61"/>
  <c r="F60"/>
  <c r="F52"/>
  <c r="F51"/>
  <c r="F50"/>
  <c r="F49"/>
  <c r="F48"/>
  <c r="F46"/>
  <c r="F45"/>
  <c r="F44"/>
  <c r="F43"/>
  <c r="F42"/>
  <c r="F39"/>
  <c r="F38"/>
  <c r="F37"/>
  <c r="F36"/>
  <c r="F35"/>
  <c r="F33"/>
  <c r="F32"/>
  <c r="F31"/>
  <c r="F30"/>
  <c r="F29"/>
  <c r="F17"/>
  <c r="F16"/>
  <c r="F15"/>
  <c r="E240"/>
  <c r="E239"/>
  <c r="E238"/>
  <c r="E237"/>
  <c r="E205"/>
  <c r="E204"/>
  <c r="E203"/>
  <c r="E202"/>
  <c r="E201"/>
  <c r="E200"/>
  <c r="E199"/>
  <c r="E198"/>
  <c r="E197"/>
  <c r="E196"/>
  <c r="E195"/>
  <c r="E194"/>
  <c r="E193"/>
  <c r="E192"/>
  <c r="E191"/>
  <c r="E190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39"/>
  <c r="E138"/>
  <c r="E137"/>
  <c r="E136"/>
  <c r="E135"/>
  <c r="E134"/>
  <c r="E133"/>
  <c r="E132"/>
  <c r="E131"/>
  <c r="E130"/>
  <c r="E129"/>
  <c r="E128"/>
  <c r="E127"/>
  <c r="E126"/>
  <c r="E125"/>
  <c r="E124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64"/>
  <c r="E63"/>
  <c r="E62"/>
  <c r="E61"/>
  <c r="E60"/>
  <c r="E52"/>
  <c r="E51"/>
  <c r="E50"/>
  <c r="E49"/>
  <c r="E48"/>
  <c r="E46"/>
  <c r="E45"/>
  <c r="E44"/>
  <c r="E43"/>
  <c r="E42"/>
  <c r="E39"/>
  <c r="E38"/>
  <c r="E37"/>
  <c r="E36"/>
  <c r="E35"/>
  <c r="E33"/>
  <c r="E58" s="1"/>
  <c r="E32"/>
  <c r="E57" s="1"/>
  <c r="E31"/>
  <c r="E56" s="1"/>
  <c r="E30"/>
  <c r="E55" s="1"/>
  <c r="E29"/>
  <c r="E54" s="1"/>
  <c r="E17"/>
  <c r="E16"/>
  <c r="E15"/>
  <c r="D240"/>
  <c r="D239"/>
  <c r="D238"/>
  <c r="D237"/>
  <c r="D205"/>
  <c r="D204"/>
  <c r="D203"/>
  <c r="D202"/>
  <c r="D201"/>
  <c r="D200"/>
  <c r="D199"/>
  <c r="D198"/>
  <c r="D197"/>
  <c r="D196"/>
  <c r="D195"/>
  <c r="D194"/>
  <c r="D193"/>
  <c r="D192"/>
  <c r="D191"/>
  <c r="D190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39"/>
  <c r="D138"/>
  <c r="D137"/>
  <c r="D136"/>
  <c r="D135"/>
  <c r="D134"/>
  <c r="D133"/>
  <c r="D132"/>
  <c r="D131"/>
  <c r="D130"/>
  <c r="D129"/>
  <c r="D128"/>
  <c r="D127"/>
  <c r="D126"/>
  <c r="D125"/>
  <c r="D124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64"/>
  <c r="D63"/>
  <c r="D62"/>
  <c r="D61"/>
  <c r="D60"/>
  <c r="D52"/>
  <c r="D51"/>
  <c r="D50"/>
  <c r="D49"/>
  <c r="D48"/>
  <c r="D46"/>
  <c r="D45"/>
  <c r="D44"/>
  <c r="D43"/>
  <c r="D42"/>
  <c r="D39"/>
  <c r="D38"/>
  <c r="D37"/>
  <c r="D36"/>
  <c r="D35"/>
  <c r="D33"/>
  <c r="D32"/>
  <c r="D31"/>
  <c r="D30"/>
  <c r="D29"/>
  <c r="D17"/>
  <c r="D16"/>
  <c r="D15"/>
  <c r="C240"/>
  <c r="C239"/>
  <c r="C238"/>
  <c r="C237"/>
  <c r="C205"/>
  <c r="C204"/>
  <c r="C203"/>
  <c r="C202"/>
  <c r="C201"/>
  <c r="C200"/>
  <c r="C199"/>
  <c r="C198"/>
  <c r="C197"/>
  <c r="C196"/>
  <c r="C195"/>
  <c r="C194"/>
  <c r="C193"/>
  <c r="C192"/>
  <c r="C191"/>
  <c r="C190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39"/>
  <c r="C138"/>
  <c r="C137"/>
  <c r="C136"/>
  <c r="C135"/>
  <c r="C134"/>
  <c r="C133"/>
  <c r="C132"/>
  <c r="C131"/>
  <c r="C130"/>
  <c r="C129"/>
  <c r="C128"/>
  <c r="C127"/>
  <c r="C126"/>
  <c r="C125"/>
  <c r="C124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64"/>
  <c r="C63"/>
  <c r="C62"/>
  <c r="C61"/>
  <c r="C60"/>
  <c r="C52"/>
  <c r="C51"/>
  <c r="C50"/>
  <c r="C49"/>
  <c r="C48"/>
  <c r="C46"/>
  <c r="C45"/>
  <c r="C44"/>
  <c r="C43"/>
  <c r="C42"/>
  <c r="C36"/>
  <c r="C37"/>
  <c r="C38"/>
  <c r="C39"/>
  <c r="C35"/>
  <c r="C30"/>
  <c r="C31"/>
  <c r="C32"/>
  <c r="C33"/>
  <c r="C29"/>
  <c r="B61"/>
  <c r="B62"/>
  <c r="B63"/>
  <c r="B64"/>
  <c r="B60"/>
  <c r="B49"/>
  <c r="B50"/>
  <c r="B51"/>
  <c r="B52"/>
  <c r="B48"/>
  <c r="B43"/>
  <c r="B44"/>
  <c r="B45"/>
  <c r="B46"/>
  <c r="B42"/>
  <c r="B36"/>
  <c r="B37"/>
  <c r="B38"/>
  <c r="B39"/>
  <c r="B35"/>
  <c r="B30"/>
  <c r="B31"/>
  <c r="B32"/>
  <c r="B33"/>
  <c r="B29"/>
  <c r="C17"/>
  <c r="C16"/>
  <c r="C15"/>
  <c r="D9" i="10"/>
  <c r="E9"/>
  <c r="G9"/>
  <c r="H9"/>
  <c r="J9"/>
  <c r="C40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mOff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2" name="Connection1" type="4" refreshedVersion="3" background="1" saveData="1">
    <webPr sourceData="1" parsePre="1" consecutive="1" xl2000="1" url="file:///C:/Projects/Benchmarks/branches/v1.2_4.0/SmOff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" name="Connection10" type="4" refreshedVersion="3" background="1" saveData="1">
    <webPr sourceData="1" parsePre="1" consecutive="1" xl2000="1" url="file:///C:/Projects/Benchmarks/branches/v1.2_4.0/SmOff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" name="Connection11" type="4" refreshedVersion="3" background="1" saveData="1">
    <webPr sourceData="1" parsePre="1" consecutive="1" xl2000="1" url="file:///C:/Projects/Benchmarks/branches/v1.2_4.0/SmOff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" name="Connection12" type="4" refreshedVersion="3" background="1" saveData="1">
    <webPr sourceData="1" parsePre="1" consecutive="1" xl2000="1" url="file:///C:/Projects/Benchmarks/branches/v1.2_4.0/SmOff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" name="Connection13" type="4" refreshedVersion="3" background="1" saveData="1">
    <webPr sourceData="1" parsePre="1" consecutive="1" xl2000="1" url="file:///C:/Projects/Benchmarks/branches/v1.2_4.0/SmOff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" name="Connection14" type="4" refreshedVersion="3" background="1" saveData="1">
    <webPr sourceData="1" parsePre="1" consecutive="1" xl2000="1" url="file:///C:/Projects/Benchmarks/branches/v1.2_4.0/SmOff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" name="Connection15" type="4" refreshedVersion="3" background="1" saveData="1">
    <webPr sourceData="1" parsePre="1" consecutive="1" xl2000="1" url="file:///C:/Projects/Benchmarks/branches/v1.2_4.0/SmOff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" name="Connection2" type="4" refreshedVersion="3" background="1" saveData="1">
    <webPr sourceData="1" parsePre="1" consecutive="1" xl2000="1" url="file:///C:/Projects/Benchmarks/branches/v1.2_4.0/SmOff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" name="Connection3" type="4" refreshedVersion="3" background="1" saveData="1">
    <webPr sourceData="1" parsePre="1" consecutive="1" xl2000="1" url="file:///C:/Projects/Benchmarks/branches/v1.2_4.0/SmOff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1" name="Connection4" type="4" refreshedVersion="3" background="1" saveData="1">
    <webPr sourceData="1" parsePre="1" consecutive="1" xl2000="1" url="file:///C:/Projects/Benchmarks/branches/v1.2_4.0/SmOff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2" name="Connection5" type="4" refreshedVersion="3" background="1" saveData="1">
    <webPr sourceData="1" parsePre="1" consecutive="1" xl2000="1" url="file:///C:/Projects/Benchmarks/branches/v1.2_4.0/SmOff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3" name="Connection6" type="4" refreshedVersion="3" background="1" saveData="1">
    <webPr sourceData="1" parsePre="1" consecutive="1" xl2000="1" url="file:///C:/Projects/Benchmarks/branches/v1.2_4.0/SmOff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4" name="Connection7" type="4" refreshedVersion="3" background="1" saveData="1">
    <webPr sourceData="1" parsePre="1" consecutive="1" xl2000="1" url="file:///C:/Projects/Benchmarks/branches/v1.2_4.0/SmOff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5" name="Connection8" type="4" refreshedVersion="3" background="1" saveData="1">
    <webPr sourceData="1" parsePre="1" consecutive="1" xl2000="1" url="file:///C:/Projects/Benchmarks/branches/v1.2_4.0/SmOff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6" name="Connection9" type="4" refreshedVersion="3" background="1" saveData="1">
    <webPr sourceData="1" parsePre="1" consecutive="1" xl2000="1" url="file:///C:/Projects/Benchmarks/branches/v1.2_4.0/SmOff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</connections>
</file>

<file path=xl/sharedStrings.xml><?xml version="1.0" encoding="utf-8"?>
<sst xmlns="http://schemas.openxmlformats.org/spreadsheetml/2006/main" count="6520" uniqueCount="667">
  <si>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</si>
  <si>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</si>
  <si>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</si>
  <si>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</si>
  <si>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</si>
  <si>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</si>
  <si>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</si>
  <si>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</si>
  <si>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</si>
  <si>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</si>
  <si>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</si>
  <si>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</si>
  <si>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</si>
  <si>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</si>
  <si>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</si>
  <si>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</si>
  <si>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</si>
  <si>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</si>
  <si>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</si>
  <si>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</si>
  <si>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</si>
  <si>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</si>
  <si>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</si>
  <si>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</si>
  <si>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</si>
  <si>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</si>
  <si>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</si>
  <si>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</si>
  <si>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</si>
  <si>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</si>
  <si>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</si>
  <si>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</si>
  <si>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</si>
  <si>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</si>
  <si>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</si>
  <si>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</si>
  <si>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</si>
  <si>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</si>
  <si>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</si>
  <si>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</si>
  <si>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</si>
  <si>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</si>
  <si>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</si>
  <si>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</si>
  <si>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</si>
  <si>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</si>
  <si>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</si>
  <si>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</si>
  <si>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</si>
  <si>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</si>
  <si>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</si>
  <si>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</si>
  <si>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</si>
  <si>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</si>
  <si>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</si>
  <si>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</si>
  <si>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</si>
  <si>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</si>
  <si>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</si>
  <si>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</si>
  <si>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</si>
  <si>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</si>
  <si>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</si>
  <si>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</si>
  <si>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</si>
  <si>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</si>
  <si>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</si>
  <si>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</si>
  <si>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</si>
  <si>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</si>
  <si>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</si>
  <si>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</si>
  <si>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</si>
  <si>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</si>
  <si>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</si>
  <si>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</si>
  <si>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</si>
  <si>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</si>
  <si>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</si>
  <si>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</si>
  <si>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</si>
  <si>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</si>
  <si>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</si>
  <si>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</si>
  <si>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</si>
  <si>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</si>
  <si>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</si>
  <si>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</si>
  <si>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</si>
  <si>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</si>
  <si>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</si>
  <si>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</si>
  <si>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</si>
  <si>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</si>
  <si>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</si>
  <si>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</si>
  <si>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</si>
  <si>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</si>
  <si>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</si>
  <si>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</si>
  <si>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</si>
  <si>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</si>
  <si>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</si>
  <si>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</si>
  <si>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</si>
  <si>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</si>
  <si>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</si>
  <si>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</si>
  <si>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</si>
  <si>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</si>
  <si>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</si>
  <si>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</si>
  <si>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</si>
  <si>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</si>
  <si>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</si>
  <si>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</si>
  <si>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</si>
  <si>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</si>
  <si>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</si>
  <si>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</si>
  <si>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</si>
  <si>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</si>
  <si>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</si>
  <si>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</si>
  <si>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</si>
  <si>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</si>
  <si>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</si>
  <si>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</si>
  <si>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</si>
  <si>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</si>
  <si>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</si>
  <si>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</si>
  <si>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</si>
  <si>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</si>
  <si>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</si>
  <si>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</si>
  <si>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</si>
  <si>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</si>
  <si>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</si>
  <si>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</si>
  <si>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</si>
  <si>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</si>
  <si>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</si>
  <si>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</si>
  <si>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</si>
  <si>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</si>
  <si>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</si>
  <si>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</si>
  <si>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</si>
  <si>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</si>
  <si>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</si>
  <si>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</si>
  <si>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</si>
  <si>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</si>
  <si>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</si>
  <si>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</si>
  <si>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</si>
  <si>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</si>
  <si>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</si>
  <si>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</si>
  <si>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</si>
  <si>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</si>
  <si>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</si>
  <si>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</si>
  <si>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</si>
  <si>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</si>
  <si>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</si>
  <si>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</si>
  <si>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</si>
  <si>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</si>
  <si>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</si>
  <si>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</si>
  <si>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</si>
  <si>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</si>
  <si>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</si>
  <si>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</si>
  <si>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</si>
  <si>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</si>
  <si>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</si>
  <si>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</si>
  <si>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</si>
  <si>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</si>
  <si>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</si>
  <si>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</si>
  <si>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</si>
  <si>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</si>
  <si>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</si>
  <si>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</si>
  <si>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</si>
  <si>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</si>
  <si>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</si>
  <si>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</si>
  <si>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</si>
  <si>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</si>
  <si>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</si>
  <si>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</si>
  <si>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</si>
  <si>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</si>
  <si>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</si>
  <si>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</si>
  <si>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</si>
  <si>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</si>
  <si>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</si>
  <si>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</si>
  <si>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</si>
  <si>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</si>
  <si>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</si>
  <si>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</si>
  <si>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</si>
  <si>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</si>
  <si>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</si>
  <si>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</si>
  <si>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</si>
  <si>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</si>
  <si>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</si>
  <si>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</si>
  <si>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</si>
  <si>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</si>
  <si>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</si>
  <si>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</si>
  <si>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</si>
  <si>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</si>
  <si>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</si>
  <si>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</si>
  <si>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</si>
  <si>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</si>
  <si>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</si>
  <si>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</si>
  <si>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Core_ZN</t>
  </si>
  <si>
    <t>Perimeter_ZN_1</t>
  </si>
  <si>
    <t>Perimeter_ZN_2</t>
  </si>
  <si>
    <t>Perimeter_ZN_3</t>
  </si>
  <si>
    <t>Perimeter_ZN_4</t>
  </si>
  <si>
    <t>Attic</t>
  </si>
  <si>
    <t>core zone with four perimeter zones</t>
  </si>
  <si>
    <t>gas water heater</t>
  </si>
  <si>
    <t>gas</t>
  </si>
  <si>
    <t>DOE Commercial Building Benchmark - Small Office</t>
  </si>
  <si>
    <t>2003 CBECS, ASHRAE Small Office 30% Advanced Energy Design Guide</t>
  </si>
  <si>
    <t>Office</t>
  </si>
  <si>
    <t>Benchmark Small Office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</si>
  <si>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</si>
  <si>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</si>
  <si>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</si>
  <si>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</si>
  <si>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</si>
  <si>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</si>
  <si>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</si>
  <si>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</si>
  <si>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</si>
  <si>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</si>
  <si>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</si>
  <si>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</si>
  <si>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</si>
  <si>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</si>
  <si>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</si>
  <si>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</si>
  <si>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</si>
  <si>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</si>
  <si>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</si>
  <si>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</si>
  <si>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</si>
  <si>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</si>
  <si>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</si>
  <si>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</si>
  <si>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</si>
  <si>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</si>
  <si>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</si>
  <si>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</si>
  <si>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Peak Energy Demand</t>
  </si>
  <si>
    <t>Emissions</t>
  </si>
  <si>
    <t>Carbon Equivalent (kg)</t>
  </si>
  <si>
    <t>PM (kg)</t>
  </si>
  <si>
    <t>Hg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</si>
  <si>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</si>
  <si>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</si>
  <si>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</si>
  <si>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</si>
  <si>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</si>
  <si>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Electricity Peak Demand 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</si>
  <si>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</si>
  <si>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</si>
  <si>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</si>
  <si>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</si>
  <si>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</si>
  <si>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</si>
  <si>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</si>
  <si>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</si>
  <si>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</si>
  <si>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</si>
  <si>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</si>
  <si>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</si>
  <si>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Time of Peak Electrical Demand</t>
  </si>
  <si>
    <t>4in slab w/carpet</t>
  </si>
  <si>
    <t>Chicago</t>
  </si>
  <si>
    <t>HVAC Control - Economizer</t>
  </si>
  <si>
    <t>NoEconomizer</t>
  </si>
  <si>
    <t>INFIL_QUARTER_ON_SCH</t>
  </si>
  <si>
    <t>MinRelHumSetSch</t>
  </si>
  <si>
    <t>MaxRelHumSetSch</t>
  </si>
  <si>
    <t>Core_ZN Water Equipment Latent fract sched</t>
  </si>
  <si>
    <t>Core_ZN Water Equipment Sensible fract sched</t>
  </si>
  <si>
    <t>Core_ZN Water Equipment Temp Sched</t>
  </si>
  <si>
    <t>Core_ZN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</si>
  <si>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</si>
  <si>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</si>
  <si>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</si>
  <si>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</si>
  <si>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</si>
  <si>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</si>
  <si>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</si>
  <si>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</si>
  <si>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</si>
  <si>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</si>
  <si>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</si>
  <si>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</si>
  <si>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</si>
  <si>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</si>
  <si>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</si>
  <si>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</si>
  <si>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</si>
  <si>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</si>
  <si>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</si>
  <si>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</si>
  <si>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</si>
  <si>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</si>
  <si>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</si>
  <si>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</si>
  <si>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</si>
  <si>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</si>
  <si>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</si>
  <si>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</si>
  <si>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ATTIC</t>
  </si>
  <si>
    <t>CORE_ZN</t>
  </si>
  <si>
    <t>PERIMETER_ZN_1</t>
  </si>
  <si>
    <t>PERIMETER_ZN_2</t>
  </si>
  <si>
    <t>PERIMETER_ZN_3</t>
  </si>
  <si>
    <t>PERIMETER_ZN_4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</si>
  <si>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</si>
  <si>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</si>
  <si>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</si>
  <si>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</si>
  <si>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</si>
  <si>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</si>
  <si>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</si>
  <si>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</si>
  <si>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</si>
  <si>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ATTIC_SOFFIT_EAST</t>
  </si>
  <si>
    <t>ATTIC-FLOOR-NONRES</t>
  </si>
  <si>
    <t>ATTIC_SOFFIT_NORTH</t>
  </si>
  <si>
    <t>ATTIC_SOFFIT_SOUTH</t>
  </si>
  <si>
    <t>ATTIC_SOFFIT_WEST</t>
  </si>
  <si>
    <t>ATTIC_ROOF_EAST</t>
  </si>
  <si>
    <t>ATTIC-ROOF-NONRES</t>
  </si>
  <si>
    <t>ATTIC_ROOF_NORTH</t>
  </si>
  <si>
    <t>ATTIC_ROOF_SOUTH</t>
  </si>
  <si>
    <t>ATTIC_ROOF_WEST</t>
  </si>
  <si>
    <t>CORE_ZN_FLOOR</t>
  </si>
  <si>
    <t>EXT-SLAB</t>
  </si>
  <si>
    <t>PERIMETER_ZN_1_WALL_SOUTH</t>
  </si>
  <si>
    <t>EXT-WALLS-MASS-NONRES</t>
  </si>
  <si>
    <t>S</t>
  </si>
  <si>
    <t>PERIMETER_ZN_1_FLOOR</t>
  </si>
  <si>
    <t>PERIMETER_ZN_2_WALL_EAST</t>
  </si>
  <si>
    <t>E</t>
  </si>
  <si>
    <t>PERIMETER_ZN_2_FLOOR</t>
  </si>
  <si>
    <t>PERIMETER_ZN_3_WALL_NORTH</t>
  </si>
  <si>
    <t>N</t>
  </si>
  <si>
    <t>PERIMETER_ZN_3_FLOOR</t>
  </si>
  <si>
    <t>PERIMETER_ZN_4_WALL_WEST</t>
  </si>
  <si>
    <t>W</t>
  </si>
  <si>
    <t>PERIMETER_ZN_4_FLOOR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</si>
  <si>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</si>
  <si>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</si>
  <si>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</si>
  <si>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</si>
  <si>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</si>
  <si>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</si>
  <si>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PERIMETER_ZN_1_WALL_SOUTH_WINDOW_1</t>
  </si>
  <si>
    <t>PERIMETER_ZN_1_WALL_SOUTH_WINDOW_2</t>
  </si>
  <si>
    <t>PERIMETER_ZN_1_WALL_SOUTH_WINDOW_3</t>
  </si>
  <si>
    <t>PERIMETER_ZN_1_WALL_SOUTH_WINDOW_4</t>
  </si>
  <si>
    <t>PERIMETER_ZN_1_WALL_SOUTH_WINDOW_5</t>
  </si>
  <si>
    <t>PERIMETER_ZN_1_WALL_SOUTH_WINDOW_6</t>
  </si>
  <si>
    <t>PERIMETER_ZN_1_WALL_SOUTH_DOOR</t>
  </si>
  <si>
    <t>PERIMETER_ZN_2_WALL_EAST_WINDOW_1</t>
  </si>
  <si>
    <t>PERIMETER_ZN_2_WALL_EAST_WINDOW_2</t>
  </si>
  <si>
    <t>PERIMETER_ZN_2_WALL_EAST_WINDOW_3</t>
  </si>
  <si>
    <t>PERIMETER_ZN_2_WALL_EAST_WINDOW_4</t>
  </si>
  <si>
    <t>PERIMETER_ZN_3_WALL_NORTH_WINDOW_1</t>
  </si>
  <si>
    <t>PERIMETER_ZN_3_WALL_NORTH_WINDOW_2</t>
  </si>
  <si>
    <t>PERIMETER_ZN_3_WALL_NORTH_WINDOW_3</t>
  </si>
  <si>
    <t>PERIMETER_ZN_3_WALL_NORTH_WINDOW_4</t>
  </si>
  <si>
    <t>PERIMETER_ZN_3_WALL_NORTH_WINDOW_5</t>
  </si>
  <si>
    <t>PERIMETER_ZN_3_WALL_NORTH_WINDOW_6</t>
  </si>
  <si>
    <t>PERIMETER_ZN_4_WALL_WEST_WINDOW_1</t>
  </si>
  <si>
    <t>PERIMETER_ZN_4_WALL_WEST_WINDOW_2</t>
  </si>
  <si>
    <t>PERIMETER_ZN_4_WALL_WEST_WINDOW_3</t>
  </si>
  <si>
    <t>PERIMETER_ZN_4_WALL_WEST_WINDOW_4</t>
  </si>
  <si>
    <t>Total or Average</t>
  </si>
  <si>
    <t>North Total or Average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</si>
  <si>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</si>
  <si>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</si>
  <si>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</si>
  <si>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</si>
  <si>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</si>
  <si>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</si>
  <si>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</si>
  <si>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PSZ-AC:1_COOLC DXCOIL</t>
  </si>
  <si>
    <t>Coil:Cooling:DX:SingleSpeed</t>
  </si>
  <si>
    <t>PSZ-AC:2_COOLC DXCOIL</t>
  </si>
  <si>
    <t>PSZ-AC:3_COOLC DXCOIL</t>
  </si>
  <si>
    <t>PSZ-AC:4_COOLC DXCOIL</t>
  </si>
  <si>
    <t>PSZ-AC:5_COOLC DXCOIL</t>
  </si>
  <si>
    <t>PSZ-AC:1_HEATC</t>
  </si>
  <si>
    <t>Coil:Heating:Gas</t>
  </si>
  <si>
    <t>PSZ-AC:2_HEATC</t>
  </si>
  <si>
    <t>PSZ-AC:3_HEATC</t>
  </si>
  <si>
    <t>PSZ-AC:4_HEATC</t>
  </si>
  <si>
    <t>PSZ-AC:5_HEATC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</si>
  <si>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</si>
  <si>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</si>
  <si>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</si>
  <si>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</si>
  <si>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</si>
  <si>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</si>
  <si>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PSZ-AC:1_FAN</t>
  </si>
  <si>
    <t>Fan:ConstantVolume</t>
  </si>
  <si>
    <t>Fan Energy</t>
  </si>
  <si>
    <t>PSZ-AC:2_FAN</t>
  </si>
  <si>
    <t>PSZ-AC:3_FAN</t>
  </si>
  <si>
    <t>PSZ-AC:4_FAN</t>
  </si>
  <si>
    <t>PSZ-AC:5_FAN</t>
  </si>
  <si>
    <t>Control</t>
  </si>
  <si>
    <t>Head [pa]</t>
  </si>
  <si>
    <t>Power [W]</t>
  </si>
  <si>
    <t>Motor Efficiency [W/W]</t>
  </si>
  <si>
    <t>SWHSYS1 PUMP</t>
  </si>
  <si>
    <t>Pump:ConstantSpeed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</si>
  <si>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</si>
  <si>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</si>
  <si>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</si>
  <si>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</si>
  <si>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</si>
  <si>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</si>
  <si>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</si>
  <si>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</si>
  <si>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</si>
  <si>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</si>
  <si>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</si>
  <si>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</si>
  <si>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</si>
  <si>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</si>
  <si>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</si>
  <si>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</si>
  <si>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</si>
  <si>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</si>
  <si>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</si>
  <si>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</si>
  <si>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</si>
  <si>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</si>
  <si>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</si>
  <si>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</si>
  <si>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</si>
  <si>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</si>
  <si>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</si>
  <si>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</si>
  <si>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</si>
  <si>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</si>
  <si>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</si>
  <si>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</si>
  <si>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</si>
  <si>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</si>
  <si>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</si>
  <si>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</si>
  <si>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</si>
  <si>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</si>
  <si>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</si>
  <si>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</si>
  <si>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</si>
  <si>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</si>
  <si>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</si>
  <si>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</si>
  <si>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</si>
  <si>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</si>
  <si>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</si>
  <si>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22-FEB-15:00</t>
  </si>
  <si>
    <t>28-JUN-14:00</t>
  </si>
  <si>
    <t>11-SEP-14:00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</si>
  <si>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</si>
  <si>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</si>
  <si>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</si>
  <si>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</si>
  <si>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</si>
  <si>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</si>
  <si>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</si>
  <si>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28-MAR-14:00</t>
  </si>
  <si>
    <t>21-APR-15:30</t>
  </si>
  <si>
    <t>05-JUL-15:00</t>
  </si>
  <si>
    <t>15-SEP-14:00</t>
  </si>
  <si>
    <t>06-OCT-15:00</t>
  </si>
  <si>
    <t>27-JAN-14:00</t>
  </si>
  <si>
    <t>17-MAR-15:00</t>
  </si>
  <si>
    <t>26-APR-15:00</t>
  </si>
  <si>
    <t>30-MAY-15:00</t>
  </si>
  <si>
    <t>28-JUN-15:00</t>
  </si>
  <si>
    <t>11-JUL-15:00</t>
  </si>
  <si>
    <t>01-AUG-15:00</t>
  </si>
  <si>
    <t>11-SEP-15:00</t>
  </si>
  <si>
    <t>28-MAR-15:00</t>
  </si>
  <si>
    <t>14-APR-15:00</t>
  </si>
  <si>
    <t>03-JUL-15:00</t>
  </si>
  <si>
    <t>11-SEP-13:00</t>
  </si>
  <si>
    <t>12-OCT-15:00</t>
  </si>
  <si>
    <t>31-MAR-14:00</t>
  </si>
  <si>
    <t>11-APR-15:00</t>
  </si>
  <si>
    <t>30-JUN-15:00</t>
  </si>
  <si>
    <t>31-MAR-15:30</t>
  </si>
  <si>
    <t>31-MAY-15:00</t>
  </si>
  <si>
    <t>27-JUN-15:00</t>
  </si>
  <si>
    <t>24-JUL-15:00</t>
  </si>
  <si>
    <t>04-AUG-15:00</t>
  </si>
  <si>
    <t>01-SEP-14:00</t>
  </si>
  <si>
    <t>05-DEC-16:30</t>
  </si>
  <si>
    <t>02-JAN-16:00</t>
  </si>
  <si>
    <t>15-FEB-15:00</t>
  </si>
  <si>
    <t>16-JUN-15:00</t>
  </si>
  <si>
    <t>31-OCT-13:30</t>
  </si>
  <si>
    <t>14-NOV-16:00</t>
  </si>
  <si>
    <t>04-APR-15:00</t>
  </si>
  <si>
    <t>25-JUL-12:00</t>
  </si>
  <si>
    <t>03-NOV-13:00</t>
  </si>
  <si>
    <t>21-APR-15:00</t>
  </si>
  <si>
    <t>29-JUN-15:30</t>
  </si>
  <si>
    <t>03-JUL-15:30</t>
  </si>
  <si>
    <t>11-OCT-15:00</t>
  </si>
  <si>
    <t>02-JAN-16:30</t>
  </si>
  <si>
    <t>24-JUL-14:00</t>
  </si>
  <si>
    <t>01-SEP-15:00</t>
  </si>
  <si>
    <t>01-FEB-16:00</t>
  </si>
  <si>
    <t>08-JUN-12:00</t>
  </si>
  <si>
    <t>03-JUL-14:00</t>
  </si>
  <si>
    <t>30-MAR-15:00</t>
  </si>
  <si>
    <t>30-AUG-13:00</t>
  </si>
  <si>
    <t>29-JUN-15:00</t>
  </si>
  <si>
    <t>13-JUL-15:00</t>
  </si>
  <si>
    <t>25-AUG-15:00</t>
  </si>
  <si>
    <t>14-SEP-14:00</t>
  </si>
  <si>
    <t>06-OCT-14:00</t>
  </si>
  <si>
    <t>06-APR-15:00</t>
  </si>
  <si>
    <t>30-JUN-14:00</t>
  </si>
  <si>
    <t>21-JUL-15:00</t>
  </si>
  <si>
    <t>09-AUG-15:00</t>
  </si>
  <si>
    <t>14-JUN-15:00</t>
  </si>
  <si>
    <t>06-JUL-15:00</t>
  </si>
  <si>
    <t>07-SEP-14:00</t>
  </si>
  <si>
    <t>24-MAY-14:00</t>
  </si>
  <si>
    <t>15-AUG-14:30</t>
  </si>
  <si>
    <t>16-FEB-13:30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</si>
  <si>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</si>
  <si>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</si>
  <si>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</si>
  <si>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</si>
  <si>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19-DEC-15:30</t>
  </si>
  <si>
    <t>17-AUG-15:39</t>
  </si>
  <si>
    <t>19-DEC-13:09</t>
  </si>
  <si>
    <t>18-JAN-16:49</t>
  </si>
  <si>
    <t>10-NOV-16:40</t>
  </si>
  <si>
    <t>02-JAN-16:49</t>
  </si>
  <si>
    <t>01-DEC-16:40</t>
  </si>
  <si>
    <t>29-MAR-15:50</t>
  </si>
  <si>
    <t>07-AUG-15:20</t>
  </si>
  <si>
    <t>06-NOV-16:49</t>
  </si>
  <si>
    <t>01-DEC-16:19</t>
  </si>
  <si>
    <t>02-NOV-14:39</t>
  </si>
  <si>
    <t>02-JAN-16:40</t>
  </si>
  <si>
    <t>31-MAY-12:09</t>
  </si>
  <si>
    <t>02-JAN-08:09</t>
  </si>
  <si>
    <t>01-NOV-07:10</t>
  </si>
  <si>
    <t>01-FEB-08:09</t>
  </si>
  <si>
    <t>01-MAR-08:09</t>
  </si>
  <si>
    <t>01-DEC-08:09</t>
  </si>
  <si>
    <t>11-DEC-15:00</t>
  </si>
  <si>
    <t>31-MAR-15:00</t>
  </si>
  <si>
    <t>23-MAY-15:00</t>
  </si>
  <si>
    <t>17-FEB-13:20</t>
  </si>
  <si>
    <t>Building Summary Small Office post-1980 construction</t>
  </si>
  <si>
    <t>23-JAN-15:00</t>
  </si>
  <si>
    <t>13-MAR-15:00</t>
  </si>
  <si>
    <t>03-APR-15:00</t>
  </si>
  <si>
    <t>03-JUL-15:20</t>
  </si>
  <si>
    <t>21-AUG-15:30</t>
  </si>
  <si>
    <t>07-NOV-15:09</t>
  </si>
  <si>
    <t>15-DEC-15:39</t>
  </si>
  <si>
    <t>23-FEB-15:30</t>
  </si>
  <si>
    <t>18-MAY-15:39</t>
  </si>
  <si>
    <t>13-JUN-15:00</t>
  </si>
  <si>
    <t>31-AUG-15:00</t>
  </si>
  <si>
    <t>03-NOV-14:39</t>
  </si>
  <si>
    <t>28-FEB-16:49</t>
  </si>
  <si>
    <t>13-OCT-15:00</t>
  </si>
  <si>
    <t>13-NOV-16:30</t>
  </si>
  <si>
    <t>23-JAN-16:00</t>
  </si>
  <si>
    <t>27-FEB-16:00</t>
  </si>
  <si>
    <t>15-MAY-15:20</t>
  </si>
  <si>
    <t>19-JUN-15:50</t>
  </si>
  <si>
    <t>22-NOV-15:30</t>
  </si>
  <si>
    <t>05-DEC-15:09</t>
  </si>
  <si>
    <t>25-JAN-15:30</t>
  </si>
  <si>
    <t>13-FEB-14:00</t>
  </si>
  <si>
    <t>30-MAY-15:50</t>
  </si>
  <si>
    <t>30-JUN-15:39</t>
  </si>
  <si>
    <t>10-JUL-15:50</t>
  </si>
  <si>
    <t>08-AUG-15:30</t>
  </si>
  <si>
    <t>25-SEP-15:09</t>
  </si>
  <si>
    <t>05-OCT-14:39</t>
  </si>
  <si>
    <t>10-NOV-14:00</t>
  </si>
  <si>
    <t>27-FEB-15:00</t>
  </si>
  <si>
    <t>21-APR-15:50</t>
  </si>
  <si>
    <t>03-OCT-15:30</t>
  </si>
  <si>
    <t>01-MAR-14:00</t>
  </si>
  <si>
    <t>13-APR-15:20</t>
  </si>
  <si>
    <t>25-MAY-15:00</t>
  </si>
  <si>
    <t>15-AUG-12:00</t>
  </si>
  <si>
    <t>28-SEP-15:30</t>
  </si>
  <si>
    <t>07-DEC-16:49</t>
  </si>
  <si>
    <t>09-MAR-15:00</t>
  </si>
  <si>
    <t>17-AUG-15:00</t>
  </si>
  <si>
    <t>08-SEP-15:00</t>
  </si>
  <si>
    <t>03-OCT-14:00</t>
  </si>
  <si>
    <t>26-JAN-15:00</t>
  </si>
  <si>
    <t>14-FEB-15:00</t>
  </si>
  <si>
    <t>02-MAR-15:00</t>
  </si>
  <si>
    <t>01-AUG-15:30</t>
  </si>
  <si>
    <t>29-SEP-14:50</t>
  </si>
  <si>
    <t>08-NOV-15:39</t>
  </si>
  <si>
    <t>08-DEC-16:49</t>
  </si>
  <si>
    <t>21-FEB-15:50</t>
  </si>
  <si>
    <t>18-APR-15:00</t>
  </si>
  <si>
    <t>04-MAY-15:00</t>
  </si>
  <si>
    <t>28-JUN-15:30</t>
  </si>
  <si>
    <t>17-OCT-15:39</t>
  </si>
  <si>
    <t>07-APR-14:00</t>
  </si>
  <si>
    <t>27-SEP-15:30</t>
  </si>
  <si>
    <t>24-JAN-15:30</t>
  </si>
  <si>
    <t>07-FEB-15:20</t>
  </si>
  <si>
    <t>17-JUL-15:39</t>
  </si>
  <si>
    <t>05-OCT-15:20</t>
  </si>
  <si>
    <t>21-DEC-16:40</t>
  </si>
  <si>
    <t>23-MAR-15:00</t>
  </si>
  <si>
    <t>02-NOV-14:00</t>
  </si>
  <si>
    <t>01-DEC-16:30</t>
  </si>
  <si>
    <t>02-FEB-15:00</t>
  </si>
  <si>
    <t>16-MAY-15:00</t>
  </si>
  <si>
    <t>21-NOV-16:49</t>
  </si>
  <si>
    <t>22-MAR-14:09</t>
  </si>
  <si>
    <t>04-APR-15:39</t>
  </si>
  <si>
    <t>11-AUG-15:39</t>
  </si>
  <si>
    <t>25-APR-15:00</t>
  </si>
  <si>
    <t>21-JUN-15:00</t>
  </si>
  <si>
    <t>07-SEP-15:00</t>
  </si>
  <si>
    <t>WINDOW-NONRES-FIXED</t>
  </si>
  <si>
    <t>10-NOV-16:49</t>
  </si>
  <si>
    <t>Standard 90.1-1989</t>
  </si>
  <si>
    <t>[2] ASHRAE Standard 90.1-1989, Atlanta, GA:  American Society of Heating, Refrigerating and Air-Conditioning Engineers.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</si>
  <si>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</si>
  <si>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 xml:space="preserve">No 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</si>
</sst>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5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5" applyFont="1" applyBorder="1"/>
    <xf numFmtId="2" fontId="9" fillId="2" borderId="0" xfId="5" applyNumberFormat="1" applyFont="1" applyFill="1" applyAlignment="1">
      <alignment horizontal="center" wrapText="1"/>
    </xf>
    <xf numFmtId="165" fontId="8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20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0" borderId="0" xfId="0" applyNumberFormat="1" applyFont="1" applyAlignment="1">
      <alignment horizontal="left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0" fontId="18" fillId="0" borderId="0" xfId="0" applyFont="1" applyAlignment="1">
      <alignment vertical="top"/>
    </xf>
    <xf numFmtId="167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7" fillId="0" borderId="0" xfId="6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0" fillId="0" borderId="0" xfId="7" applyNumberFormat="1" applyFont="1" applyBorder="1" applyAlignment="1">
      <alignment horizontal="center"/>
    </xf>
    <xf numFmtId="164" fontId="20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130965593785243E-2"/>
          <c:y val="4.2414355628058717E-2"/>
          <c:w val="0.8601553829078806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31125</c:v>
                </c:pt>
                <c:pt idx="1">
                  <c:v>21336.111111111109</c:v>
                </c:pt>
                <c:pt idx="2">
                  <c:v>22702.777777777777</c:v>
                </c:pt>
                <c:pt idx="3">
                  <c:v>12991.666666666666</c:v>
                </c:pt>
                <c:pt idx="4">
                  <c:v>9022.2222222222208</c:v>
                </c:pt>
                <c:pt idx="5">
                  <c:v>15672.222222222223</c:v>
                </c:pt>
                <c:pt idx="6">
                  <c:v>2563.8888888888887</c:v>
                </c:pt>
                <c:pt idx="7">
                  <c:v>9716.6666666666661</c:v>
                </c:pt>
                <c:pt idx="8">
                  <c:v>8958.3333333333339</c:v>
                </c:pt>
                <c:pt idx="9">
                  <c:v>2469.4444444444443</c:v>
                </c:pt>
                <c:pt idx="10">
                  <c:v>8180.5555555555557</c:v>
                </c:pt>
                <c:pt idx="11">
                  <c:v>5897.2222222222226</c:v>
                </c:pt>
                <c:pt idx="12">
                  <c:v>7233.333333333333</c:v>
                </c:pt>
                <c:pt idx="13">
                  <c:v>4222.2222222222226</c:v>
                </c:pt>
                <c:pt idx="14">
                  <c:v>3433.3333333333335</c:v>
                </c:pt>
                <c:pt idx="15">
                  <c:v>2658.3333333333335</c:v>
                </c:pt>
              </c:numCache>
            </c:numRef>
          </c:val>
        </c:ser>
        <c:ser>
          <c:idx val="4"/>
          <c:order val="1"/>
          <c:tx>
            <c:strRef>
              <c:f>LocationSummary!$B$78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28511.111111111109</c:v>
                </c:pt>
                <c:pt idx="1">
                  <c:v>28511.111111111109</c:v>
                </c:pt>
                <c:pt idx="2">
                  <c:v>28511.111111111109</c:v>
                </c:pt>
                <c:pt idx="3">
                  <c:v>28511.111111111109</c:v>
                </c:pt>
                <c:pt idx="4">
                  <c:v>28511.111111111109</c:v>
                </c:pt>
                <c:pt idx="5">
                  <c:v>28511.111111111109</c:v>
                </c:pt>
                <c:pt idx="6">
                  <c:v>28511.111111111109</c:v>
                </c:pt>
                <c:pt idx="7">
                  <c:v>28511.111111111109</c:v>
                </c:pt>
                <c:pt idx="8">
                  <c:v>28511.111111111109</c:v>
                </c:pt>
                <c:pt idx="9">
                  <c:v>28511.111111111109</c:v>
                </c:pt>
                <c:pt idx="10">
                  <c:v>28511.111111111109</c:v>
                </c:pt>
                <c:pt idx="11">
                  <c:v>28511.111111111109</c:v>
                </c:pt>
                <c:pt idx="12">
                  <c:v>28511.111111111109</c:v>
                </c:pt>
                <c:pt idx="13">
                  <c:v>28511.111111111109</c:v>
                </c:pt>
                <c:pt idx="14">
                  <c:v>28511.111111111109</c:v>
                </c:pt>
                <c:pt idx="15">
                  <c:v>28511.111111111109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5083.333333333333</c:v>
                </c:pt>
                <c:pt idx="1">
                  <c:v>5080.5555555555557</c:v>
                </c:pt>
                <c:pt idx="2">
                  <c:v>5080.5555555555557</c:v>
                </c:pt>
                <c:pt idx="3">
                  <c:v>5080.5555555555557</c:v>
                </c:pt>
                <c:pt idx="4">
                  <c:v>5075</c:v>
                </c:pt>
                <c:pt idx="5">
                  <c:v>5075</c:v>
                </c:pt>
                <c:pt idx="6">
                  <c:v>5077.7777777777774</c:v>
                </c:pt>
                <c:pt idx="7">
                  <c:v>5075</c:v>
                </c:pt>
                <c:pt idx="8">
                  <c:v>5075</c:v>
                </c:pt>
                <c:pt idx="9">
                  <c:v>5066.666666666667</c:v>
                </c:pt>
                <c:pt idx="10">
                  <c:v>5075</c:v>
                </c:pt>
                <c:pt idx="11">
                  <c:v>5072.2222222222226</c:v>
                </c:pt>
                <c:pt idx="12">
                  <c:v>5072.2222222222226</c:v>
                </c:pt>
                <c:pt idx="13">
                  <c:v>5069.4444444444443</c:v>
                </c:pt>
                <c:pt idx="14">
                  <c:v>5066.666666666667</c:v>
                </c:pt>
                <c:pt idx="15">
                  <c:v>5036.1111111111113</c:v>
                </c:pt>
              </c:numCache>
            </c:numRef>
          </c:val>
        </c:ser>
        <c:ser>
          <c:idx val="7"/>
          <c:order val="3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18275.000000000004</c:v>
                </c:pt>
                <c:pt idx="1">
                  <c:v>18275.000000000004</c:v>
                </c:pt>
                <c:pt idx="2">
                  <c:v>18275.000000000004</c:v>
                </c:pt>
                <c:pt idx="3">
                  <c:v>18275.000000000004</c:v>
                </c:pt>
                <c:pt idx="4">
                  <c:v>18275.000000000004</c:v>
                </c:pt>
                <c:pt idx="5">
                  <c:v>18275.000000000004</c:v>
                </c:pt>
                <c:pt idx="6">
                  <c:v>18275.000000000004</c:v>
                </c:pt>
                <c:pt idx="7">
                  <c:v>18275.000000000004</c:v>
                </c:pt>
                <c:pt idx="8">
                  <c:v>18275.000000000004</c:v>
                </c:pt>
                <c:pt idx="9">
                  <c:v>18275.000000000004</c:v>
                </c:pt>
                <c:pt idx="10">
                  <c:v>18275.000000000004</c:v>
                </c:pt>
                <c:pt idx="11">
                  <c:v>18275.000000000004</c:v>
                </c:pt>
                <c:pt idx="12">
                  <c:v>18275.000000000004</c:v>
                </c:pt>
                <c:pt idx="13">
                  <c:v>18275.000000000004</c:v>
                </c:pt>
                <c:pt idx="14">
                  <c:v>18275.000000000004</c:v>
                </c:pt>
                <c:pt idx="15">
                  <c:v>18275.000000000004</c:v>
                </c:pt>
              </c:numCache>
            </c:numRef>
          </c:val>
        </c:ser>
        <c:ser>
          <c:idx val="3"/>
          <c:order val="4"/>
          <c:tx>
            <c:strRef>
              <c:f>LocationSummary!$B$82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LocationSummary!$C$82:$R$82</c:f>
              <c:numCache>
                <c:formatCode>#,##0.00</c:formatCode>
                <c:ptCount val="16"/>
                <c:pt idx="0">
                  <c:v>14144.444444444445</c:v>
                </c:pt>
                <c:pt idx="1">
                  <c:v>14983.333333333334</c:v>
                </c:pt>
                <c:pt idx="2">
                  <c:v>15308.333333333334</c:v>
                </c:pt>
                <c:pt idx="3">
                  <c:v>17350</c:v>
                </c:pt>
                <c:pt idx="4">
                  <c:v>12955.555555555555</c:v>
                </c:pt>
                <c:pt idx="5">
                  <c:v>15444.444444444445</c:v>
                </c:pt>
                <c:pt idx="6">
                  <c:v>11977.777777777777</c:v>
                </c:pt>
                <c:pt idx="7">
                  <c:v>18405.555555555558</c:v>
                </c:pt>
                <c:pt idx="8">
                  <c:v>18725</c:v>
                </c:pt>
                <c:pt idx="9">
                  <c:v>14672.222222222223</c:v>
                </c:pt>
                <c:pt idx="10">
                  <c:v>23638.888888888891</c:v>
                </c:pt>
                <c:pt idx="11">
                  <c:v>23177.777777777777</c:v>
                </c:pt>
                <c:pt idx="12">
                  <c:v>26066.666666666668</c:v>
                </c:pt>
                <c:pt idx="13">
                  <c:v>26819.444444444445</c:v>
                </c:pt>
                <c:pt idx="14">
                  <c:v>28025</c:v>
                </c:pt>
                <c:pt idx="15">
                  <c:v>36058.333333333336</c:v>
                </c:pt>
              </c:numCache>
            </c:numRef>
          </c:val>
        </c:ser>
        <c:overlap val="100"/>
        <c:axId val="99981568"/>
        <c:axId val="99991552"/>
      </c:barChart>
      <c:catAx>
        <c:axId val="999815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91552"/>
        <c:crosses val="autoZero"/>
        <c:auto val="1"/>
        <c:lblAlgn val="ctr"/>
        <c:lblOffset val="50"/>
        <c:tickLblSkip val="1"/>
        <c:tickMarkSkip val="1"/>
      </c:catAx>
      <c:valAx>
        <c:axId val="99991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269168026101141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815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101368849426785"/>
          <c:y val="5.4377379010332114E-2"/>
          <c:w val="0.51239363669995863"/>
          <c:h val="0.129961935834694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240843507214266E-2"/>
          <c:y val="9.6247960848287226E-2"/>
          <c:w val="0.90344062153163152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139200"/>
        <c:axId val="101141120"/>
      </c:barChart>
      <c:catAx>
        <c:axId val="10113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8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41120"/>
        <c:crosses val="autoZero"/>
        <c:auto val="1"/>
        <c:lblAlgn val="ctr"/>
        <c:lblOffset val="100"/>
        <c:tickLblSkip val="1"/>
        <c:tickMarkSkip val="1"/>
      </c:catAx>
      <c:valAx>
        <c:axId val="10114112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2365415986952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392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47613762486513"/>
          <c:y val="2.0119630233822728E-2"/>
          <c:w val="0.22752497225305104"/>
          <c:h val="0.151712887438826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LocationSummary!$C$92:$R$92</c:f>
              <c:numCache>
                <c:formatCode>#,##0.00</c:formatCode>
                <c:ptCount val="16"/>
                <c:pt idx="0">
                  <c:v>850</c:v>
                </c:pt>
                <c:pt idx="1">
                  <c:v>37760</c:v>
                </c:pt>
                <c:pt idx="2">
                  <c:v>20550</c:v>
                </c:pt>
                <c:pt idx="3">
                  <c:v>79560</c:v>
                </c:pt>
                <c:pt idx="4">
                  <c:v>13200</c:v>
                </c:pt>
                <c:pt idx="5">
                  <c:v>42110</c:v>
                </c:pt>
                <c:pt idx="6">
                  <c:v>52410</c:v>
                </c:pt>
                <c:pt idx="7">
                  <c:v>129789.99999999999</c:v>
                </c:pt>
                <c:pt idx="8">
                  <c:v>89390</c:v>
                </c:pt>
                <c:pt idx="9">
                  <c:v>105920</c:v>
                </c:pt>
                <c:pt idx="10">
                  <c:v>181200</c:v>
                </c:pt>
                <c:pt idx="11">
                  <c:v>130520.00000000001</c:v>
                </c:pt>
                <c:pt idx="12">
                  <c:v>239840</c:v>
                </c:pt>
                <c:pt idx="13">
                  <c:v>186920</c:v>
                </c:pt>
                <c:pt idx="14">
                  <c:v>296500</c:v>
                </c:pt>
                <c:pt idx="15">
                  <c:v>533640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10950</c:v>
                </c:pt>
                <c:pt idx="1">
                  <c:v>11360</c:v>
                </c:pt>
                <c:pt idx="2">
                  <c:v>11120</c:v>
                </c:pt>
                <c:pt idx="3">
                  <c:v>11750</c:v>
                </c:pt>
                <c:pt idx="4">
                  <c:v>11680</c:v>
                </c:pt>
                <c:pt idx="5">
                  <c:v>11410</c:v>
                </c:pt>
                <c:pt idx="6">
                  <c:v>12010</c:v>
                </c:pt>
                <c:pt idx="7">
                  <c:v>12060</c:v>
                </c:pt>
                <c:pt idx="8">
                  <c:v>12000</c:v>
                </c:pt>
                <c:pt idx="9">
                  <c:v>12220</c:v>
                </c:pt>
                <c:pt idx="10">
                  <c:v>12330</c:v>
                </c:pt>
                <c:pt idx="11">
                  <c:v>12320</c:v>
                </c:pt>
                <c:pt idx="12">
                  <c:v>12570</c:v>
                </c:pt>
                <c:pt idx="13">
                  <c:v>12610</c:v>
                </c:pt>
                <c:pt idx="14">
                  <c:v>12950</c:v>
                </c:pt>
                <c:pt idx="15">
                  <c:v>13420</c:v>
                </c:pt>
              </c:numCache>
            </c:numRef>
          </c:val>
        </c:ser>
        <c:overlap val="100"/>
        <c:axId val="100009088"/>
        <c:axId val="100010624"/>
      </c:barChart>
      <c:catAx>
        <c:axId val="1000090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10624"/>
        <c:crosses val="autoZero"/>
        <c:auto val="1"/>
        <c:lblAlgn val="ctr"/>
        <c:lblOffset val="50"/>
        <c:tickLblSkip val="1"/>
        <c:tickMarkSkip val="1"/>
      </c:catAx>
      <c:valAx>
        <c:axId val="100010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8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090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5.5464926590538775E-2"/>
          <c:w val="0.24306326304106649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05734369219323"/>
          <c:y val="4.2414355628058717E-2"/>
          <c:w val="0.82722900480947448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219.20729321543155</c:v>
                </c:pt>
                <c:pt idx="1">
                  <c:v>150.26606150716017</c:v>
                </c:pt>
                <c:pt idx="2">
                  <c:v>159.89122779560216</c:v>
                </c:pt>
                <c:pt idx="3">
                  <c:v>91.497769778542917</c:v>
                </c:pt>
                <c:pt idx="4">
                  <c:v>63.541748180608799</c:v>
                </c:pt>
                <c:pt idx="5">
                  <c:v>110.3763987792472</c:v>
                </c:pt>
                <c:pt idx="6">
                  <c:v>18.056968463886061</c:v>
                </c:pt>
                <c:pt idx="7">
                  <c:v>68.432584709288676</c:v>
                </c:pt>
                <c:pt idx="8">
                  <c:v>63.091791219970261</c:v>
                </c:pt>
                <c:pt idx="9">
                  <c:v>17.391814695985602</c:v>
                </c:pt>
                <c:pt idx="10">
                  <c:v>57.614054307848811</c:v>
                </c:pt>
                <c:pt idx="11">
                  <c:v>41.532983801549413</c:v>
                </c:pt>
                <c:pt idx="12">
                  <c:v>50.942953282729476</c:v>
                </c:pt>
                <c:pt idx="13">
                  <c:v>29.736286094373579</c:v>
                </c:pt>
                <c:pt idx="14">
                  <c:v>24.180295797793253</c:v>
                </c:pt>
                <c:pt idx="15">
                  <c:v>18.722122231786525</c:v>
                </c:pt>
              </c:numCache>
            </c:numRef>
          </c:val>
        </c:ser>
        <c:ser>
          <c:idx val="3"/>
          <c:order val="1"/>
          <c:tx>
            <c:strRef>
              <c:f>LocationSummary!$B$144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200.79818452148055</c:v>
                </c:pt>
                <c:pt idx="1">
                  <c:v>200.79818452148055</c:v>
                </c:pt>
                <c:pt idx="2">
                  <c:v>200.79818452148055</c:v>
                </c:pt>
                <c:pt idx="3">
                  <c:v>200.79818452148055</c:v>
                </c:pt>
                <c:pt idx="4">
                  <c:v>200.79818452148055</c:v>
                </c:pt>
                <c:pt idx="5">
                  <c:v>200.79818452148055</c:v>
                </c:pt>
                <c:pt idx="6">
                  <c:v>200.79818452148055</c:v>
                </c:pt>
                <c:pt idx="7">
                  <c:v>200.79818452148055</c:v>
                </c:pt>
                <c:pt idx="8">
                  <c:v>200.79818452148055</c:v>
                </c:pt>
                <c:pt idx="9">
                  <c:v>200.79818452148055</c:v>
                </c:pt>
                <c:pt idx="10">
                  <c:v>200.79818452148055</c:v>
                </c:pt>
                <c:pt idx="11">
                  <c:v>200.79818452148055</c:v>
                </c:pt>
                <c:pt idx="12">
                  <c:v>200.79818452148055</c:v>
                </c:pt>
                <c:pt idx="13">
                  <c:v>200.79818452148055</c:v>
                </c:pt>
                <c:pt idx="14">
                  <c:v>200.79818452148055</c:v>
                </c:pt>
                <c:pt idx="15">
                  <c:v>200.79818452148055</c:v>
                </c:pt>
              </c:numCache>
            </c:numRef>
          </c:val>
        </c:ser>
        <c:ser>
          <c:idx val="1"/>
          <c:order val="2"/>
          <c:tx>
            <c:strRef>
              <c:f>LocationSummary!$B$145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35.800923389936614</c:v>
                </c:pt>
                <c:pt idx="1">
                  <c:v>35.781360043821891</c:v>
                </c:pt>
                <c:pt idx="2">
                  <c:v>35.781360043821891</c:v>
                </c:pt>
                <c:pt idx="3">
                  <c:v>35.781360043821891</c:v>
                </c:pt>
                <c:pt idx="4">
                  <c:v>35.742233351592454</c:v>
                </c:pt>
                <c:pt idx="5">
                  <c:v>35.742233351592454</c:v>
                </c:pt>
                <c:pt idx="6">
                  <c:v>35.761796697707176</c:v>
                </c:pt>
                <c:pt idx="7">
                  <c:v>35.742233351592454</c:v>
                </c:pt>
                <c:pt idx="8">
                  <c:v>35.742233351592454</c:v>
                </c:pt>
                <c:pt idx="9">
                  <c:v>35.683543313248293</c:v>
                </c:pt>
                <c:pt idx="10">
                  <c:v>35.742233351592454</c:v>
                </c:pt>
                <c:pt idx="11">
                  <c:v>35.722670005477738</c:v>
                </c:pt>
                <c:pt idx="12">
                  <c:v>35.722670005477738</c:v>
                </c:pt>
                <c:pt idx="13">
                  <c:v>35.703106659363016</c:v>
                </c:pt>
                <c:pt idx="14">
                  <c:v>35.683543313248293</c:v>
                </c:pt>
                <c:pt idx="15">
                  <c:v>35.468346505986382</c:v>
                </c:pt>
              </c:numCache>
            </c:numRef>
          </c:val>
        </c:ser>
        <c:ser>
          <c:idx val="7"/>
          <c:order val="3"/>
          <c:tx>
            <c:strRef>
              <c:f>LocationSummary!$B$146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128.70725408873932</c:v>
                </c:pt>
                <c:pt idx="1">
                  <c:v>128.70725408873932</c:v>
                </c:pt>
                <c:pt idx="2">
                  <c:v>128.70725408873932</c:v>
                </c:pt>
                <c:pt idx="3">
                  <c:v>128.70725408873932</c:v>
                </c:pt>
                <c:pt idx="4">
                  <c:v>128.70725408873932</c:v>
                </c:pt>
                <c:pt idx="5">
                  <c:v>128.70725408873932</c:v>
                </c:pt>
                <c:pt idx="6">
                  <c:v>128.70725408873932</c:v>
                </c:pt>
                <c:pt idx="7">
                  <c:v>128.70725408873932</c:v>
                </c:pt>
                <c:pt idx="8">
                  <c:v>128.70725408873932</c:v>
                </c:pt>
                <c:pt idx="9">
                  <c:v>128.70725408873932</c:v>
                </c:pt>
                <c:pt idx="10">
                  <c:v>128.70725408873932</c:v>
                </c:pt>
                <c:pt idx="11">
                  <c:v>128.70725408873932</c:v>
                </c:pt>
                <c:pt idx="12">
                  <c:v>128.70725408873932</c:v>
                </c:pt>
                <c:pt idx="13">
                  <c:v>128.70725408873932</c:v>
                </c:pt>
                <c:pt idx="14">
                  <c:v>128.70725408873932</c:v>
                </c:pt>
                <c:pt idx="15">
                  <c:v>128.70725408873932</c:v>
                </c:pt>
              </c:numCache>
            </c:numRef>
          </c:val>
        </c:ser>
        <c:ser>
          <c:idx val="6"/>
          <c:order val="4"/>
          <c:tx>
            <c:strRef>
              <c:f>LocationSummary!$B$148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LocationSummary!$C$148:$R$148</c:f>
              <c:numCache>
                <c:formatCode>0.00</c:formatCode>
                <c:ptCount val="16"/>
                <c:pt idx="0">
                  <c:v>99.616558416151491</c:v>
                </c:pt>
                <c:pt idx="1">
                  <c:v>105.52468894279677</c:v>
                </c:pt>
                <c:pt idx="2">
                  <c:v>107.81360043821894</c:v>
                </c:pt>
                <c:pt idx="3">
                  <c:v>122.19265983253776</c:v>
                </c:pt>
                <c:pt idx="4">
                  <c:v>91.243446279051568</c:v>
                </c:pt>
                <c:pt idx="5">
                  <c:v>108.7722043978402</c:v>
                </c:pt>
                <c:pt idx="6">
                  <c:v>84.357148446670308</c:v>
                </c:pt>
                <c:pt idx="7">
                  <c:v>129.62673135613116</c:v>
                </c:pt>
                <c:pt idx="8">
                  <c:v>131.87651615932387</c:v>
                </c:pt>
                <c:pt idx="9">
                  <c:v>103.33359417794819</c:v>
                </c:pt>
                <c:pt idx="10">
                  <c:v>166.4840754362626</c:v>
                </c:pt>
                <c:pt idx="11">
                  <c:v>163.23655998121919</c:v>
                </c:pt>
                <c:pt idx="12">
                  <c:v>183.58243994052742</c:v>
                </c:pt>
                <c:pt idx="13">
                  <c:v>188.88410673761641</c:v>
                </c:pt>
                <c:pt idx="14">
                  <c:v>197.37459895140464</c:v>
                </c:pt>
                <c:pt idx="15">
                  <c:v>253.95179591517331</c:v>
                </c:pt>
              </c:numCache>
            </c:numRef>
          </c:val>
        </c:ser>
        <c:ser>
          <c:idx val="9"/>
          <c:order val="5"/>
          <c:tx>
            <c:strRef>
              <c:f>LocationSummary!$B$158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1.6628844197511541</c:v>
                </c:pt>
                <c:pt idx="1">
                  <c:v>73.871194929180689</c:v>
                </c:pt>
                <c:pt idx="2">
                  <c:v>40.202676265748494</c:v>
                </c:pt>
                <c:pt idx="3">
                  <c:v>155.64598168870802</c:v>
                </c:pt>
                <c:pt idx="4">
                  <c:v>25.823616871429689</c:v>
                </c:pt>
                <c:pt idx="5">
                  <c:v>82.381250489083655</c:v>
                </c:pt>
                <c:pt idx="6">
                  <c:v>102.53149698724469</c:v>
                </c:pt>
                <c:pt idx="7">
                  <c:v>253.91266922294386</c:v>
                </c:pt>
                <c:pt idx="8">
                  <c:v>174.87675091947725</c:v>
                </c:pt>
                <c:pt idx="9">
                  <c:v>207.21496204710851</c:v>
                </c:pt>
                <c:pt idx="10">
                  <c:v>354.48783159871664</c:v>
                </c:pt>
                <c:pt idx="11">
                  <c:v>255.34079348931843</c:v>
                </c:pt>
                <c:pt idx="12">
                  <c:v>469.20729321543155</c:v>
                </c:pt>
                <c:pt idx="13">
                  <c:v>365.67806557633617</c:v>
                </c:pt>
                <c:pt idx="14">
                  <c:v>580.05321230143204</c:v>
                </c:pt>
                <c:pt idx="15">
                  <c:v>1043.9784020658892</c:v>
                </c:pt>
              </c:numCache>
            </c:numRef>
          </c:val>
        </c:ser>
        <c:ser>
          <c:idx val="0"/>
          <c:order val="6"/>
          <c:tx>
            <c:strRef>
              <c:f>LocationSummary!$B$169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21.421863995617809</c:v>
                </c:pt>
                <c:pt idx="1">
                  <c:v>22.223961186321308</c:v>
                </c:pt>
                <c:pt idx="2">
                  <c:v>21.75444087956804</c:v>
                </c:pt>
                <c:pt idx="3">
                  <c:v>22.986931684795366</c:v>
                </c:pt>
                <c:pt idx="4">
                  <c:v>22.84998826199233</c:v>
                </c:pt>
                <c:pt idx="5">
                  <c:v>22.321777916894906</c:v>
                </c:pt>
                <c:pt idx="6">
                  <c:v>23.495578683778071</c:v>
                </c:pt>
                <c:pt idx="7">
                  <c:v>23.593395414351669</c:v>
                </c:pt>
                <c:pt idx="8">
                  <c:v>23.476015337663352</c:v>
                </c:pt>
                <c:pt idx="9">
                  <c:v>23.906408952187181</c:v>
                </c:pt>
                <c:pt idx="10">
                  <c:v>24.121605759449096</c:v>
                </c:pt>
                <c:pt idx="11">
                  <c:v>24.102042413334374</c:v>
                </c:pt>
                <c:pt idx="12">
                  <c:v>24.591126066202364</c:v>
                </c:pt>
                <c:pt idx="13">
                  <c:v>24.669379450661239</c:v>
                </c:pt>
                <c:pt idx="14">
                  <c:v>25.334533218561702</c:v>
                </c:pt>
                <c:pt idx="15">
                  <c:v>26.254010485953515</c:v>
                </c:pt>
              </c:numCache>
            </c:numRef>
          </c:val>
        </c:ser>
        <c:overlap val="100"/>
        <c:axId val="100102144"/>
        <c:axId val="100103680"/>
      </c:barChart>
      <c:catAx>
        <c:axId val="1001021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03680"/>
        <c:crosses val="autoZero"/>
        <c:auto val="1"/>
        <c:lblAlgn val="ctr"/>
        <c:lblOffset val="50"/>
        <c:tickLblSkip val="1"/>
        <c:tickMarkSkip val="1"/>
      </c:catAx>
      <c:valAx>
        <c:axId val="10010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02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10876803551609"/>
          <c:y val="5.4377379010332114E-2"/>
          <c:w val="0.56529781724010852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23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LocationSummary!$C$240:$R$240</c:f>
              <c:numCache>
                <c:formatCode>#,##0.00</c:formatCode>
                <c:ptCount val="16"/>
                <c:pt idx="0">
                  <c:v>17.63</c:v>
                </c:pt>
                <c:pt idx="1">
                  <c:v>17.63</c:v>
                </c:pt>
                <c:pt idx="2">
                  <c:v>17.63</c:v>
                </c:pt>
                <c:pt idx="3">
                  <c:v>17.63</c:v>
                </c:pt>
                <c:pt idx="4">
                  <c:v>17.63</c:v>
                </c:pt>
                <c:pt idx="5">
                  <c:v>17.63</c:v>
                </c:pt>
                <c:pt idx="6">
                  <c:v>17.63</c:v>
                </c:pt>
                <c:pt idx="7">
                  <c:v>17.63</c:v>
                </c:pt>
                <c:pt idx="8">
                  <c:v>17.63</c:v>
                </c:pt>
                <c:pt idx="9">
                  <c:v>17.63</c:v>
                </c:pt>
                <c:pt idx="10">
                  <c:v>17.63</c:v>
                </c:pt>
                <c:pt idx="11">
                  <c:v>17.63</c:v>
                </c:pt>
                <c:pt idx="12">
                  <c:v>17.63</c:v>
                </c:pt>
                <c:pt idx="13">
                  <c:v>17.63</c:v>
                </c:pt>
                <c:pt idx="14">
                  <c:v>17.63</c:v>
                </c:pt>
                <c:pt idx="15">
                  <c:v>17.63</c:v>
                </c:pt>
              </c:numCache>
            </c:numRef>
          </c:val>
        </c:ser>
        <c:ser>
          <c:idx val="0"/>
          <c:order val="1"/>
          <c:tx>
            <c:strRef>
              <c:f>LocationSummary!$B$248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LocationSummary!$C$248:$R$248</c:f>
              <c:numCache>
                <c:formatCode>#,##0.00</c:formatCode>
                <c:ptCount val="16"/>
                <c:pt idx="0">
                  <c:v>51.460239100000003</c:v>
                </c:pt>
                <c:pt idx="1">
                  <c:v>143.48776850000002</c:v>
                </c:pt>
                <c:pt idx="2">
                  <c:v>2669.7200000000003</c:v>
                </c:pt>
                <c:pt idx="3">
                  <c:v>513.26983689999997</c:v>
                </c:pt>
                <c:pt idx="4">
                  <c:v>1296.47</c:v>
                </c:pt>
                <c:pt idx="5">
                  <c:v>2276.37</c:v>
                </c:pt>
                <c:pt idx="6">
                  <c:v>1165.92</c:v>
                </c:pt>
                <c:pt idx="7">
                  <c:v>18.1589147</c:v>
                </c:pt>
                <c:pt idx="8">
                  <c:v>361.20247710000001</c:v>
                </c:pt>
                <c:pt idx="9">
                  <c:v>704.90123210000002</c:v>
                </c:pt>
                <c:pt idx="10">
                  <c:v>129.82427319999999</c:v>
                </c:pt>
                <c:pt idx="11">
                  <c:v>367.50310989999997</c:v>
                </c:pt>
                <c:pt idx="12">
                  <c:v>132.1173565</c:v>
                </c:pt>
                <c:pt idx="13">
                  <c:v>5251.11</c:v>
                </c:pt>
                <c:pt idx="14">
                  <c:v>129.25481070000001</c:v>
                </c:pt>
                <c:pt idx="15">
                  <c:v>92.503351500000008</c:v>
                </c:pt>
              </c:numCache>
            </c:numRef>
          </c:val>
        </c:ser>
        <c:overlap val="100"/>
        <c:axId val="100125312"/>
        <c:axId val="100131200"/>
      </c:barChart>
      <c:catAx>
        <c:axId val="1001253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31200"/>
        <c:crosses val="autoZero"/>
        <c:auto val="1"/>
        <c:lblAlgn val="ctr"/>
        <c:lblOffset val="50"/>
        <c:tickLblSkip val="1"/>
        <c:tickMarkSkip val="1"/>
      </c:catAx>
      <c:valAx>
        <c:axId val="100131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253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720237939181"/>
          <c:y val="8.4828711256117434E-2"/>
          <c:w val="0.26471701026272926"/>
          <c:h val="0.11850706263674586"/>
        </c:manualLayout>
      </c:layout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22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#,##0.00</c:formatCode>
                <c:ptCount val="16"/>
                <c:pt idx="0">
                  <c:v>26853.159800000001</c:v>
                </c:pt>
                <c:pt idx="1">
                  <c:v>30300.8665</c:v>
                </c:pt>
                <c:pt idx="2">
                  <c:v>27702.6234</c:v>
                </c:pt>
                <c:pt idx="3">
                  <c:v>26969.425999999999</c:v>
                </c:pt>
                <c:pt idx="4">
                  <c:v>9078.0822000000007</c:v>
                </c:pt>
                <c:pt idx="5">
                  <c:v>28950.778900000001</c:v>
                </c:pt>
                <c:pt idx="6">
                  <c:v>8922.0702999999994</c:v>
                </c:pt>
                <c:pt idx="7">
                  <c:v>24141.596600000001</c:v>
                </c:pt>
                <c:pt idx="8">
                  <c:v>34322.788200000003</c:v>
                </c:pt>
                <c:pt idx="9">
                  <c:v>7155.5173999999997</c:v>
                </c:pt>
                <c:pt idx="10">
                  <c:v>48103.681799999998</c:v>
                </c:pt>
                <c:pt idx="11">
                  <c:v>35637.0242</c:v>
                </c:pt>
                <c:pt idx="12">
                  <c:v>33700.598299999998</c:v>
                </c:pt>
                <c:pt idx="13">
                  <c:v>33892.131200000003</c:v>
                </c:pt>
                <c:pt idx="14">
                  <c:v>34097.627200000003</c:v>
                </c:pt>
                <c:pt idx="15">
                  <c:v>35341.911699999997</c:v>
                </c:pt>
              </c:numCache>
            </c:numRef>
          </c:val>
        </c:ser>
        <c:overlap val="100"/>
        <c:axId val="100266368"/>
        <c:axId val="100267904"/>
      </c:barChart>
      <c:catAx>
        <c:axId val="1002663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7904"/>
        <c:crosses val="autoZero"/>
        <c:auto val="1"/>
        <c:lblAlgn val="ctr"/>
        <c:lblOffset val="50"/>
        <c:tickLblSkip val="1"/>
        <c:tickMarkSkip val="1"/>
      </c:catAx>
      <c:valAx>
        <c:axId val="100267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63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29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340480"/>
        <c:axId val="100342400"/>
      </c:barChart>
      <c:catAx>
        <c:axId val="10034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2400"/>
        <c:crosses val="autoZero"/>
        <c:auto val="1"/>
        <c:lblAlgn val="ctr"/>
        <c:lblOffset val="100"/>
        <c:tickLblSkip val="1"/>
        <c:tickMarkSkip val="1"/>
      </c:catAx>
      <c:valAx>
        <c:axId val="100342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43E-3"/>
              <c:y val="0.419249592169659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04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7.01468189233279E-2"/>
          <c:w val="0.17425083240843625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680448"/>
        <c:axId val="100682368"/>
      </c:barChart>
      <c:catAx>
        <c:axId val="10068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2368"/>
        <c:crosses val="autoZero"/>
        <c:auto val="1"/>
        <c:lblAlgn val="ctr"/>
        <c:lblOffset val="100"/>
        <c:tickLblSkip val="1"/>
        <c:tickMarkSkip val="1"/>
      </c:catAx>
      <c:valAx>
        <c:axId val="100682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04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1701812800579"/>
          <c:y val="0.15606307775965197"/>
          <c:w val="0.17425083240843672"/>
          <c:h val="0.133768352365416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00913920"/>
        <c:axId val="100915840"/>
      </c:barChart>
      <c:catAx>
        <c:axId val="10091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15840"/>
        <c:crosses val="autoZero"/>
        <c:auto val="1"/>
        <c:lblAlgn val="ctr"/>
        <c:lblOffset val="100"/>
        <c:tickLblSkip val="1"/>
        <c:tickMarkSkip val="1"/>
      </c:catAx>
      <c:valAx>
        <c:axId val="10091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13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23"/>
          <c:w val="0.17425083240843586"/>
          <c:h val="0.133768352365416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122086570477244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Schedules!$D$44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Schedules!$D$47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0983552"/>
        <c:axId val="100985472"/>
      </c:barChart>
      <c:catAx>
        <c:axId val="10098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942903752039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5472"/>
        <c:crosses val="autoZero"/>
        <c:auto val="1"/>
        <c:lblAlgn val="ctr"/>
        <c:lblOffset val="100"/>
        <c:tickLblSkip val="1"/>
        <c:tickMarkSkip val="1"/>
      </c:catAx>
      <c:valAx>
        <c:axId val="1009854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35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6570477247502775E-2"/>
          <c:y val="3.6976617727025901E-2"/>
          <c:w val="0.2075471698113226"/>
          <c:h val="0.13376835236541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19050</xdr:rowOff>
    </xdr:from>
    <xdr:to>
      <xdr:col>11</xdr:col>
      <xdr:colOff>476250</xdr:colOff>
      <xdr:row>24</xdr:row>
      <xdr:rowOff>85725</xdr:rowOff>
    </xdr:to>
    <xdr:pic>
      <xdr:nvPicPr>
        <xdr:cNvPr id="106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444" t="22256" r="11526" b="23557"/>
        <a:stretch>
          <a:fillRect/>
        </a:stretch>
      </xdr:blipFill>
      <xdr:spPr bwMode="auto">
        <a:xfrm>
          <a:off x="76200" y="485775"/>
          <a:ext cx="6267450" cy="2867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25</xdr:row>
      <xdr:rowOff>76200</xdr:rowOff>
    </xdr:from>
    <xdr:to>
      <xdr:col>11</xdr:col>
      <xdr:colOff>485775</xdr:colOff>
      <xdr:row>54</xdr:row>
      <xdr:rowOff>57150</xdr:rowOff>
    </xdr:to>
    <xdr:pic>
      <xdr:nvPicPr>
        <xdr:cNvPr id="106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966" t="12245" r="9268" b="13605"/>
        <a:stretch>
          <a:fillRect/>
        </a:stretch>
      </xdr:blipFill>
      <xdr:spPr bwMode="auto">
        <a:xfrm>
          <a:off x="57150" y="3476625"/>
          <a:ext cx="6296025" cy="3848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off01miami_8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off10seattle_8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off11chicago_8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off12boulder_8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off13minneapolis_8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off14helena_8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off15duluth_8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off16fairbanks_8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off02houston_8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off03phoenix_8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off04atlanta_8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off05losangeles_8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off06lasvegas_8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off07sanfrancisco_8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off08baltimore_8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off09albuquerque_8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586</v>
      </c>
      <c r="C1" s="31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2" t="s">
        <v>1</v>
      </c>
      <c r="D2" s="21" t="s">
        <v>153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240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239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25.5">
      <c r="B8" s="18" t="s">
        <v>225</v>
      </c>
      <c r="C8" s="23">
        <v>511</v>
      </c>
      <c r="D8" s="7" t="s">
        <v>238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39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242</v>
      </c>
      <c r="C13" s="44">
        <v>0.24399999999999999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243</v>
      </c>
      <c r="C14" s="44">
        <v>0.19800000000000001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244</v>
      </c>
      <c r="C15" s="44">
        <v>0.19800000000000001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6" t="s">
        <v>245</v>
      </c>
      <c r="C16" s="44">
        <v>0.19800000000000001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247</v>
      </c>
      <c r="C17" s="44">
        <v>0.21199999999999999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3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39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>
      <c r="B21" s="18" t="s">
        <v>35</v>
      </c>
      <c r="C21" s="23" t="s">
        <v>234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226</v>
      </c>
      <c r="C22" s="39">
        <v>3.05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148</v>
      </c>
      <c r="C23" s="23" t="s">
        <v>233</v>
      </c>
      <c r="D23" s="7" t="s">
        <v>155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36</v>
      </c>
    </row>
    <row r="25" spans="1:18">
      <c r="B25" s="17" t="s">
        <v>37</v>
      </c>
    </row>
    <row r="26" spans="1:18">
      <c r="B26" s="18" t="s">
        <v>38</v>
      </c>
      <c r="C26" s="23" t="s">
        <v>205</v>
      </c>
      <c r="D26" s="7" t="s">
        <v>155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220</v>
      </c>
      <c r="C27" s="43">
        <v>281.5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221</v>
      </c>
      <c r="C28" s="43">
        <v>222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39</v>
      </c>
      <c r="C29" s="38">
        <v>0.32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40</v>
      </c>
    </row>
    <row r="31" spans="1:18">
      <c r="B31" s="18" t="s">
        <v>38</v>
      </c>
      <c r="C31" s="23" t="s">
        <v>233</v>
      </c>
      <c r="D31" s="7" t="s">
        <v>155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220</v>
      </c>
      <c r="C32" s="39">
        <v>598.76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221</v>
      </c>
      <c r="C33" s="39">
        <v>598.76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41</v>
      </c>
      <c r="C34" s="8">
        <v>0.68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241</v>
      </c>
    </row>
    <row r="36" spans="2:18">
      <c r="B36" s="18" t="s">
        <v>242</v>
      </c>
      <c r="C36" s="43">
        <v>16.73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243</v>
      </c>
      <c r="C37" s="43">
        <v>11.16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244</v>
      </c>
      <c r="C38" s="43">
        <v>16.73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245</v>
      </c>
      <c r="C39" s="43">
        <v>11.16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246</v>
      </c>
      <c r="C40" s="43">
        <f>SUM(C36:C39)</f>
        <v>55.78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223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45</v>
      </c>
    </row>
    <row r="43" spans="2:18" ht="14.25">
      <c r="B43" s="18" t="s">
        <v>222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223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46</v>
      </c>
    </row>
    <row r="46" spans="2:18">
      <c r="B46" s="18" t="s">
        <v>47</v>
      </c>
      <c r="C46" s="23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49</v>
      </c>
      <c r="C47" s="33" t="s">
        <v>293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222</v>
      </c>
      <c r="C48" s="39">
        <v>511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50</v>
      </c>
    </row>
    <row r="50" spans="1:18">
      <c r="B50" s="18" t="s">
        <v>49</v>
      </c>
      <c r="C50" s="23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18" t="s">
        <v>222</v>
      </c>
      <c r="C51" s="23"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17" t="s">
        <v>52</v>
      </c>
    </row>
    <row r="53" spans="1:18">
      <c r="B53" s="18" t="s">
        <v>49</v>
      </c>
      <c r="C53" s="23" t="s">
        <v>227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222</v>
      </c>
      <c r="C54" s="39">
        <v>1022.46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248</v>
      </c>
      <c r="C55" s="47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17" t="s">
        <v>53</v>
      </c>
    </row>
    <row r="57" spans="1:18">
      <c r="B57" s="18" t="s">
        <v>54</v>
      </c>
      <c r="C57" s="8">
        <v>1.68</v>
      </c>
      <c r="D57" s="10" t="s">
        <v>156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7" t="s">
        <v>55</v>
      </c>
    </row>
    <row r="59" spans="1:18">
      <c r="B59" s="19" t="s">
        <v>56</v>
      </c>
      <c r="C59" s="23" t="s">
        <v>149</v>
      </c>
      <c r="D59" s="7" t="s">
        <v>155</v>
      </c>
    </row>
    <row r="60" spans="1:18">
      <c r="B60" s="18" t="s">
        <v>57</v>
      </c>
      <c r="C60" s="23" t="s">
        <v>150</v>
      </c>
      <c r="D60" s="7" t="s">
        <v>155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58</v>
      </c>
      <c r="C61" s="23" t="s">
        <v>151</v>
      </c>
      <c r="D61" s="7" t="s">
        <v>155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59</v>
      </c>
      <c r="C62" s="23" t="s">
        <v>152</v>
      </c>
      <c r="D62" s="7" t="s">
        <v>155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7" t="s">
        <v>66</v>
      </c>
    </row>
    <row r="64" spans="1:18">
      <c r="B64" s="18" t="s">
        <v>67</v>
      </c>
      <c r="C64" s="23" t="s">
        <v>235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68</v>
      </c>
      <c r="C65" s="23" t="s">
        <v>236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69</v>
      </c>
      <c r="C66" s="91">
        <v>78</v>
      </c>
      <c r="D66" s="10" t="s">
        <v>663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>
      <c r="B67" s="18" t="s">
        <v>224</v>
      </c>
      <c r="C67" s="23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18" t="s">
        <v>268</v>
      </c>
      <c r="C68" s="8">
        <v>17.63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19"/>
      <c r="C85" s="3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>
      <c r="B94" s="19"/>
      <c r="C94" s="3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9"/>
      <c r="C95" s="3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7" spans="2:18">
      <c r="B97" s="17"/>
    </row>
    <row r="98" spans="2:18">
      <c r="B98" s="19"/>
      <c r="C98" s="3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9"/>
      <c r="C99" s="3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>
      <c r="B100" s="19"/>
      <c r="C100" s="3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4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19"/>
      <c r="C116" s="3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>
      <c r="B125" s="19"/>
      <c r="C125" s="3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9"/>
      <c r="C126" s="3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8" spans="2:18">
      <c r="B128" s="17"/>
    </row>
    <row r="129" spans="2:18">
      <c r="B129" s="19"/>
      <c r="C129" s="3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9"/>
      <c r="C130" s="34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>
      <c r="B131" s="19"/>
      <c r="C131" s="3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4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19"/>
      <c r="C147" s="3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>
      <c r="B156" s="19"/>
      <c r="C156" s="3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9"/>
      <c r="C157" s="3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9" spans="2:18">
      <c r="B159" s="17"/>
    </row>
    <row r="160" spans="2:18">
      <c r="B160" s="19"/>
      <c r="C160" s="3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9"/>
      <c r="C161" s="3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>
      <c r="B162" s="19"/>
      <c r="C162" s="3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19"/>
      <c r="C178" s="3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>
      <c r="B187" s="19"/>
      <c r="C187" s="3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9"/>
      <c r="C188" s="3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90" spans="2:18">
      <c r="B190" s="17"/>
    </row>
    <row r="191" spans="2:18">
      <c r="B191" s="19"/>
      <c r="C191" s="3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9"/>
      <c r="C192" s="3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>
      <c r="B193" s="19"/>
      <c r="C193" s="3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4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19"/>
      <c r="C209" s="3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>
      <c r="B218" s="19"/>
      <c r="C218" s="3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9"/>
      <c r="C219" s="3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1" spans="2:18">
      <c r="B221" s="17"/>
    </row>
    <row r="222" spans="2:18">
      <c r="B222" s="19"/>
      <c r="C222" s="3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19"/>
      <c r="C223" s="3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>
      <c r="B224" s="19"/>
      <c r="C224" s="3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19"/>
      <c r="C240" s="3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>
      <c r="B249" s="19"/>
      <c r="C249" s="3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19"/>
      <c r="C250" s="3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2" spans="2:18">
      <c r="B252" s="17"/>
    </row>
    <row r="253" spans="2:18">
      <c r="B253" s="19"/>
      <c r="C253" s="3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19"/>
      <c r="C254" s="3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2:18">
      <c r="B255" s="19"/>
      <c r="C255" s="3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19"/>
      <c r="C271" s="3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>
      <c r="B280" s="19"/>
      <c r="C280" s="3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19"/>
      <c r="C281" s="3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3" spans="2:18">
      <c r="B283" s="17"/>
    </row>
    <row r="284" spans="2:18">
      <c r="B284" s="19"/>
      <c r="C284" s="3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19"/>
      <c r="C285" s="3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2:18">
      <c r="B286" s="19"/>
      <c r="C286" s="3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4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19"/>
      <c r="C302" s="3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>
      <c r="B311" s="19"/>
      <c r="C311" s="3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19"/>
      <c r="C312" s="3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4" spans="2:18">
      <c r="B314" s="17"/>
    </row>
    <row r="315" spans="2:18">
      <c r="B315" s="19"/>
      <c r="C315" s="3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19"/>
      <c r="C316" s="3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2:18">
      <c r="B317" s="19"/>
      <c r="C317" s="3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19"/>
      <c r="C333" s="3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>
      <c r="B342" s="19"/>
      <c r="C342" s="3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19"/>
      <c r="C343" s="3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5" spans="2:18">
      <c r="B345" s="17"/>
    </row>
    <row r="346" spans="2:18">
      <c r="B346" s="19"/>
      <c r="C346" s="3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19"/>
      <c r="C347" s="3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2:18">
      <c r="B348" s="19"/>
      <c r="C348" s="3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9"/>
      <c r="C364" s="3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>
      <c r="B373" s="19"/>
      <c r="C373" s="3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19"/>
      <c r="C374" s="3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6" spans="2:18">
      <c r="B376" s="17"/>
    </row>
    <row r="377" spans="2:18">
      <c r="B377" s="19"/>
      <c r="C377" s="3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19"/>
      <c r="C378" s="3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9"/>
      <c r="C379" s="3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9"/>
      <c r="C395" s="3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>
      <c r="B404" s="19"/>
      <c r="C404" s="3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19"/>
      <c r="C405" s="3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7" spans="2:18">
      <c r="B407" s="17"/>
    </row>
    <row r="408" spans="2:18">
      <c r="B408" s="19"/>
      <c r="C408" s="3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19"/>
      <c r="C409" s="3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9"/>
      <c r="C410" s="3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9"/>
      <c r="C426" s="3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>
      <c r="B435" s="19"/>
      <c r="C435" s="3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2:18">
      <c r="B436" s="19"/>
      <c r="C436" s="3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303.47000000000003</v>
      </c>
      <c r="C2" s="89">
        <v>593.70000000000005</v>
      </c>
      <c r="D2" s="89">
        <v>593.70000000000005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303.47000000000003</v>
      </c>
      <c r="C3" s="89">
        <v>593.70000000000005</v>
      </c>
      <c r="D3" s="89">
        <v>593.70000000000005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810.23</v>
      </c>
      <c r="C4" s="89">
        <v>1585.08</v>
      </c>
      <c r="D4" s="89">
        <v>1585.08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810.23</v>
      </c>
      <c r="C5" s="89">
        <v>1585.08</v>
      </c>
      <c r="D5" s="89">
        <v>1585.08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52.41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9.23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43.12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12.01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239.06</v>
      </c>
      <c r="C28" s="89">
        <v>64.42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0.5</v>
      </c>
      <c r="E42" s="89">
        <v>0.56899999999999995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0.5</v>
      </c>
      <c r="E43" s="89">
        <v>0.56899999999999995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0.5</v>
      </c>
      <c r="E44" s="89">
        <v>0.56899999999999995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0.5</v>
      </c>
      <c r="E45" s="89">
        <v>0.56899999999999995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2.3769999999999998</v>
      </c>
      <c r="E51" s="89">
        <v>3.6909999999999998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2.3769999999999998</v>
      </c>
      <c r="E53" s="89">
        <v>3.6909999999999998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2.3769999999999998</v>
      </c>
      <c r="E55" s="89">
        <v>3.6909999999999998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2.3769999999999998</v>
      </c>
      <c r="E57" s="89">
        <v>3.6909999999999998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4.0919999999999996</v>
      </c>
      <c r="F61" s="89">
        <v>0.39200000000000002</v>
      </c>
      <c r="G61" s="89">
        <v>0.253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4.0919999999999996</v>
      </c>
      <c r="F62" s="89">
        <v>0.39200000000000002</v>
      </c>
      <c r="G62" s="89">
        <v>0.253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4.0919999999999996</v>
      </c>
      <c r="F63" s="89">
        <v>0.39200000000000002</v>
      </c>
      <c r="G63" s="89">
        <v>0.253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4.0919999999999996</v>
      </c>
      <c r="F64" s="89">
        <v>0.39200000000000002</v>
      </c>
      <c r="G64" s="89">
        <v>0.253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4.0919999999999996</v>
      </c>
      <c r="F65" s="89">
        <v>0.39200000000000002</v>
      </c>
      <c r="G65" s="89">
        <v>0.253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4.0919999999999996</v>
      </c>
      <c r="F66" s="89">
        <v>0.39200000000000002</v>
      </c>
      <c r="G66" s="89">
        <v>0.253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4.0919999999999996</v>
      </c>
      <c r="F67" s="89">
        <v>0.39200000000000002</v>
      </c>
      <c r="G67" s="89">
        <v>0.253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4.0919999999999996</v>
      </c>
      <c r="F68" s="89">
        <v>0.39200000000000002</v>
      </c>
      <c r="G68" s="89">
        <v>0.253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4.0919999999999996</v>
      </c>
      <c r="F69" s="89">
        <v>0.39200000000000002</v>
      </c>
      <c r="G69" s="89">
        <v>0.253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4.0919999999999996</v>
      </c>
      <c r="F70" s="89">
        <v>0.39200000000000002</v>
      </c>
      <c r="G70" s="89">
        <v>0.253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4.0919999999999996</v>
      </c>
      <c r="F71" s="89">
        <v>0.39200000000000002</v>
      </c>
      <c r="G71" s="89">
        <v>0.253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4.0919999999999996</v>
      </c>
      <c r="F72" s="89">
        <v>0.39200000000000002</v>
      </c>
      <c r="G72" s="89">
        <v>0.253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4.0919999999999996</v>
      </c>
      <c r="F73" s="89">
        <v>0.39200000000000002</v>
      </c>
      <c r="G73" s="89">
        <v>0.253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4.0919999999999996</v>
      </c>
      <c r="F74" s="89">
        <v>0.39200000000000002</v>
      </c>
      <c r="G74" s="89">
        <v>0.253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4.0919999999999996</v>
      </c>
      <c r="F75" s="89">
        <v>0.39200000000000002</v>
      </c>
      <c r="G75" s="89">
        <v>0.253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4.0919999999999996</v>
      </c>
      <c r="F76" s="89">
        <v>0.39200000000000002</v>
      </c>
      <c r="G76" s="89">
        <v>0.253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4.0919999999999996</v>
      </c>
      <c r="F77" s="89">
        <v>0.39200000000000002</v>
      </c>
      <c r="G77" s="89">
        <v>0.253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4.0919999999999996</v>
      </c>
      <c r="F78" s="89">
        <v>0.39200000000000002</v>
      </c>
      <c r="G78" s="89">
        <v>0.253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4.0919999999999996</v>
      </c>
      <c r="F79" s="89">
        <v>0.39200000000000002</v>
      </c>
      <c r="G79" s="89">
        <v>0.253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4.0919999999999996</v>
      </c>
      <c r="F80" s="89">
        <v>0.39200000000000002</v>
      </c>
      <c r="G80" s="89">
        <v>0.253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4.0919999999999996</v>
      </c>
      <c r="F81" s="89">
        <v>0.39200000000000002</v>
      </c>
      <c r="G81" s="89">
        <v>0.253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4.09</v>
      </c>
      <c r="F82" s="89">
        <v>0.39200000000000002</v>
      </c>
      <c r="G82" s="89">
        <v>0.253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4.09</v>
      </c>
      <c r="F83" s="89">
        <v>0.39200000000000002</v>
      </c>
      <c r="G83" s="89">
        <v>0.253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4.09</v>
      </c>
      <c r="F84" s="89">
        <v>0.39200000000000002</v>
      </c>
      <c r="G84" s="89">
        <v>0.253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6718.7</v>
      </c>
      <c r="D90" s="89">
        <v>5365.92</v>
      </c>
      <c r="E90" s="89">
        <v>1352.77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9026.9699999999993</v>
      </c>
      <c r="D91" s="89">
        <v>7209.44</v>
      </c>
      <c r="E91" s="89">
        <v>1817.53</v>
      </c>
      <c r="F91" s="89">
        <v>0.8</v>
      </c>
      <c r="G91" s="89">
        <v>3.19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4794.03</v>
      </c>
      <c r="D92" s="89">
        <v>3828.77</v>
      </c>
      <c r="E92" s="89">
        <v>965.25</v>
      </c>
      <c r="F92" s="89">
        <v>0.8</v>
      </c>
      <c r="G92" s="89">
        <v>3.19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7540.84</v>
      </c>
      <c r="D93" s="89">
        <v>6022.53</v>
      </c>
      <c r="E93" s="89">
        <v>1518.31</v>
      </c>
      <c r="F93" s="89">
        <v>0.8</v>
      </c>
      <c r="G93" s="89">
        <v>3.19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6472.68</v>
      </c>
      <c r="D94" s="89">
        <v>5169.4399999999996</v>
      </c>
      <c r="E94" s="89">
        <v>1303.24</v>
      </c>
      <c r="F94" s="89">
        <v>0.8</v>
      </c>
      <c r="G94" s="89">
        <v>3.19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11060.79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13850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7437.14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11786.16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9768.3700000000008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0.41</v>
      </c>
      <c r="F104" s="89">
        <v>470.78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0.55000000000000004</v>
      </c>
      <c r="F105" s="89">
        <v>632.52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0.28999999999999998</v>
      </c>
      <c r="F106" s="89">
        <v>335.92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0.46</v>
      </c>
      <c r="F107" s="89">
        <v>528.39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0.39</v>
      </c>
      <c r="F108" s="89">
        <v>453.54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2561.9467</v>
      </c>
      <c r="C117" s="89">
        <v>2.2343999999999999</v>
      </c>
      <c r="D117" s="89">
        <v>16.391999999999999</v>
      </c>
      <c r="E117" s="89">
        <v>0</v>
      </c>
      <c r="F117" s="89">
        <v>0</v>
      </c>
      <c r="G117" s="89">
        <v>98881.868199999997</v>
      </c>
      <c r="H117" s="89">
        <v>936.70540000000005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1861.4172000000001</v>
      </c>
      <c r="C118" s="89">
        <v>1.6091</v>
      </c>
      <c r="D118" s="89">
        <v>14.471399999999999</v>
      </c>
      <c r="E118" s="89">
        <v>0</v>
      </c>
      <c r="F118" s="89">
        <v>0</v>
      </c>
      <c r="G118" s="89">
        <v>87308.807499999995</v>
      </c>
      <c r="H118" s="89">
        <v>688.39139999999998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2195.3712999999998</v>
      </c>
      <c r="C119" s="89">
        <v>1.9</v>
      </c>
      <c r="D119" s="89">
        <v>16.6629</v>
      </c>
      <c r="E119" s="89">
        <v>0</v>
      </c>
      <c r="F119" s="89">
        <v>0</v>
      </c>
      <c r="G119" s="89">
        <v>100528.6106</v>
      </c>
      <c r="H119" s="89">
        <v>810.65959999999995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1885.7238</v>
      </c>
      <c r="C120" s="89">
        <v>1.6267</v>
      </c>
      <c r="D120" s="89">
        <v>15.269</v>
      </c>
      <c r="E120" s="89">
        <v>0</v>
      </c>
      <c r="F120" s="89">
        <v>0</v>
      </c>
      <c r="G120" s="89">
        <v>92123.310800000007</v>
      </c>
      <c r="H120" s="89">
        <v>699.23739999999998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1897.4922999999999</v>
      </c>
      <c r="C121" s="89">
        <v>1.6316999999999999</v>
      </c>
      <c r="D121" s="89">
        <v>16.2836</v>
      </c>
      <c r="E121" s="89">
        <v>0</v>
      </c>
      <c r="F121" s="89">
        <v>0</v>
      </c>
      <c r="G121" s="89">
        <v>98247.898000000001</v>
      </c>
      <c r="H121" s="89">
        <v>706.4058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1859.0155</v>
      </c>
      <c r="C122" s="89">
        <v>1.5965</v>
      </c>
      <c r="D122" s="89">
        <v>16.335899999999999</v>
      </c>
      <c r="E122" s="89">
        <v>0</v>
      </c>
      <c r="F122" s="89">
        <v>0</v>
      </c>
      <c r="G122" s="89">
        <v>98564.9663</v>
      </c>
      <c r="H122" s="89">
        <v>693.24860000000001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1801.2497000000001</v>
      </c>
      <c r="C123" s="89">
        <v>1.5458000000000001</v>
      </c>
      <c r="D123" s="89">
        <v>16.013999999999999</v>
      </c>
      <c r="E123" s="89">
        <v>0</v>
      </c>
      <c r="F123" s="89">
        <v>0</v>
      </c>
      <c r="G123" s="89">
        <v>96623.517999999996</v>
      </c>
      <c r="H123" s="89">
        <v>672.27369999999996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1954.4690000000001</v>
      </c>
      <c r="C124" s="89">
        <v>1.6773</v>
      </c>
      <c r="D124" s="89">
        <v>17.383900000000001</v>
      </c>
      <c r="E124" s="89">
        <v>0</v>
      </c>
      <c r="F124" s="89">
        <v>0</v>
      </c>
      <c r="G124" s="89">
        <v>104888.6537</v>
      </c>
      <c r="H124" s="89">
        <v>729.48249999999996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1842.6659</v>
      </c>
      <c r="C125" s="89">
        <v>1.5810999999999999</v>
      </c>
      <c r="D125" s="89">
        <v>16.429600000000001</v>
      </c>
      <c r="E125" s="89">
        <v>0</v>
      </c>
      <c r="F125" s="89">
        <v>0</v>
      </c>
      <c r="G125" s="89">
        <v>99131.223700000002</v>
      </c>
      <c r="H125" s="89">
        <v>687.8759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1878.2179000000001</v>
      </c>
      <c r="C126" s="89">
        <v>1.6136999999999999</v>
      </c>
      <c r="D126" s="89">
        <v>16.380500000000001</v>
      </c>
      <c r="E126" s="89">
        <v>0</v>
      </c>
      <c r="F126" s="89">
        <v>0</v>
      </c>
      <c r="G126" s="89">
        <v>98833.539799999999</v>
      </c>
      <c r="H126" s="89">
        <v>700.03060000000005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1924.5349000000001</v>
      </c>
      <c r="C127" s="89">
        <v>1.6601999999999999</v>
      </c>
      <c r="D127" s="89">
        <v>15.586499999999999</v>
      </c>
      <c r="E127" s="89">
        <v>0</v>
      </c>
      <c r="F127" s="89">
        <v>0</v>
      </c>
      <c r="G127" s="89">
        <v>94038.492499999993</v>
      </c>
      <c r="H127" s="89">
        <v>713.63850000000002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2413.1315</v>
      </c>
      <c r="C128" s="89">
        <v>2.1012</v>
      </c>
      <c r="D128" s="89">
        <v>16.0382</v>
      </c>
      <c r="E128" s="89">
        <v>0</v>
      </c>
      <c r="F128" s="89">
        <v>0</v>
      </c>
      <c r="G128" s="89">
        <v>96750.481</v>
      </c>
      <c r="H128" s="89">
        <v>884.12080000000003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24075.235700000001</v>
      </c>
      <c r="C130" s="89">
        <v>20.777799999999999</v>
      </c>
      <c r="D130" s="89">
        <v>193.24760000000001</v>
      </c>
      <c r="E130" s="89">
        <v>0</v>
      </c>
      <c r="F130" s="89">
        <v>1E-4</v>
      </c>
      <c r="G130" s="90">
        <v>1165920</v>
      </c>
      <c r="H130" s="89">
        <v>8922.0702999999994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1801.2497000000001</v>
      </c>
      <c r="C131" s="89">
        <v>1.5458000000000001</v>
      </c>
      <c r="D131" s="89">
        <v>14.471399999999999</v>
      </c>
      <c r="E131" s="89">
        <v>0</v>
      </c>
      <c r="F131" s="89">
        <v>0</v>
      </c>
      <c r="G131" s="89">
        <v>87308.807499999995</v>
      </c>
      <c r="H131" s="89">
        <v>672.27369999999996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2561.9467</v>
      </c>
      <c r="C132" s="89">
        <v>2.2343999999999999</v>
      </c>
      <c r="D132" s="89">
        <v>17.383900000000001</v>
      </c>
      <c r="E132" s="89">
        <v>0</v>
      </c>
      <c r="F132" s="89">
        <v>0</v>
      </c>
      <c r="G132" s="89">
        <v>104888.6537</v>
      </c>
      <c r="H132" s="89">
        <v>936.70540000000005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20274500000</v>
      </c>
      <c r="C135" s="89">
        <v>16258.29</v>
      </c>
      <c r="D135" s="89" t="s">
        <v>524</v>
      </c>
      <c r="E135" s="89">
        <v>8961.6119999999992</v>
      </c>
      <c r="F135" s="89">
        <v>3712.5360000000001</v>
      </c>
      <c r="G135" s="89">
        <v>2421.1419999999998</v>
      </c>
      <c r="H135" s="89">
        <v>0</v>
      </c>
      <c r="I135" s="89">
        <v>0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17901600000</v>
      </c>
      <c r="C136" s="89">
        <v>18342.136999999999</v>
      </c>
      <c r="D136" s="89" t="s">
        <v>525</v>
      </c>
      <c r="E136" s="89">
        <v>8961.6119999999992</v>
      </c>
      <c r="F136" s="89">
        <v>3712.5360000000001</v>
      </c>
      <c r="G136" s="89">
        <v>2421.1419999999998</v>
      </c>
      <c r="H136" s="89">
        <v>0</v>
      </c>
      <c r="I136" s="89">
        <v>3246.848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20612100000</v>
      </c>
      <c r="C137" s="89">
        <v>16623.690999999999</v>
      </c>
      <c r="D137" s="89" t="s">
        <v>620</v>
      </c>
      <c r="E137" s="89">
        <v>8961.6119999999992</v>
      </c>
      <c r="F137" s="89">
        <v>3712.5360000000001</v>
      </c>
      <c r="G137" s="89">
        <v>2421.1419999999998</v>
      </c>
      <c r="H137" s="89">
        <v>0</v>
      </c>
      <c r="I137" s="89">
        <v>1528.4010000000001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18888700000</v>
      </c>
      <c r="C138" s="89">
        <v>19041.195</v>
      </c>
      <c r="D138" s="89" t="s">
        <v>621</v>
      </c>
      <c r="E138" s="89">
        <v>8961.6119999999992</v>
      </c>
      <c r="F138" s="89">
        <v>3712.5360000000001</v>
      </c>
      <c r="G138" s="89">
        <v>2421.1419999999998</v>
      </c>
      <c r="H138" s="89">
        <v>0</v>
      </c>
      <c r="I138" s="89">
        <v>3945.9059999999999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20144500000</v>
      </c>
      <c r="C139" s="89">
        <v>19224.616999999998</v>
      </c>
      <c r="D139" s="89" t="s">
        <v>622</v>
      </c>
      <c r="E139" s="89">
        <v>8961.6119999999992</v>
      </c>
      <c r="F139" s="89">
        <v>3712.5360000000001</v>
      </c>
      <c r="G139" s="89">
        <v>2421.1419999999998</v>
      </c>
      <c r="H139" s="89">
        <v>0</v>
      </c>
      <c r="I139" s="89">
        <v>4129.3270000000002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20209500000</v>
      </c>
      <c r="C140" s="89">
        <v>20500.34</v>
      </c>
      <c r="D140" s="89" t="s">
        <v>526</v>
      </c>
      <c r="E140" s="89">
        <v>8961.6119999999992</v>
      </c>
      <c r="F140" s="89">
        <v>3712.5360000000001</v>
      </c>
      <c r="G140" s="89">
        <v>2421.1419999999998</v>
      </c>
      <c r="H140" s="89">
        <v>0</v>
      </c>
      <c r="I140" s="89">
        <v>5405.05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19811500000</v>
      </c>
      <c r="C141" s="89">
        <v>22032.541000000001</v>
      </c>
      <c r="D141" s="89" t="s">
        <v>541</v>
      </c>
      <c r="E141" s="89">
        <v>8961.6119999999992</v>
      </c>
      <c r="F141" s="89">
        <v>3712.5360000000001</v>
      </c>
      <c r="G141" s="89">
        <v>2421.1419999999998</v>
      </c>
      <c r="H141" s="89">
        <v>0</v>
      </c>
      <c r="I141" s="89">
        <v>6937.2520000000004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21506100000</v>
      </c>
      <c r="C142" s="89">
        <v>19957.243999999999</v>
      </c>
      <c r="D142" s="89" t="s">
        <v>623</v>
      </c>
      <c r="E142" s="89">
        <v>8961.6119999999992</v>
      </c>
      <c r="F142" s="89">
        <v>3712.5360000000001</v>
      </c>
      <c r="G142" s="89">
        <v>2421.1419999999998</v>
      </c>
      <c r="H142" s="89">
        <v>0</v>
      </c>
      <c r="I142" s="89">
        <v>4861.9539999999997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20325600000</v>
      </c>
      <c r="C143" s="89">
        <v>23530.557000000001</v>
      </c>
      <c r="D143" s="89" t="s">
        <v>624</v>
      </c>
      <c r="E143" s="89">
        <v>8961.6119999999992</v>
      </c>
      <c r="F143" s="89">
        <v>3712.5360000000001</v>
      </c>
      <c r="G143" s="89">
        <v>2421.1419999999998</v>
      </c>
      <c r="H143" s="89">
        <v>0</v>
      </c>
      <c r="I143" s="89">
        <v>8435.2669999999998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20264600000</v>
      </c>
      <c r="C144" s="89">
        <v>19878.995999999999</v>
      </c>
      <c r="D144" s="89" t="s">
        <v>600</v>
      </c>
      <c r="E144" s="89">
        <v>8961.6119999999992</v>
      </c>
      <c r="F144" s="89">
        <v>3712.5360000000001</v>
      </c>
      <c r="G144" s="89">
        <v>2421.1419999999998</v>
      </c>
      <c r="H144" s="89">
        <v>0</v>
      </c>
      <c r="I144" s="89">
        <v>4783.7060000000001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19281400000</v>
      </c>
      <c r="C145" s="89">
        <v>17424.735000000001</v>
      </c>
      <c r="D145" s="89" t="s">
        <v>528</v>
      </c>
      <c r="E145" s="89">
        <v>8961.6119999999992</v>
      </c>
      <c r="F145" s="89">
        <v>3712.5360000000001</v>
      </c>
      <c r="G145" s="89">
        <v>2421.1419999999998</v>
      </c>
      <c r="H145" s="89">
        <v>0</v>
      </c>
      <c r="I145" s="89">
        <v>1166.4449999999999</v>
      </c>
      <c r="J145" s="89">
        <v>1163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19837500000</v>
      </c>
      <c r="C146" s="89">
        <v>16622.672999999999</v>
      </c>
      <c r="D146" s="89" t="s">
        <v>625</v>
      </c>
      <c r="E146" s="89">
        <v>8961.6119999999992</v>
      </c>
      <c r="F146" s="89">
        <v>3712.5360000000001</v>
      </c>
      <c r="G146" s="89">
        <v>2421.1419999999998</v>
      </c>
      <c r="H146" s="89">
        <v>0</v>
      </c>
      <c r="I146" s="89">
        <v>364.38299999999998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239058000000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17901600000</v>
      </c>
      <c r="C149" s="89">
        <v>16258.29</v>
      </c>
      <c r="D149" s="89"/>
      <c r="E149" s="89">
        <v>8961.6119999999992</v>
      </c>
      <c r="F149" s="89">
        <v>3712.5360000000001</v>
      </c>
      <c r="G149" s="89">
        <v>2421.1419999999998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21506100000</v>
      </c>
      <c r="C150" s="89">
        <v>23530.557000000001</v>
      </c>
      <c r="D150" s="89"/>
      <c r="E150" s="89">
        <v>8961.6119999999992</v>
      </c>
      <c r="F150" s="89">
        <v>3712.5360000000001</v>
      </c>
      <c r="G150" s="89">
        <v>2421.1419999999998</v>
      </c>
      <c r="H150" s="89">
        <v>0</v>
      </c>
      <c r="I150" s="89">
        <v>8435.2669999999998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10741.48</v>
      </c>
      <c r="C153" s="89">
        <v>557.57000000000005</v>
      </c>
      <c r="D153" s="89">
        <v>0</v>
      </c>
      <c r="E153" s="89">
        <v>11299.05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21.01</v>
      </c>
      <c r="C154" s="89">
        <v>1.0900000000000001</v>
      </c>
      <c r="D154" s="89">
        <v>0</v>
      </c>
      <c r="E154" s="89">
        <v>22.1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21.01</v>
      </c>
      <c r="C155" s="89">
        <v>1.0900000000000001</v>
      </c>
      <c r="D155" s="89">
        <v>0</v>
      </c>
      <c r="E155" s="89">
        <v>22.1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429.79</v>
      </c>
      <c r="C2" s="89">
        <v>840.82</v>
      </c>
      <c r="D2" s="89">
        <v>840.82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429.79</v>
      </c>
      <c r="C3" s="89">
        <v>840.82</v>
      </c>
      <c r="D3" s="89">
        <v>840.82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1184.56</v>
      </c>
      <c r="C4" s="89">
        <v>2317.41</v>
      </c>
      <c r="D4" s="89">
        <v>2317.41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1184.56</v>
      </c>
      <c r="C5" s="89">
        <v>2317.41</v>
      </c>
      <c r="D5" s="89">
        <v>2317.41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129.79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34.979999999999997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66.260000000000005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12.06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287.94</v>
      </c>
      <c r="C28" s="89">
        <v>141.85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0.32900000000000001</v>
      </c>
      <c r="E42" s="89">
        <v>0.35799999999999998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0.32900000000000001</v>
      </c>
      <c r="E43" s="89">
        <v>0.35799999999999998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0.32900000000000001</v>
      </c>
      <c r="E44" s="89">
        <v>0.35799999999999998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0.32900000000000001</v>
      </c>
      <c r="E45" s="89">
        <v>0.35799999999999998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0.68100000000000005</v>
      </c>
      <c r="E51" s="89">
        <v>0.75900000000000001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0.68100000000000005</v>
      </c>
      <c r="E53" s="89">
        <v>0.75900000000000001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0.68100000000000005</v>
      </c>
      <c r="E55" s="89">
        <v>0.75900000000000001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0.68100000000000005</v>
      </c>
      <c r="E57" s="89">
        <v>0.75900000000000001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3.3540000000000001</v>
      </c>
      <c r="F61" s="89">
        <v>0.35499999999999998</v>
      </c>
      <c r="G61" s="89">
        <v>0.27400000000000002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3.3540000000000001</v>
      </c>
      <c r="F62" s="89">
        <v>0.35499999999999998</v>
      </c>
      <c r="G62" s="89">
        <v>0.27400000000000002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3.3540000000000001</v>
      </c>
      <c r="F63" s="89">
        <v>0.35499999999999998</v>
      </c>
      <c r="G63" s="89">
        <v>0.27400000000000002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3.3540000000000001</v>
      </c>
      <c r="F64" s="89">
        <v>0.35499999999999998</v>
      </c>
      <c r="G64" s="89">
        <v>0.27400000000000002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3.3540000000000001</v>
      </c>
      <c r="F65" s="89">
        <v>0.35499999999999998</v>
      </c>
      <c r="G65" s="89">
        <v>0.27400000000000002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3.3540000000000001</v>
      </c>
      <c r="F66" s="89">
        <v>0.35499999999999998</v>
      </c>
      <c r="G66" s="89">
        <v>0.27400000000000002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3.3540000000000001</v>
      </c>
      <c r="F67" s="89">
        <v>0.35499999999999998</v>
      </c>
      <c r="G67" s="89">
        <v>0.27400000000000002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3.3540000000000001</v>
      </c>
      <c r="F68" s="89">
        <v>0.35499999999999998</v>
      </c>
      <c r="G68" s="89">
        <v>0.27400000000000002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3.3540000000000001</v>
      </c>
      <c r="F69" s="89">
        <v>0.35499999999999998</v>
      </c>
      <c r="G69" s="89">
        <v>0.27400000000000002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3.3540000000000001</v>
      </c>
      <c r="F70" s="89">
        <v>0.35499999999999998</v>
      </c>
      <c r="G70" s="89">
        <v>0.27400000000000002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3.3540000000000001</v>
      </c>
      <c r="F71" s="89">
        <v>0.35499999999999998</v>
      </c>
      <c r="G71" s="89">
        <v>0.27400000000000002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3.3540000000000001</v>
      </c>
      <c r="F72" s="89">
        <v>0.35499999999999998</v>
      </c>
      <c r="G72" s="89">
        <v>0.27400000000000002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3.3540000000000001</v>
      </c>
      <c r="F73" s="89">
        <v>0.35499999999999998</v>
      </c>
      <c r="G73" s="89">
        <v>0.27400000000000002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3.3540000000000001</v>
      </c>
      <c r="F74" s="89">
        <v>0.35499999999999998</v>
      </c>
      <c r="G74" s="89">
        <v>0.27400000000000002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3.3540000000000001</v>
      </c>
      <c r="F75" s="89">
        <v>0.35499999999999998</v>
      </c>
      <c r="G75" s="89">
        <v>0.27400000000000002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3.3540000000000001</v>
      </c>
      <c r="F76" s="89">
        <v>0.35499999999999998</v>
      </c>
      <c r="G76" s="89">
        <v>0.27400000000000002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3.3540000000000001</v>
      </c>
      <c r="F77" s="89">
        <v>0.35499999999999998</v>
      </c>
      <c r="G77" s="89">
        <v>0.27400000000000002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3.3540000000000001</v>
      </c>
      <c r="F78" s="89">
        <v>0.35499999999999998</v>
      </c>
      <c r="G78" s="89">
        <v>0.27400000000000002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3.3540000000000001</v>
      </c>
      <c r="F79" s="89">
        <v>0.35499999999999998</v>
      </c>
      <c r="G79" s="89">
        <v>0.27400000000000002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3.3540000000000001</v>
      </c>
      <c r="F80" s="89">
        <v>0.35499999999999998</v>
      </c>
      <c r="G80" s="89">
        <v>0.27400000000000002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3.3540000000000001</v>
      </c>
      <c r="F81" s="89">
        <v>0.35499999999999998</v>
      </c>
      <c r="G81" s="89">
        <v>0.27400000000000002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3.35</v>
      </c>
      <c r="F82" s="89">
        <v>0.35499999999999998</v>
      </c>
      <c r="G82" s="89">
        <v>0.27400000000000002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3.35</v>
      </c>
      <c r="F83" s="89">
        <v>0.35499999999999998</v>
      </c>
      <c r="G83" s="89">
        <v>0.27400000000000002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3.35</v>
      </c>
      <c r="F84" s="89">
        <v>0.35499999999999998</v>
      </c>
      <c r="G84" s="89">
        <v>0.27400000000000002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10968.38</v>
      </c>
      <c r="D90" s="89">
        <v>8728.5400000000009</v>
      </c>
      <c r="E90" s="89">
        <v>2239.83</v>
      </c>
      <c r="F90" s="89">
        <v>0.8</v>
      </c>
      <c r="G90" s="89">
        <v>3.18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14945.28</v>
      </c>
      <c r="D91" s="89">
        <v>10650.3</v>
      </c>
      <c r="E91" s="89">
        <v>4294.9799999999996</v>
      </c>
      <c r="F91" s="89">
        <v>0.71</v>
      </c>
      <c r="G91" s="89">
        <v>3.01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8382.26</v>
      </c>
      <c r="D92" s="89">
        <v>6237.26</v>
      </c>
      <c r="E92" s="89">
        <v>2145</v>
      </c>
      <c r="F92" s="89">
        <v>0.74</v>
      </c>
      <c r="G92" s="89">
        <v>3.07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14839.06</v>
      </c>
      <c r="D93" s="89">
        <v>10540.93</v>
      </c>
      <c r="E93" s="89">
        <v>4298.13</v>
      </c>
      <c r="F93" s="89">
        <v>0.71</v>
      </c>
      <c r="G93" s="89">
        <v>3.01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8181.96</v>
      </c>
      <c r="D94" s="89">
        <v>6158.32</v>
      </c>
      <c r="E94" s="89">
        <v>2023.64</v>
      </c>
      <c r="F94" s="89">
        <v>0.75</v>
      </c>
      <c r="G94" s="89">
        <v>3.09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18134.27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18177.87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11263.96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17938.759999999998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11291.77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0.66</v>
      </c>
      <c r="F104" s="89">
        <v>762.57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0.69</v>
      </c>
      <c r="F105" s="89">
        <v>802.15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0.43</v>
      </c>
      <c r="F106" s="89">
        <v>500.19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0.68</v>
      </c>
      <c r="F107" s="89">
        <v>790.04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0.43</v>
      </c>
      <c r="F108" s="89">
        <v>501.6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5907.0250999999998</v>
      </c>
      <c r="C117" s="89">
        <v>9.5617999999999999</v>
      </c>
      <c r="D117" s="89">
        <v>23.215599999999998</v>
      </c>
      <c r="E117" s="89">
        <v>0</v>
      </c>
      <c r="F117" s="89">
        <v>1E-4</v>
      </c>
      <c r="G117" s="89">
        <v>1443.2438</v>
      </c>
      <c r="H117" s="89">
        <v>2428.4717000000001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5011.0290000000005</v>
      </c>
      <c r="C118" s="89">
        <v>8.3492999999999995</v>
      </c>
      <c r="D118" s="89">
        <v>21.0076</v>
      </c>
      <c r="E118" s="89">
        <v>0</v>
      </c>
      <c r="F118" s="89">
        <v>1E-4</v>
      </c>
      <c r="G118" s="89">
        <v>1306.0829000000001</v>
      </c>
      <c r="H118" s="89">
        <v>2081.8629000000001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4655.7052999999996</v>
      </c>
      <c r="C119" s="89">
        <v>8.4702000000000002</v>
      </c>
      <c r="D119" s="89">
        <v>23.4543</v>
      </c>
      <c r="E119" s="89">
        <v>0</v>
      </c>
      <c r="F119" s="89">
        <v>1E-4</v>
      </c>
      <c r="G119" s="89">
        <v>1458.4991</v>
      </c>
      <c r="H119" s="89">
        <v>1999.4266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3740.3564000000001</v>
      </c>
      <c r="C120" s="89">
        <v>7.1647999999999996</v>
      </c>
      <c r="D120" s="89">
        <v>20.830200000000001</v>
      </c>
      <c r="E120" s="89">
        <v>0</v>
      </c>
      <c r="F120" s="89">
        <v>1E-4</v>
      </c>
      <c r="G120" s="89">
        <v>1295.4465</v>
      </c>
      <c r="H120" s="89">
        <v>1639.2313999999999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3935.8062</v>
      </c>
      <c r="C121" s="89">
        <v>7.7657999999999996</v>
      </c>
      <c r="D121" s="89">
        <v>23.170200000000001</v>
      </c>
      <c r="E121" s="89">
        <v>0</v>
      </c>
      <c r="F121" s="89">
        <v>1E-4</v>
      </c>
      <c r="G121" s="89">
        <v>1441.0459000000001</v>
      </c>
      <c r="H121" s="89">
        <v>1745.6139000000001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4704.7983000000004</v>
      </c>
      <c r="C122" s="89">
        <v>9.3500999999999994</v>
      </c>
      <c r="D122" s="89">
        <v>28.0671</v>
      </c>
      <c r="E122" s="89">
        <v>0</v>
      </c>
      <c r="F122" s="89">
        <v>1E-4</v>
      </c>
      <c r="G122" s="89">
        <v>1745.6261</v>
      </c>
      <c r="H122" s="89">
        <v>2092.8031999999998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4807.6917000000003</v>
      </c>
      <c r="C123" s="89">
        <v>9.5571000000000002</v>
      </c>
      <c r="D123" s="89">
        <v>28.694500000000001</v>
      </c>
      <c r="E123" s="89">
        <v>0</v>
      </c>
      <c r="F123" s="89">
        <v>1E-4</v>
      </c>
      <c r="G123" s="89">
        <v>1784.6469999999999</v>
      </c>
      <c r="H123" s="89">
        <v>2138.7972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5249.8665000000001</v>
      </c>
      <c r="C124" s="89">
        <v>10.4398</v>
      </c>
      <c r="D124" s="89">
        <v>31.354199999999999</v>
      </c>
      <c r="E124" s="89">
        <v>0</v>
      </c>
      <c r="F124" s="89">
        <v>1E-4</v>
      </c>
      <c r="G124" s="89">
        <v>1950.0685000000001</v>
      </c>
      <c r="H124" s="89">
        <v>2335.8488000000002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4106.4115000000002</v>
      </c>
      <c r="C125" s="89">
        <v>8.1483000000000008</v>
      </c>
      <c r="D125" s="89">
        <v>24.427399999999999</v>
      </c>
      <c r="E125" s="89">
        <v>0</v>
      </c>
      <c r="F125" s="89">
        <v>1E-4</v>
      </c>
      <c r="G125" s="89">
        <v>1519.2488000000001</v>
      </c>
      <c r="H125" s="89">
        <v>1825.4676999999999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4010.2321000000002</v>
      </c>
      <c r="C126" s="89">
        <v>7.7679</v>
      </c>
      <c r="D126" s="89">
        <v>22.808700000000002</v>
      </c>
      <c r="E126" s="89">
        <v>0</v>
      </c>
      <c r="F126" s="89">
        <v>1E-4</v>
      </c>
      <c r="G126" s="89">
        <v>1418.5169000000001</v>
      </c>
      <c r="H126" s="89">
        <v>1765.3806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4249.5632999999998</v>
      </c>
      <c r="C127" s="89">
        <v>7.8422000000000001</v>
      </c>
      <c r="D127" s="89">
        <v>22.020499999999998</v>
      </c>
      <c r="E127" s="89">
        <v>0</v>
      </c>
      <c r="F127" s="89">
        <v>1E-4</v>
      </c>
      <c r="G127" s="89">
        <v>1369.3794</v>
      </c>
      <c r="H127" s="89">
        <v>1835.1451999999999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5414.0358999999999</v>
      </c>
      <c r="C128" s="89">
        <v>9.0672999999999995</v>
      </c>
      <c r="D128" s="89">
        <v>22.953900000000001</v>
      </c>
      <c r="E128" s="89">
        <v>0</v>
      </c>
      <c r="F128" s="89">
        <v>1E-4</v>
      </c>
      <c r="G128" s="89">
        <v>1427.1098999999999</v>
      </c>
      <c r="H128" s="89">
        <v>2253.5475000000001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55792.521399999998</v>
      </c>
      <c r="C130" s="89">
        <v>103.4847</v>
      </c>
      <c r="D130" s="89">
        <v>292.00420000000003</v>
      </c>
      <c r="E130" s="89">
        <v>0</v>
      </c>
      <c r="F130" s="89">
        <v>1.1999999999999999E-3</v>
      </c>
      <c r="G130" s="89">
        <v>18158.914700000001</v>
      </c>
      <c r="H130" s="89">
        <v>24141.596600000001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3740.3564000000001</v>
      </c>
      <c r="C131" s="89">
        <v>7.1647999999999996</v>
      </c>
      <c r="D131" s="89">
        <v>20.830200000000001</v>
      </c>
      <c r="E131" s="89">
        <v>0</v>
      </c>
      <c r="F131" s="89">
        <v>1E-4</v>
      </c>
      <c r="G131" s="89">
        <v>1295.4465</v>
      </c>
      <c r="H131" s="89">
        <v>1639.2313999999999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5907.0250999999998</v>
      </c>
      <c r="C132" s="89">
        <v>10.4398</v>
      </c>
      <c r="D132" s="89">
        <v>31.354199999999999</v>
      </c>
      <c r="E132" s="89">
        <v>0</v>
      </c>
      <c r="F132" s="89">
        <v>1E-4</v>
      </c>
      <c r="G132" s="89">
        <v>1950.0685000000001</v>
      </c>
      <c r="H132" s="89">
        <v>2428.4717000000001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22884700000</v>
      </c>
      <c r="C135" s="89">
        <v>17193.703000000001</v>
      </c>
      <c r="D135" s="89" t="s">
        <v>568</v>
      </c>
      <c r="E135" s="89">
        <v>8961.6119999999992</v>
      </c>
      <c r="F135" s="89">
        <v>3712.5360000000001</v>
      </c>
      <c r="G135" s="89">
        <v>3356.5549999999998</v>
      </c>
      <c r="H135" s="89">
        <v>0</v>
      </c>
      <c r="I135" s="89">
        <v>0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20709800000</v>
      </c>
      <c r="C136" s="89">
        <v>16307.592000000001</v>
      </c>
      <c r="D136" s="89" t="s">
        <v>525</v>
      </c>
      <c r="E136" s="89">
        <v>8961.6119999999992</v>
      </c>
      <c r="F136" s="89">
        <v>3712.5360000000001</v>
      </c>
      <c r="G136" s="89">
        <v>3356.5549999999998</v>
      </c>
      <c r="H136" s="89">
        <v>0</v>
      </c>
      <c r="I136" s="89">
        <v>276.88900000000001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23126600000</v>
      </c>
      <c r="C137" s="89">
        <v>19724.371999999999</v>
      </c>
      <c r="D137" s="89" t="s">
        <v>626</v>
      </c>
      <c r="E137" s="89">
        <v>8961.6119999999992</v>
      </c>
      <c r="F137" s="89">
        <v>3712.5360000000001</v>
      </c>
      <c r="G137" s="89">
        <v>3356.5549999999998</v>
      </c>
      <c r="H137" s="89">
        <v>0</v>
      </c>
      <c r="I137" s="89">
        <v>3693.6689999999999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20541100000</v>
      </c>
      <c r="C138" s="89">
        <v>20824.614000000001</v>
      </c>
      <c r="D138" s="89" t="s">
        <v>529</v>
      </c>
      <c r="E138" s="89">
        <v>8961.6119999999992</v>
      </c>
      <c r="F138" s="89">
        <v>3712.5360000000001</v>
      </c>
      <c r="G138" s="89">
        <v>3356.5549999999998</v>
      </c>
      <c r="H138" s="89">
        <v>0</v>
      </c>
      <c r="I138" s="89">
        <v>4793.9120000000003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22849800000</v>
      </c>
      <c r="C139" s="89">
        <v>23715.200000000001</v>
      </c>
      <c r="D139" s="89" t="s">
        <v>518</v>
      </c>
      <c r="E139" s="89">
        <v>8961.6119999999992</v>
      </c>
      <c r="F139" s="89">
        <v>3712.5360000000001</v>
      </c>
      <c r="G139" s="89">
        <v>3356.5549999999998</v>
      </c>
      <c r="H139" s="89">
        <v>0</v>
      </c>
      <c r="I139" s="89">
        <v>7684.4970000000003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27679400000</v>
      </c>
      <c r="C140" s="89">
        <v>28573.656999999999</v>
      </c>
      <c r="D140" s="89" t="s">
        <v>516</v>
      </c>
      <c r="E140" s="89">
        <v>8961.6119999999992</v>
      </c>
      <c r="F140" s="89">
        <v>3712.5360000000001</v>
      </c>
      <c r="G140" s="89">
        <v>3356.5549999999998</v>
      </c>
      <c r="H140" s="89">
        <v>0</v>
      </c>
      <c r="I140" s="89">
        <v>12542.955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28298100000</v>
      </c>
      <c r="C141" s="89">
        <v>29291.649000000001</v>
      </c>
      <c r="D141" s="89" t="s">
        <v>530</v>
      </c>
      <c r="E141" s="89">
        <v>8961.6119999999992</v>
      </c>
      <c r="F141" s="89">
        <v>3712.5360000000001</v>
      </c>
      <c r="G141" s="89">
        <v>3356.5549999999998</v>
      </c>
      <c r="H141" s="89">
        <v>0</v>
      </c>
      <c r="I141" s="89">
        <v>13260.947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30921100000</v>
      </c>
      <c r="C142" s="89">
        <v>29296.284</v>
      </c>
      <c r="D142" s="89" t="s">
        <v>627</v>
      </c>
      <c r="E142" s="89">
        <v>8961.6119999999992</v>
      </c>
      <c r="F142" s="89">
        <v>3712.5360000000001</v>
      </c>
      <c r="G142" s="89">
        <v>3356.5549999999998</v>
      </c>
      <c r="H142" s="89">
        <v>0</v>
      </c>
      <c r="I142" s="89">
        <v>13265.582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24089800000</v>
      </c>
      <c r="C143" s="89">
        <v>25443.655999999999</v>
      </c>
      <c r="D143" s="89" t="s">
        <v>628</v>
      </c>
      <c r="E143" s="89">
        <v>8961.6119999999992</v>
      </c>
      <c r="F143" s="89">
        <v>3712.5360000000001</v>
      </c>
      <c r="G143" s="89">
        <v>3356.5549999999998</v>
      </c>
      <c r="H143" s="89">
        <v>0</v>
      </c>
      <c r="I143" s="89">
        <v>9412.9539999999997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22492600000</v>
      </c>
      <c r="C144" s="89">
        <v>22920.197</v>
      </c>
      <c r="D144" s="89" t="s">
        <v>629</v>
      </c>
      <c r="E144" s="89">
        <v>8961.6119999999992</v>
      </c>
      <c r="F144" s="89">
        <v>3712.5360000000001</v>
      </c>
      <c r="G144" s="89">
        <v>3356.5549999999998</v>
      </c>
      <c r="H144" s="89">
        <v>0</v>
      </c>
      <c r="I144" s="89">
        <v>6889.4949999999999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21713400000</v>
      </c>
      <c r="C145" s="89">
        <v>20862.400000000001</v>
      </c>
      <c r="D145" s="89" t="s">
        <v>531</v>
      </c>
      <c r="E145" s="89">
        <v>8961.6119999999992</v>
      </c>
      <c r="F145" s="89">
        <v>3712.5360000000001</v>
      </c>
      <c r="G145" s="89">
        <v>3356.5549999999998</v>
      </c>
      <c r="H145" s="89">
        <v>0</v>
      </c>
      <c r="I145" s="89">
        <v>4831.6980000000003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22628800000</v>
      </c>
      <c r="C146" s="89">
        <v>17193.703000000001</v>
      </c>
      <c r="D146" s="89" t="s">
        <v>569</v>
      </c>
      <c r="E146" s="89">
        <v>8961.6119999999992</v>
      </c>
      <c r="F146" s="89">
        <v>3712.5360000000001</v>
      </c>
      <c r="G146" s="89">
        <v>3356.5549999999998</v>
      </c>
      <c r="H146" s="89">
        <v>0</v>
      </c>
      <c r="I146" s="89">
        <v>0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287935000000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20541100000</v>
      </c>
      <c r="C149" s="89">
        <v>16307.592000000001</v>
      </c>
      <c r="D149" s="89"/>
      <c r="E149" s="89">
        <v>8961.6119999999992</v>
      </c>
      <c r="F149" s="89">
        <v>3712.5360000000001</v>
      </c>
      <c r="G149" s="89">
        <v>3356.5549999999998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30921100000</v>
      </c>
      <c r="C150" s="89">
        <v>29296.284</v>
      </c>
      <c r="D150" s="89"/>
      <c r="E150" s="89">
        <v>8961.6119999999992</v>
      </c>
      <c r="F150" s="89">
        <v>3712.5360000000001</v>
      </c>
      <c r="G150" s="89">
        <v>3356.5549999999998</v>
      </c>
      <c r="H150" s="89">
        <v>0</v>
      </c>
      <c r="I150" s="89">
        <v>13265.582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5946</v>
      </c>
      <c r="C153" s="89">
        <v>1373.63</v>
      </c>
      <c r="D153" s="89">
        <v>0</v>
      </c>
      <c r="E153" s="89">
        <v>7319.63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11.63</v>
      </c>
      <c r="C154" s="89">
        <v>2.69</v>
      </c>
      <c r="D154" s="89">
        <v>0</v>
      </c>
      <c r="E154" s="89">
        <v>14.32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11.63</v>
      </c>
      <c r="C155" s="89">
        <v>2.69</v>
      </c>
      <c r="D155" s="89">
        <v>0</v>
      </c>
      <c r="E155" s="89">
        <v>14.32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387.76</v>
      </c>
      <c r="C2" s="89">
        <v>758.59</v>
      </c>
      <c r="D2" s="89">
        <v>758.59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387.76</v>
      </c>
      <c r="C3" s="89">
        <v>758.59</v>
      </c>
      <c r="D3" s="89">
        <v>758.59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1060.8800000000001</v>
      </c>
      <c r="C4" s="89">
        <v>2075.4499999999998</v>
      </c>
      <c r="D4" s="89">
        <v>2075.4499999999998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1060.8800000000001</v>
      </c>
      <c r="C5" s="89">
        <v>2075.4499999999998</v>
      </c>
      <c r="D5" s="89">
        <v>2075.4499999999998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89.39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32.25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67.41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286.37</v>
      </c>
      <c r="C28" s="89">
        <v>101.39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0.33500000000000002</v>
      </c>
      <c r="E42" s="89">
        <v>0.36499999999999999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0.33500000000000002</v>
      </c>
      <c r="E43" s="89">
        <v>0.36499999999999999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0.33500000000000002</v>
      </c>
      <c r="E44" s="89">
        <v>0.36499999999999999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0.33500000000000002</v>
      </c>
      <c r="E45" s="89">
        <v>0.36499999999999999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1.079</v>
      </c>
      <c r="E51" s="89">
        <v>1.2869999999999999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1.079</v>
      </c>
      <c r="E53" s="89">
        <v>1.2869999999999999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1.079</v>
      </c>
      <c r="E55" s="89">
        <v>1.2869999999999999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1.079</v>
      </c>
      <c r="E57" s="89">
        <v>1.2869999999999999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4.0919999999999996</v>
      </c>
      <c r="F61" s="89">
        <v>0.36199999999999999</v>
      </c>
      <c r="G61" s="89">
        <v>0.22500000000000001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4.0919999999999996</v>
      </c>
      <c r="F62" s="89">
        <v>0.36199999999999999</v>
      </c>
      <c r="G62" s="89">
        <v>0.22500000000000001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4.0919999999999996</v>
      </c>
      <c r="F63" s="89">
        <v>0.36199999999999999</v>
      </c>
      <c r="G63" s="89">
        <v>0.22500000000000001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4.0919999999999996</v>
      </c>
      <c r="F64" s="89">
        <v>0.36199999999999999</v>
      </c>
      <c r="G64" s="89">
        <v>0.22500000000000001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4.0919999999999996</v>
      </c>
      <c r="F65" s="89">
        <v>0.36199999999999999</v>
      </c>
      <c r="G65" s="89">
        <v>0.22500000000000001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4.0919999999999996</v>
      </c>
      <c r="F66" s="89">
        <v>0.36199999999999999</v>
      </c>
      <c r="G66" s="89">
        <v>0.22500000000000001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4.0919999999999996</v>
      </c>
      <c r="F67" s="89">
        <v>0.36199999999999999</v>
      </c>
      <c r="G67" s="89">
        <v>0.22500000000000001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4.0919999999999996</v>
      </c>
      <c r="F68" s="89">
        <v>0.36199999999999999</v>
      </c>
      <c r="G68" s="89">
        <v>0.22500000000000001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4.0919999999999996</v>
      </c>
      <c r="F69" s="89">
        <v>0.36199999999999999</v>
      </c>
      <c r="G69" s="89">
        <v>0.22500000000000001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4.0919999999999996</v>
      </c>
      <c r="F70" s="89">
        <v>0.36199999999999999</v>
      </c>
      <c r="G70" s="89">
        <v>0.22500000000000001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4.0919999999999996</v>
      </c>
      <c r="F71" s="89">
        <v>0.36199999999999999</v>
      </c>
      <c r="G71" s="89">
        <v>0.22500000000000001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4.0919999999999996</v>
      </c>
      <c r="F72" s="89">
        <v>0.36199999999999999</v>
      </c>
      <c r="G72" s="89">
        <v>0.22500000000000001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4.0919999999999996</v>
      </c>
      <c r="F73" s="89">
        <v>0.36199999999999999</v>
      </c>
      <c r="G73" s="89">
        <v>0.22500000000000001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4.0919999999999996</v>
      </c>
      <c r="F74" s="89">
        <v>0.36199999999999999</v>
      </c>
      <c r="G74" s="89">
        <v>0.22500000000000001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4.0919999999999996</v>
      </c>
      <c r="F75" s="89">
        <v>0.36199999999999999</v>
      </c>
      <c r="G75" s="89">
        <v>0.22500000000000001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4.0919999999999996</v>
      </c>
      <c r="F76" s="89">
        <v>0.36199999999999999</v>
      </c>
      <c r="G76" s="89">
        <v>0.22500000000000001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4.0919999999999996</v>
      </c>
      <c r="F77" s="89">
        <v>0.36199999999999999</v>
      </c>
      <c r="G77" s="89">
        <v>0.22500000000000001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4.0919999999999996</v>
      </c>
      <c r="F78" s="89">
        <v>0.36199999999999999</v>
      </c>
      <c r="G78" s="89">
        <v>0.22500000000000001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4.0919999999999996</v>
      </c>
      <c r="F79" s="89">
        <v>0.36199999999999999</v>
      </c>
      <c r="G79" s="89">
        <v>0.22500000000000001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4.0919999999999996</v>
      </c>
      <c r="F80" s="89">
        <v>0.36199999999999999</v>
      </c>
      <c r="G80" s="89">
        <v>0.22500000000000001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4.0919999999999996</v>
      </c>
      <c r="F81" s="89">
        <v>0.36199999999999999</v>
      </c>
      <c r="G81" s="89">
        <v>0.22500000000000001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4.09</v>
      </c>
      <c r="F82" s="89">
        <v>0.36199999999999999</v>
      </c>
      <c r="G82" s="89">
        <v>0.22500000000000001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4.09</v>
      </c>
      <c r="F83" s="89">
        <v>0.36199999999999999</v>
      </c>
      <c r="G83" s="89">
        <v>0.22500000000000001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4.09</v>
      </c>
      <c r="F84" s="89">
        <v>0.36199999999999999</v>
      </c>
      <c r="G84" s="89">
        <v>0.22500000000000001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9628.09</v>
      </c>
      <c r="D90" s="89">
        <v>7689.53</v>
      </c>
      <c r="E90" s="89">
        <v>1938.57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12183.84</v>
      </c>
      <c r="D91" s="89">
        <v>9730.69</v>
      </c>
      <c r="E91" s="89">
        <v>2453.15</v>
      </c>
      <c r="F91" s="89">
        <v>0.8</v>
      </c>
      <c r="G91" s="89">
        <v>3.19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7598.22</v>
      </c>
      <c r="D92" s="89">
        <v>6068.36</v>
      </c>
      <c r="E92" s="89">
        <v>1529.86</v>
      </c>
      <c r="F92" s="89">
        <v>0.8</v>
      </c>
      <c r="G92" s="89">
        <v>3.19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11956.83</v>
      </c>
      <c r="D93" s="89">
        <v>9549.3799999999992</v>
      </c>
      <c r="E93" s="89">
        <v>2407.44</v>
      </c>
      <c r="F93" s="89">
        <v>0.8</v>
      </c>
      <c r="G93" s="89">
        <v>3.19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7994.78</v>
      </c>
      <c r="D94" s="89">
        <v>6385.07</v>
      </c>
      <c r="E94" s="89">
        <v>1609.71</v>
      </c>
      <c r="F94" s="89">
        <v>0.8</v>
      </c>
      <c r="G94" s="89">
        <v>3.19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13403.04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15750.64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9767.31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15491.11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10220.67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0.57999999999999996</v>
      </c>
      <c r="F104" s="89">
        <v>674.64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0.74</v>
      </c>
      <c r="F105" s="89">
        <v>853.72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0.46</v>
      </c>
      <c r="F106" s="89">
        <v>532.41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0.72</v>
      </c>
      <c r="F107" s="89">
        <v>837.81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0.48</v>
      </c>
      <c r="F108" s="89">
        <v>560.19000000000005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7403.2722000000003</v>
      </c>
      <c r="C117" s="89">
        <v>11.9085</v>
      </c>
      <c r="D117" s="89">
        <v>28.1142</v>
      </c>
      <c r="E117" s="89">
        <v>0</v>
      </c>
      <c r="F117" s="89">
        <v>1E-4</v>
      </c>
      <c r="G117" s="89">
        <v>29227.608700000001</v>
      </c>
      <c r="H117" s="89">
        <v>3071.2172999999998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6247.9859999999999</v>
      </c>
      <c r="C118" s="89">
        <v>10.2758</v>
      </c>
      <c r="D118" s="89">
        <v>24.9481</v>
      </c>
      <c r="E118" s="89">
        <v>0</v>
      </c>
      <c r="F118" s="89">
        <v>1E-4</v>
      </c>
      <c r="G118" s="89">
        <v>25937.850200000001</v>
      </c>
      <c r="H118" s="89">
        <v>2614.0821000000001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6733.6952000000001</v>
      </c>
      <c r="C119" s="89">
        <v>11.315300000000001</v>
      </c>
      <c r="D119" s="89">
        <v>28.1907</v>
      </c>
      <c r="E119" s="89">
        <v>0</v>
      </c>
      <c r="F119" s="89">
        <v>1E-4</v>
      </c>
      <c r="G119" s="89">
        <v>29310.8033</v>
      </c>
      <c r="H119" s="89">
        <v>2840.9133999999999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5689.0964999999997</v>
      </c>
      <c r="C120" s="89">
        <v>9.8234999999999992</v>
      </c>
      <c r="D120" s="89">
        <v>25.2437</v>
      </c>
      <c r="E120" s="89">
        <v>0</v>
      </c>
      <c r="F120" s="89">
        <v>1E-4</v>
      </c>
      <c r="G120" s="89">
        <v>26248.536400000001</v>
      </c>
      <c r="H120" s="89">
        <v>2426.0493999999999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6538.8163999999997</v>
      </c>
      <c r="C121" s="89">
        <v>11.4137</v>
      </c>
      <c r="D121" s="89">
        <v>29.6798</v>
      </c>
      <c r="E121" s="89">
        <v>0</v>
      </c>
      <c r="F121" s="89">
        <v>1E-4</v>
      </c>
      <c r="G121" s="89">
        <v>30862.075400000002</v>
      </c>
      <c r="H121" s="89">
        <v>2800.4681999999998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7081.4983000000002</v>
      </c>
      <c r="C122" s="89">
        <v>12.3811</v>
      </c>
      <c r="D122" s="89">
        <v>32.252000000000002</v>
      </c>
      <c r="E122" s="89">
        <v>0</v>
      </c>
      <c r="F122" s="89">
        <v>1E-4</v>
      </c>
      <c r="G122" s="89">
        <v>33536.832300000002</v>
      </c>
      <c r="H122" s="89">
        <v>3034.8638999999998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7283.9204</v>
      </c>
      <c r="C123" s="89">
        <v>12.7371</v>
      </c>
      <c r="D123" s="89">
        <v>33.185299999999998</v>
      </c>
      <c r="E123" s="89">
        <v>0</v>
      </c>
      <c r="F123" s="89">
        <v>1E-4</v>
      </c>
      <c r="G123" s="89">
        <v>34507.2742</v>
      </c>
      <c r="H123" s="89">
        <v>3121.82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7671.4309999999996</v>
      </c>
      <c r="C124" s="89">
        <v>13.4161</v>
      </c>
      <c r="D124" s="89">
        <v>34.958100000000002</v>
      </c>
      <c r="E124" s="89">
        <v>0</v>
      </c>
      <c r="F124" s="89">
        <v>1E-4</v>
      </c>
      <c r="G124" s="89">
        <v>36350.7111</v>
      </c>
      <c r="H124" s="89">
        <v>3288.0360000000001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6495.9679999999998</v>
      </c>
      <c r="C125" s="89">
        <v>11.3537</v>
      </c>
      <c r="D125" s="89">
        <v>29.565100000000001</v>
      </c>
      <c r="E125" s="89">
        <v>0</v>
      </c>
      <c r="F125" s="89">
        <v>1E-4</v>
      </c>
      <c r="G125" s="89">
        <v>30742.833600000002</v>
      </c>
      <c r="H125" s="89">
        <v>2783.5617000000002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6021.4790999999996</v>
      </c>
      <c r="C126" s="89">
        <v>10.4176</v>
      </c>
      <c r="D126" s="89">
        <v>26.8276</v>
      </c>
      <c r="E126" s="89">
        <v>0</v>
      </c>
      <c r="F126" s="89">
        <v>1E-4</v>
      </c>
      <c r="G126" s="89">
        <v>27895.590899999999</v>
      </c>
      <c r="H126" s="89">
        <v>2569.7658999999999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6485.9189999999999</v>
      </c>
      <c r="C127" s="89">
        <v>10.824999999999999</v>
      </c>
      <c r="D127" s="89">
        <v>26.7531</v>
      </c>
      <c r="E127" s="89">
        <v>0</v>
      </c>
      <c r="F127" s="89">
        <v>1E-4</v>
      </c>
      <c r="G127" s="89">
        <v>27815.639200000001</v>
      </c>
      <c r="H127" s="89">
        <v>2729.1248000000001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7344.5976000000001</v>
      </c>
      <c r="C128" s="89">
        <v>11.773400000000001</v>
      </c>
      <c r="D128" s="89">
        <v>27.671199999999999</v>
      </c>
      <c r="E128" s="89">
        <v>0</v>
      </c>
      <c r="F128" s="89">
        <v>1E-4</v>
      </c>
      <c r="G128" s="89">
        <v>28766.7219</v>
      </c>
      <c r="H128" s="89">
        <v>3042.8854999999999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80997.679699999993</v>
      </c>
      <c r="C130" s="89">
        <v>137.64089999999999</v>
      </c>
      <c r="D130" s="89">
        <v>347.38869999999997</v>
      </c>
      <c r="E130" s="89">
        <v>0</v>
      </c>
      <c r="F130" s="89">
        <v>1.4E-3</v>
      </c>
      <c r="G130" s="89">
        <v>361202.47710000002</v>
      </c>
      <c r="H130" s="89">
        <v>34322.788200000003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5689.0964999999997</v>
      </c>
      <c r="C131" s="89">
        <v>9.8234999999999992</v>
      </c>
      <c r="D131" s="89">
        <v>24.9481</v>
      </c>
      <c r="E131" s="89">
        <v>0</v>
      </c>
      <c r="F131" s="89">
        <v>1E-4</v>
      </c>
      <c r="G131" s="89">
        <v>25937.850200000001</v>
      </c>
      <c r="H131" s="89">
        <v>2426.0493999999999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7671.4309999999996</v>
      </c>
      <c r="C132" s="89">
        <v>13.4161</v>
      </c>
      <c r="D132" s="89">
        <v>34.958100000000002</v>
      </c>
      <c r="E132" s="89">
        <v>0</v>
      </c>
      <c r="F132" s="89">
        <v>1E-4</v>
      </c>
      <c r="G132" s="89">
        <v>36350.7111</v>
      </c>
      <c r="H132" s="89">
        <v>3288.0360000000001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23172000000</v>
      </c>
      <c r="C135" s="89">
        <v>17453.718000000001</v>
      </c>
      <c r="D135" s="89" t="s">
        <v>630</v>
      </c>
      <c r="E135" s="89">
        <v>8961.6119999999992</v>
      </c>
      <c r="F135" s="89">
        <v>3712.5360000000001</v>
      </c>
      <c r="G135" s="89">
        <v>3458.777</v>
      </c>
      <c r="H135" s="89">
        <v>0</v>
      </c>
      <c r="I135" s="89">
        <v>1320.7929999999999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20563800000</v>
      </c>
      <c r="C136" s="89">
        <v>18810.141</v>
      </c>
      <c r="D136" s="89" t="s">
        <v>631</v>
      </c>
      <c r="E136" s="89">
        <v>8961.6119999999992</v>
      </c>
      <c r="F136" s="89">
        <v>3712.5360000000001</v>
      </c>
      <c r="G136" s="89">
        <v>3458.777</v>
      </c>
      <c r="H136" s="89">
        <v>0</v>
      </c>
      <c r="I136" s="89">
        <v>2677.2159999999999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23238000000</v>
      </c>
      <c r="C137" s="89">
        <v>19025.798999999999</v>
      </c>
      <c r="D137" s="89" t="s">
        <v>632</v>
      </c>
      <c r="E137" s="89">
        <v>8961.6119999999992</v>
      </c>
      <c r="F137" s="89">
        <v>3712.5360000000001</v>
      </c>
      <c r="G137" s="89">
        <v>3458.777</v>
      </c>
      <c r="H137" s="89">
        <v>0</v>
      </c>
      <c r="I137" s="89">
        <v>2892.8739999999998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20810200000</v>
      </c>
      <c r="C138" s="89">
        <v>21428.856</v>
      </c>
      <c r="D138" s="89" t="s">
        <v>532</v>
      </c>
      <c r="E138" s="89">
        <v>8961.6119999999992</v>
      </c>
      <c r="F138" s="89">
        <v>3712.5360000000001</v>
      </c>
      <c r="G138" s="89">
        <v>3458.777</v>
      </c>
      <c r="H138" s="89">
        <v>0</v>
      </c>
      <c r="I138" s="89">
        <v>5295.9319999999998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24467800000</v>
      </c>
      <c r="C139" s="89">
        <v>23439.396000000001</v>
      </c>
      <c r="D139" s="89" t="s">
        <v>518</v>
      </c>
      <c r="E139" s="89">
        <v>8961.6119999999992</v>
      </c>
      <c r="F139" s="89">
        <v>3712.5360000000001</v>
      </c>
      <c r="G139" s="89">
        <v>3458.777</v>
      </c>
      <c r="H139" s="89">
        <v>0</v>
      </c>
      <c r="I139" s="89">
        <v>7306.4709999999995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26588400000</v>
      </c>
      <c r="C140" s="89">
        <v>25737.907999999999</v>
      </c>
      <c r="D140" s="89" t="s">
        <v>533</v>
      </c>
      <c r="E140" s="89">
        <v>8961.6119999999992</v>
      </c>
      <c r="F140" s="89">
        <v>3712.5360000000001</v>
      </c>
      <c r="G140" s="89">
        <v>3458.777</v>
      </c>
      <c r="H140" s="89">
        <v>0</v>
      </c>
      <c r="I140" s="89">
        <v>9604.9840000000004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27357800000</v>
      </c>
      <c r="C141" s="89">
        <v>26586.982</v>
      </c>
      <c r="D141" s="89" t="s">
        <v>534</v>
      </c>
      <c r="E141" s="89">
        <v>8961.6119999999992</v>
      </c>
      <c r="F141" s="89">
        <v>3712.5360000000001</v>
      </c>
      <c r="G141" s="89">
        <v>3458.777</v>
      </c>
      <c r="H141" s="89">
        <v>0</v>
      </c>
      <c r="I141" s="89">
        <v>10454.057000000001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28819300000</v>
      </c>
      <c r="C142" s="89">
        <v>26617.268</v>
      </c>
      <c r="D142" s="89" t="s">
        <v>633</v>
      </c>
      <c r="E142" s="89">
        <v>8961.6119999999992</v>
      </c>
      <c r="F142" s="89">
        <v>3712.5360000000001</v>
      </c>
      <c r="G142" s="89">
        <v>3458.777</v>
      </c>
      <c r="H142" s="89">
        <v>0</v>
      </c>
      <c r="I142" s="89">
        <v>10484.343000000001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24373300000</v>
      </c>
      <c r="C143" s="89">
        <v>23371.334999999999</v>
      </c>
      <c r="D143" s="89" t="s">
        <v>634</v>
      </c>
      <c r="E143" s="89">
        <v>8961.6119999999992</v>
      </c>
      <c r="F143" s="89">
        <v>3712.5360000000001</v>
      </c>
      <c r="G143" s="89">
        <v>3458.777</v>
      </c>
      <c r="H143" s="89">
        <v>0</v>
      </c>
      <c r="I143" s="89">
        <v>7238.41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22116000000</v>
      </c>
      <c r="C144" s="89">
        <v>21485.415000000001</v>
      </c>
      <c r="D144" s="89" t="s">
        <v>535</v>
      </c>
      <c r="E144" s="89">
        <v>8961.6119999999992</v>
      </c>
      <c r="F144" s="89">
        <v>3712.5360000000001</v>
      </c>
      <c r="G144" s="89">
        <v>3458.777</v>
      </c>
      <c r="H144" s="89">
        <v>0</v>
      </c>
      <c r="I144" s="89">
        <v>5352.49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22052600000</v>
      </c>
      <c r="C145" s="89">
        <v>18610.733</v>
      </c>
      <c r="D145" s="89" t="s">
        <v>635</v>
      </c>
      <c r="E145" s="89">
        <v>8961.6119999999992</v>
      </c>
      <c r="F145" s="89">
        <v>3712.5360000000001</v>
      </c>
      <c r="G145" s="89">
        <v>3458.777</v>
      </c>
      <c r="H145" s="89">
        <v>0</v>
      </c>
      <c r="I145" s="89">
        <v>2477.808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22806600000</v>
      </c>
      <c r="C146" s="89">
        <v>17747.411</v>
      </c>
      <c r="D146" s="89" t="s">
        <v>636</v>
      </c>
      <c r="E146" s="89">
        <v>8961.6119999999992</v>
      </c>
      <c r="F146" s="89">
        <v>3712.5360000000001</v>
      </c>
      <c r="G146" s="89">
        <v>3458.777</v>
      </c>
      <c r="H146" s="89">
        <v>0</v>
      </c>
      <c r="I146" s="89">
        <v>451.48599999999999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286366000000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20563800000</v>
      </c>
      <c r="C149" s="89">
        <v>17453.718000000001</v>
      </c>
      <c r="D149" s="89"/>
      <c r="E149" s="89">
        <v>8961.6119999999992</v>
      </c>
      <c r="F149" s="89">
        <v>3712.5360000000001</v>
      </c>
      <c r="G149" s="89">
        <v>3458.777</v>
      </c>
      <c r="H149" s="89">
        <v>0</v>
      </c>
      <c r="I149" s="89">
        <v>451.48599999999999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28819300000</v>
      </c>
      <c r="C150" s="89">
        <v>26617.268</v>
      </c>
      <c r="D150" s="89"/>
      <c r="E150" s="89">
        <v>8961.6119999999992</v>
      </c>
      <c r="F150" s="89">
        <v>3712.5360000000001</v>
      </c>
      <c r="G150" s="89">
        <v>3458.777</v>
      </c>
      <c r="H150" s="89">
        <v>0</v>
      </c>
      <c r="I150" s="89">
        <v>10484.343000000001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5966.34</v>
      </c>
      <c r="C153" s="89">
        <v>697.26</v>
      </c>
      <c r="D153" s="89">
        <v>0</v>
      </c>
      <c r="E153" s="89">
        <v>6663.6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11.67</v>
      </c>
      <c r="C154" s="89">
        <v>1.36</v>
      </c>
      <c r="D154" s="89">
        <v>0</v>
      </c>
      <c r="E154" s="89">
        <v>13.04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11.67</v>
      </c>
      <c r="C155" s="89">
        <v>1.36</v>
      </c>
      <c r="D155" s="89">
        <v>0</v>
      </c>
      <c r="E155" s="89">
        <v>13.04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366.52</v>
      </c>
      <c r="C2" s="89">
        <v>717.04</v>
      </c>
      <c r="D2" s="89">
        <v>717.04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366.52</v>
      </c>
      <c r="C3" s="89">
        <v>717.04</v>
      </c>
      <c r="D3" s="89">
        <v>717.04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561.69000000000005</v>
      </c>
      <c r="C4" s="89">
        <v>1098.8499999999999</v>
      </c>
      <c r="D4" s="89">
        <v>1098.8499999999999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561.69000000000005</v>
      </c>
      <c r="C5" s="89">
        <v>1098.8499999999999</v>
      </c>
      <c r="D5" s="89">
        <v>1098.8499999999999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105.92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8.89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18.239999999999998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52.82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12.22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248.38</v>
      </c>
      <c r="C28" s="89">
        <v>118.14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0.36299999999999999</v>
      </c>
      <c r="E42" s="89">
        <v>0.39900000000000002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0.36299999999999999</v>
      </c>
      <c r="E43" s="89">
        <v>0.39900000000000002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0.36299999999999999</v>
      </c>
      <c r="E44" s="89">
        <v>0.39900000000000002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0.36299999999999999</v>
      </c>
      <c r="E45" s="89">
        <v>0.39900000000000002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0.56799999999999995</v>
      </c>
      <c r="E51" s="89">
        <v>0.621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0.56799999999999995</v>
      </c>
      <c r="E53" s="89">
        <v>0.621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0.56799999999999995</v>
      </c>
      <c r="E55" s="89">
        <v>0.621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0.56799999999999995</v>
      </c>
      <c r="E57" s="89">
        <v>0.621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4.0919999999999996</v>
      </c>
      <c r="F61" s="89">
        <v>0.39200000000000002</v>
      </c>
      <c r="G61" s="89">
        <v>0.253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4.0919999999999996</v>
      </c>
      <c r="F62" s="89">
        <v>0.39200000000000002</v>
      </c>
      <c r="G62" s="89">
        <v>0.253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4.0919999999999996</v>
      </c>
      <c r="F63" s="89">
        <v>0.39200000000000002</v>
      </c>
      <c r="G63" s="89">
        <v>0.253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4.0919999999999996</v>
      </c>
      <c r="F64" s="89">
        <v>0.39200000000000002</v>
      </c>
      <c r="G64" s="89">
        <v>0.253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4.0919999999999996</v>
      </c>
      <c r="F65" s="89">
        <v>0.39200000000000002</v>
      </c>
      <c r="G65" s="89">
        <v>0.253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4.0919999999999996</v>
      </c>
      <c r="F66" s="89">
        <v>0.39200000000000002</v>
      </c>
      <c r="G66" s="89">
        <v>0.253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4.0919999999999996</v>
      </c>
      <c r="F67" s="89">
        <v>0.39200000000000002</v>
      </c>
      <c r="G67" s="89">
        <v>0.253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4.0919999999999996</v>
      </c>
      <c r="F68" s="89">
        <v>0.39200000000000002</v>
      </c>
      <c r="G68" s="89">
        <v>0.253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4.0919999999999996</v>
      </c>
      <c r="F69" s="89">
        <v>0.39200000000000002</v>
      </c>
      <c r="G69" s="89">
        <v>0.253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4.0919999999999996</v>
      </c>
      <c r="F70" s="89">
        <v>0.39200000000000002</v>
      </c>
      <c r="G70" s="89">
        <v>0.253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4.0919999999999996</v>
      </c>
      <c r="F71" s="89">
        <v>0.39200000000000002</v>
      </c>
      <c r="G71" s="89">
        <v>0.253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4.0919999999999996</v>
      </c>
      <c r="F72" s="89">
        <v>0.39200000000000002</v>
      </c>
      <c r="G72" s="89">
        <v>0.253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4.0919999999999996</v>
      </c>
      <c r="F73" s="89">
        <v>0.39200000000000002</v>
      </c>
      <c r="G73" s="89">
        <v>0.253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4.0919999999999996</v>
      </c>
      <c r="F74" s="89">
        <v>0.39200000000000002</v>
      </c>
      <c r="G74" s="89">
        <v>0.253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4.0919999999999996</v>
      </c>
      <c r="F75" s="89">
        <v>0.39200000000000002</v>
      </c>
      <c r="G75" s="89">
        <v>0.253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4.0919999999999996</v>
      </c>
      <c r="F76" s="89">
        <v>0.39200000000000002</v>
      </c>
      <c r="G76" s="89">
        <v>0.253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4.0919999999999996</v>
      </c>
      <c r="F77" s="89">
        <v>0.39200000000000002</v>
      </c>
      <c r="G77" s="89">
        <v>0.253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4.0919999999999996</v>
      </c>
      <c r="F78" s="89">
        <v>0.39200000000000002</v>
      </c>
      <c r="G78" s="89">
        <v>0.253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4.0919999999999996</v>
      </c>
      <c r="F79" s="89">
        <v>0.39200000000000002</v>
      </c>
      <c r="G79" s="89">
        <v>0.253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4.0919999999999996</v>
      </c>
      <c r="F80" s="89">
        <v>0.39200000000000002</v>
      </c>
      <c r="G80" s="89">
        <v>0.253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4.0919999999999996</v>
      </c>
      <c r="F81" s="89">
        <v>0.39200000000000002</v>
      </c>
      <c r="G81" s="89">
        <v>0.253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4.09</v>
      </c>
      <c r="F82" s="89">
        <v>0.39200000000000002</v>
      </c>
      <c r="G82" s="89">
        <v>0.253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4.09</v>
      </c>
      <c r="F83" s="89">
        <v>0.39200000000000002</v>
      </c>
      <c r="G83" s="89">
        <v>0.253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4.09</v>
      </c>
      <c r="F84" s="89">
        <v>0.39200000000000002</v>
      </c>
      <c r="G84" s="89">
        <v>0.253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7083.73</v>
      </c>
      <c r="D90" s="89">
        <v>5657.46</v>
      </c>
      <c r="E90" s="89">
        <v>1426.27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9152.86</v>
      </c>
      <c r="D91" s="89">
        <v>7309.98</v>
      </c>
      <c r="E91" s="89">
        <v>1842.88</v>
      </c>
      <c r="F91" s="89">
        <v>0.8</v>
      </c>
      <c r="G91" s="89">
        <v>3.19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5669.99</v>
      </c>
      <c r="D92" s="89">
        <v>4528.37</v>
      </c>
      <c r="E92" s="89">
        <v>1141.6199999999999</v>
      </c>
      <c r="F92" s="89">
        <v>0.8</v>
      </c>
      <c r="G92" s="89">
        <v>3.19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8968.66</v>
      </c>
      <c r="D93" s="89">
        <v>7162.87</v>
      </c>
      <c r="E93" s="89">
        <v>1805.79</v>
      </c>
      <c r="F93" s="89">
        <v>0.8</v>
      </c>
      <c r="G93" s="89">
        <v>3.19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6814.24</v>
      </c>
      <c r="D94" s="89">
        <v>5442.23</v>
      </c>
      <c r="E94" s="89">
        <v>1372.01</v>
      </c>
      <c r="F94" s="89">
        <v>0.8</v>
      </c>
      <c r="G94" s="89">
        <v>3.19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12147.72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14395.81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8869.26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14143.45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10436.950000000001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0.43</v>
      </c>
      <c r="F104" s="89">
        <v>496.36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0.55000000000000004</v>
      </c>
      <c r="F105" s="89">
        <v>641.34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0.34</v>
      </c>
      <c r="F106" s="89">
        <v>397.3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0.54</v>
      </c>
      <c r="F107" s="89">
        <v>628.42999999999995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0.41</v>
      </c>
      <c r="F108" s="89">
        <v>477.47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2314.1129000000001</v>
      </c>
      <c r="C117" s="89">
        <v>2.8266</v>
      </c>
      <c r="D117" s="89">
        <v>4.6455000000000002</v>
      </c>
      <c r="E117" s="89">
        <v>0</v>
      </c>
      <c r="F117" s="89">
        <v>0</v>
      </c>
      <c r="G117" s="89">
        <v>61320.172500000001</v>
      </c>
      <c r="H117" s="89">
        <v>878.68079999999998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1705.9402</v>
      </c>
      <c r="C118" s="89">
        <v>2.1922999999999999</v>
      </c>
      <c r="D118" s="89">
        <v>4.1173999999999999</v>
      </c>
      <c r="E118" s="89">
        <v>0</v>
      </c>
      <c r="F118" s="89">
        <v>0</v>
      </c>
      <c r="G118" s="89">
        <v>54372.247499999998</v>
      </c>
      <c r="H118" s="89">
        <v>659.37480000000005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1831.4517000000001</v>
      </c>
      <c r="C119" s="89">
        <v>2.3944999999999999</v>
      </c>
      <c r="D119" s="89">
        <v>4.6818</v>
      </c>
      <c r="E119" s="89">
        <v>0</v>
      </c>
      <c r="F119" s="89">
        <v>0</v>
      </c>
      <c r="G119" s="89">
        <v>61832.8652</v>
      </c>
      <c r="H119" s="89">
        <v>712.27319999999997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1383.6732</v>
      </c>
      <c r="C120" s="89">
        <v>1.9054</v>
      </c>
      <c r="D120" s="89">
        <v>4.1524999999999999</v>
      </c>
      <c r="E120" s="89">
        <v>0</v>
      </c>
      <c r="F120" s="89">
        <v>0</v>
      </c>
      <c r="G120" s="89">
        <v>54858.408199999998</v>
      </c>
      <c r="H120" s="89">
        <v>548.44889999999998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1153.33</v>
      </c>
      <c r="C121" s="89">
        <v>1.7301</v>
      </c>
      <c r="D121" s="89">
        <v>4.3667999999999996</v>
      </c>
      <c r="E121" s="89">
        <v>0</v>
      </c>
      <c r="F121" s="89">
        <v>0</v>
      </c>
      <c r="G121" s="89">
        <v>57710.2186</v>
      </c>
      <c r="H121" s="89">
        <v>472.33789999999999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1081.1243999999999</v>
      </c>
      <c r="C122" s="89">
        <v>1.6698999999999999</v>
      </c>
      <c r="D122" s="89">
        <v>4.4006999999999996</v>
      </c>
      <c r="E122" s="89">
        <v>0</v>
      </c>
      <c r="F122" s="89">
        <v>0</v>
      </c>
      <c r="G122" s="89">
        <v>58164.2834</v>
      </c>
      <c r="H122" s="89">
        <v>447.92180000000002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1069.3797999999999</v>
      </c>
      <c r="C123" s="89">
        <v>1.6721999999999999</v>
      </c>
      <c r="D123" s="89">
        <v>4.4836</v>
      </c>
      <c r="E123" s="89">
        <v>0</v>
      </c>
      <c r="F123" s="89">
        <v>0</v>
      </c>
      <c r="G123" s="89">
        <v>59261.268600000003</v>
      </c>
      <c r="H123" s="89">
        <v>445.2473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1160.6528000000001</v>
      </c>
      <c r="C124" s="89">
        <v>1.8216000000000001</v>
      </c>
      <c r="D124" s="89">
        <v>4.9089</v>
      </c>
      <c r="E124" s="89">
        <v>0</v>
      </c>
      <c r="F124" s="89">
        <v>0</v>
      </c>
      <c r="G124" s="89">
        <v>64883.898300000001</v>
      </c>
      <c r="H124" s="89">
        <v>483.96539999999999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1080.9386999999999</v>
      </c>
      <c r="C125" s="89">
        <v>1.6560999999999999</v>
      </c>
      <c r="D125" s="89">
        <v>4.3139000000000003</v>
      </c>
      <c r="E125" s="89">
        <v>0</v>
      </c>
      <c r="F125" s="89">
        <v>0</v>
      </c>
      <c r="G125" s="89">
        <v>57014.817799999997</v>
      </c>
      <c r="H125" s="89">
        <v>446.40050000000002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1266.5521000000001</v>
      </c>
      <c r="C126" s="89">
        <v>1.8231999999999999</v>
      </c>
      <c r="D126" s="89">
        <v>4.3053999999999997</v>
      </c>
      <c r="E126" s="89">
        <v>0</v>
      </c>
      <c r="F126" s="89">
        <v>0</v>
      </c>
      <c r="G126" s="89">
        <v>56889.539400000001</v>
      </c>
      <c r="H126" s="89">
        <v>510.48579999999998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1782.3828000000001</v>
      </c>
      <c r="C127" s="89">
        <v>2.3111000000000002</v>
      </c>
      <c r="D127" s="89">
        <v>4.4332000000000003</v>
      </c>
      <c r="E127" s="89">
        <v>0</v>
      </c>
      <c r="F127" s="89">
        <v>0</v>
      </c>
      <c r="G127" s="89">
        <v>58546.775000000001</v>
      </c>
      <c r="H127" s="89">
        <v>691.12429999999995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2262.6565000000001</v>
      </c>
      <c r="C128" s="89">
        <v>2.7648999999999999</v>
      </c>
      <c r="D128" s="89">
        <v>4.5491000000000001</v>
      </c>
      <c r="E128" s="89">
        <v>0</v>
      </c>
      <c r="F128" s="89">
        <v>0</v>
      </c>
      <c r="G128" s="89">
        <v>60046.737699999998</v>
      </c>
      <c r="H128" s="89">
        <v>859.25670000000002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18092.195299999999</v>
      </c>
      <c r="C130" s="89">
        <v>24.767900000000001</v>
      </c>
      <c r="D130" s="89">
        <v>53.358800000000002</v>
      </c>
      <c r="E130" s="89">
        <v>0</v>
      </c>
      <c r="F130" s="89">
        <v>2.0000000000000001E-4</v>
      </c>
      <c r="G130" s="89">
        <v>704901.23210000002</v>
      </c>
      <c r="H130" s="89">
        <v>7155.5173999999997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1069.3797999999999</v>
      </c>
      <c r="C131" s="89">
        <v>1.6560999999999999</v>
      </c>
      <c r="D131" s="89">
        <v>4.1173999999999999</v>
      </c>
      <c r="E131" s="89">
        <v>0</v>
      </c>
      <c r="F131" s="89">
        <v>0</v>
      </c>
      <c r="G131" s="89">
        <v>54372.247499999998</v>
      </c>
      <c r="H131" s="89">
        <v>445.2473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2314.1129000000001</v>
      </c>
      <c r="C132" s="89">
        <v>2.8266</v>
      </c>
      <c r="D132" s="89">
        <v>4.9089</v>
      </c>
      <c r="E132" s="89">
        <v>0</v>
      </c>
      <c r="F132" s="89">
        <v>0</v>
      </c>
      <c r="G132" s="89">
        <v>64883.898300000001</v>
      </c>
      <c r="H132" s="89">
        <v>878.68079999999998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21606800000</v>
      </c>
      <c r="C135" s="89">
        <v>16478.048999999999</v>
      </c>
      <c r="D135" s="89" t="s">
        <v>536</v>
      </c>
      <c r="E135" s="89">
        <v>8961.6119999999992</v>
      </c>
      <c r="F135" s="89">
        <v>3712.5360000000001</v>
      </c>
      <c r="G135" s="89">
        <v>2640.9009999999998</v>
      </c>
      <c r="H135" s="89">
        <v>0</v>
      </c>
      <c r="I135" s="89">
        <v>0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19158600000</v>
      </c>
      <c r="C136" s="89">
        <v>15808.915000000001</v>
      </c>
      <c r="D136" s="89" t="s">
        <v>637</v>
      </c>
      <c r="E136" s="89">
        <v>8961.6119999999992</v>
      </c>
      <c r="F136" s="89">
        <v>3712.5360000000001</v>
      </c>
      <c r="G136" s="89">
        <v>2640.9009999999998</v>
      </c>
      <c r="H136" s="89">
        <v>0</v>
      </c>
      <c r="I136" s="89">
        <v>493.86599999999999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21787500000</v>
      </c>
      <c r="C137" s="89">
        <v>17897.105</v>
      </c>
      <c r="D137" s="89" t="s">
        <v>570</v>
      </c>
      <c r="E137" s="89">
        <v>8961.6119999999992</v>
      </c>
      <c r="F137" s="89">
        <v>3712.5360000000001</v>
      </c>
      <c r="G137" s="89">
        <v>2640.9009999999998</v>
      </c>
      <c r="H137" s="89">
        <v>0</v>
      </c>
      <c r="I137" s="89">
        <v>2582.056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19330000000</v>
      </c>
      <c r="C138" s="89">
        <v>17276.38</v>
      </c>
      <c r="D138" s="89" t="s">
        <v>638</v>
      </c>
      <c r="E138" s="89">
        <v>8961.6119999999992</v>
      </c>
      <c r="F138" s="89">
        <v>3712.5360000000001</v>
      </c>
      <c r="G138" s="89">
        <v>2640.9009999999998</v>
      </c>
      <c r="H138" s="89">
        <v>0</v>
      </c>
      <c r="I138" s="89">
        <v>1961.3309999999999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20334800000</v>
      </c>
      <c r="C139" s="89">
        <v>19640.531999999999</v>
      </c>
      <c r="D139" s="89" t="s">
        <v>639</v>
      </c>
      <c r="E139" s="89">
        <v>8961.6119999999992</v>
      </c>
      <c r="F139" s="89">
        <v>3712.5360000000001</v>
      </c>
      <c r="G139" s="89">
        <v>2640.9009999999998</v>
      </c>
      <c r="H139" s="89">
        <v>0</v>
      </c>
      <c r="I139" s="89">
        <v>4325.4830000000002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20494800000</v>
      </c>
      <c r="C140" s="89">
        <v>20685.928</v>
      </c>
      <c r="D140" s="89" t="s">
        <v>640</v>
      </c>
      <c r="E140" s="89">
        <v>8961.6119999999992</v>
      </c>
      <c r="F140" s="89">
        <v>3712.5360000000001</v>
      </c>
      <c r="G140" s="89">
        <v>2640.9009999999998</v>
      </c>
      <c r="H140" s="89">
        <v>0</v>
      </c>
      <c r="I140" s="89">
        <v>5370.8789999999999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20881300000</v>
      </c>
      <c r="C141" s="89">
        <v>22292.803</v>
      </c>
      <c r="D141" s="89" t="s">
        <v>537</v>
      </c>
      <c r="E141" s="89">
        <v>8961.6119999999992</v>
      </c>
      <c r="F141" s="89">
        <v>3712.5360000000001</v>
      </c>
      <c r="G141" s="89">
        <v>2640.9009999999998</v>
      </c>
      <c r="H141" s="89">
        <v>0</v>
      </c>
      <c r="I141" s="89">
        <v>6977.7539999999999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22862500000</v>
      </c>
      <c r="C142" s="89">
        <v>21818.477999999999</v>
      </c>
      <c r="D142" s="89" t="s">
        <v>571</v>
      </c>
      <c r="E142" s="89">
        <v>8961.6119999999992</v>
      </c>
      <c r="F142" s="89">
        <v>3712.5360000000001</v>
      </c>
      <c r="G142" s="89">
        <v>2640.9009999999998</v>
      </c>
      <c r="H142" s="89">
        <v>0</v>
      </c>
      <c r="I142" s="89">
        <v>6503.4290000000001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20089800000</v>
      </c>
      <c r="C143" s="89">
        <v>21670.420999999998</v>
      </c>
      <c r="D143" s="89" t="s">
        <v>538</v>
      </c>
      <c r="E143" s="89">
        <v>8961.6119999999992</v>
      </c>
      <c r="F143" s="89">
        <v>3712.5360000000001</v>
      </c>
      <c r="G143" s="89">
        <v>2640.9009999999998</v>
      </c>
      <c r="H143" s="89">
        <v>0</v>
      </c>
      <c r="I143" s="89">
        <v>6355.3720000000003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20045600000</v>
      </c>
      <c r="C144" s="89">
        <v>18137.857</v>
      </c>
      <c r="D144" s="89" t="s">
        <v>641</v>
      </c>
      <c r="E144" s="89">
        <v>8961.6119999999992</v>
      </c>
      <c r="F144" s="89">
        <v>3712.5360000000001</v>
      </c>
      <c r="G144" s="89">
        <v>2640.9009999999998</v>
      </c>
      <c r="H144" s="89">
        <v>0</v>
      </c>
      <c r="I144" s="89">
        <v>2822.808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20629600000</v>
      </c>
      <c r="C145" s="89">
        <v>16537.422999999999</v>
      </c>
      <c r="D145" s="89" t="s">
        <v>528</v>
      </c>
      <c r="E145" s="89">
        <v>8961.6119999999992</v>
      </c>
      <c r="F145" s="89">
        <v>3712.5360000000001</v>
      </c>
      <c r="G145" s="89">
        <v>2640.9009999999998</v>
      </c>
      <c r="H145" s="89">
        <v>0</v>
      </c>
      <c r="I145" s="89">
        <v>59.374000000000002</v>
      </c>
      <c r="J145" s="89">
        <v>1163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21158100000</v>
      </c>
      <c r="C146" s="89">
        <v>16478.048999999999</v>
      </c>
      <c r="D146" s="89" t="s">
        <v>573</v>
      </c>
      <c r="E146" s="89">
        <v>8961.6119999999992</v>
      </c>
      <c r="F146" s="89">
        <v>3712.5360000000001</v>
      </c>
      <c r="G146" s="89">
        <v>2640.9009999999998</v>
      </c>
      <c r="H146" s="89">
        <v>0</v>
      </c>
      <c r="I146" s="89">
        <v>0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248380000000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19158600000</v>
      </c>
      <c r="C149" s="89">
        <v>15808.915000000001</v>
      </c>
      <c r="D149" s="89"/>
      <c r="E149" s="89">
        <v>8961.6119999999992</v>
      </c>
      <c r="F149" s="89">
        <v>3712.5360000000001</v>
      </c>
      <c r="G149" s="89">
        <v>2640.9009999999998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22862500000</v>
      </c>
      <c r="C150" s="89">
        <v>22292.803</v>
      </c>
      <c r="D150" s="89"/>
      <c r="E150" s="89">
        <v>8961.6119999999992</v>
      </c>
      <c r="F150" s="89">
        <v>3712.5360000000001</v>
      </c>
      <c r="G150" s="89">
        <v>2640.9009999999998</v>
      </c>
      <c r="H150" s="89">
        <v>0</v>
      </c>
      <c r="I150" s="89">
        <v>6977.7539999999999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5040.7700000000004</v>
      </c>
      <c r="C153" s="89">
        <v>997.1</v>
      </c>
      <c r="D153" s="89">
        <v>0</v>
      </c>
      <c r="E153" s="89">
        <v>6037.87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9.86</v>
      </c>
      <c r="C154" s="89">
        <v>1.95</v>
      </c>
      <c r="D154" s="89">
        <v>0</v>
      </c>
      <c r="E154" s="89">
        <v>11.81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9.86</v>
      </c>
      <c r="C155" s="89">
        <v>1.95</v>
      </c>
      <c r="D155" s="89">
        <v>0</v>
      </c>
      <c r="E155" s="89">
        <v>11.81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494.78</v>
      </c>
      <c r="C2" s="89">
        <v>967.95</v>
      </c>
      <c r="D2" s="89">
        <v>967.95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494.78</v>
      </c>
      <c r="C3" s="89">
        <v>967.95</v>
      </c>
      <c r="D3" s="89">
        <v>967.95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1279.56</v>
      </c>
      <c r="C4" s="89">
        <v>2503.25</v>
      </c>
      <c r="D4" s="89">
        <v>2503.25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1279.56</v>
      </c>
      <c r="C5" s="89">
        <v>2503.25</v>
      </c>
      <c r="D5" s="89">
        <v>2503.25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181.2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29.45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85.1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12.33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301.25</v>
      </c>
      <c r="C28" s="89">
        <v>193.53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0.29599999999999999</v>
      </c>
      <c r="E42" s="89">
        <v>0.31900000000000001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0.29599999999999999</v>
      </c>
      <c r="E43" s="89">
        <v>0.31900000000000001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0.29599999999999999</v>
      </c>
      <c r="E44" s="89">
        <v>0.31900000000000001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0.29599999999999999</v>
      </c>
      <c r="E45" s="89">
        <v>0.31900000000000001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0.56799999999999995</v>
      </c>
      <c r="E51" s="89">
        <v>0.621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0.56799999999999995</v>
      </c>
      <c r="E53" s="89">
        <v>0.621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0.56799999999999995</v>
      </c>
      <c r="E55" s="89">
        <v>0.621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0.56799999999999995</v>
      </c>
      <c r="E57" s="89">
        <v>0.621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3.3540000000000001</v>
      </c>
      <c r="F61" s="89">
        <v>0.38500000000000001</v>
      </c>
      <c r="G61" s="89">
        <v>0.30499999999999999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3.3540000000000001</v>
      </c>
      <c r="F62" s="89">
        <v>0.38500000000000001</v>
      </c>
      <c r="G62" s="89">
        <v>0.30499999999999999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3.3540000000000001</v>
      </c>
      <c r="F63" s="89">
        <v>0.38500000000000001</v>
      </c>
      <c r="G63" s="89">
        <v>0.30499999999999999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3.3540000000000001</v>
      </c>
      <c r="F64" s="89">
        <v>0.38500000000000001</v>
      </c>
      <c r="G64" s="89">
        <v>0.30499999999999999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3.3540000000000001</v>
      </c>
      <c r="F65" s="89">
        <v>0.38500000000000001</v>
      </c>
      <c r="G65" s="89">
        <v>0.30499999999999999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3.3540000000000001</v>
      </c>
      <c r="F66" s="89">
        <v>0.38500000000000001</v>
      </c>
      <c r="G66" s="89">
        <v>0.30499999999999999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3.3540000000000001</v>
      </c>
      <c r="F67" s="89">
        <v>0.38500000000000001</v>
      </c>
      <c r="G67" s="89">
        <v>0.30499999999999999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3.3540000000000001</v>
      </c>
      <c r="F68" s="89">
        <v>0.38500000000000001</v>
      </c>
      <c r="G68" s="89">
        <v>0.30499999999999999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3.3540000000000001</v>
      </c>
      <c r="F69" s="89">
        <v>0.38500000000000001</v>
      </c>
      <c r="G69" s="89">
        <v>0.30499999999999999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3.3540000000000001</v>
      </c>
      <c r="F70" s="89">
        <v>0.38500000000000001</v>
      </c>
      <c r="G70" s="89">
        <v>0.30499999999999999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3.3540000000000001</v>
      </c>
      <c r="F71" s="89">
        <v>0.38500000000000001</v>
      </c>
      <c r="G71" s="89">
        <v>0.30499999999999999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3.3540000000000001</v>
      </c>
      <c r="F72" s="89">
        <v>0.38500000000000001</v>
      </c>
      <c r="G72" s="89">
        <v>0.30499999999999999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3.3540000000000001</v>
      </c>
      <c r="F73" s="89">
        <v>0.38500000000000001</v>
      </c>
      <c r="G73" s="89">
        <v>0.30499999999999999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3.3540000000000001</v>
      </c>
      <c r="F74" s="89">
        <v>0.38500000000000001</v>
      </c>
      <c r="G74" s="89">
        <v>0.30499999999999999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3.3540000000000001</v>
      </c>
      <c r="F75" s="89">
        <v>0.38500000000000001</v>
      </c>
      <c r="G75" s="89">
        <v>0.30499999999999999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3.3540000000000001</v>
      </c>
      <c r="F76" s="89">
        <v>0.38500000000000001</v>
      </c>
      <c r="G76" s="89">
        <v>0.30499999999999999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3.3540000000000001</v>
      </c>
      <c r="F77" s="89">
        <v>0.38500000000000001</v>
      </c>
      <c r="G77" s="89">
        <v>0.30499999999999999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3.3540000000000001</v>
      </c>
      <c r="F78" s="89">
        <v>0.38500000000000001</v>
      </c>
      <c r="G78" s="89">
        <v>0.30499999999999999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3.3540000000000001</v>
      </c>
      <c r="F79" s="89">
        <v>0.38500000000000001</v>
      </c>
      <c r="G79" s="89">
        <v>0.30499999999999999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3.3540000000000001</v>
      </c>
      <c r="F80" s="89">
        <v>0.38500000000000001</v>
      </c>
      <c r="G80" s="89">
        <v>0.30499999999999999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3.3540000000000001</v>
      </c>
      <c r="F81" s="89">
        <v>0.38500000000000001</v>
      </c>
      <c r="G81" s="89">
        <v>0.30499999999999999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3.35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3.35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3.35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10661.92</v>
      </c>
      <c r="D90" s="89">
        <v>8515.2000000000007</v>
      </c>
      <c r="E90" s="89">
        <v>2146.7199999999998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19682.97</v>
      </c>
      <c r="D91" s="89">
        <v>13997.89</v>
      </c>
      <c r="E91" s="89">
        <v>5685.08</v>
      </c>
      <c r="F91" s="89">
        <v>0.71</v>
      </c>
      <c r="G91" s="89">
        <v>3.04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10720.15</v>
      </c>
      <c r="D92" s="89">
        <v>8054.01</v>
      </c>
      <c r="E92" s="89">
        <v>2666.13</v>
      </c>
      <c r="F92" s="89">
        <v>0.75</v>
      </c>
      <c r="G92" s="89">
        <v>3.09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19590.79</v>
      </c>
      <c r="D93" s="89">
        <v>13869.71</v>
      </c>
      <c r="E93" s="89">
        <v>5721.08</v>
      </c>
      <c r="F93" s="89">
        <v>0.71</v>
      </c>
      <c r="G93" s="89">
        <v>3.03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10584.14</v>
      </c>
      <c r="D94" s="89">
        <v>7992.13</v>
      </c>
      <c r="E94" s="89">
        <v>2592.0100000000002</v>
      </c>
      <c r="F94" s="89">
        <v>0.76</v>
      </c>
      <c r="G94" s="89">
        <v>3.1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18443.32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23396.16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14479.62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23069.13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14467.54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0.64</v>
      </c>
      <c r="F104" s="89">
        <v>747.08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0.55000000000000004</v>
      </c>
      <c r="D105" s="89">
        <v>622</v>
      </c>
      <c r="E105" s="89">
        <v>0.91</v>
      </c>
      <c r="F105" s="89">
        <v>1032.22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0.56000000000000005</v>
      </c>
      <c r="F106" s="89">
        <v>654.4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0.55000000000000004</v>
      </c>
      <c r="D107" s="89">
        <v>622</v>
      </c>
      <c r="E107" s="89">
        <v>0.89</v>
      </c>
      <c r="F107" s="89">
        <v>1015.67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0.56000000000000005</v>
      </c>
      <c r="F108" s="89">
        <v>653.78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11137.8662</v>
      </c>
      <c r="C117" s="89">
        <v>17.8721</v>
      </c>
      <c r="D117" s="89">
        <v>46.578400000000002</v>
      </c>
      <c r="E117" s="89">
        <v>0</v>
      </c>
      <c r="F117" s="89">
        <v>1E-4</v>
      </c>
      <c r="G117" s="89">
        <v>10719.743200000001</v>
      </c>
      <c r="H117" s="89">
        <v>4596.9789000000001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9489.3608000000004</v>
      </c>
      <c r="C118" s="89">
        <v>15.5922</v>
      </c>
      <c r="D118" s="89">
        <v>41.874899999999997</v>
      </c>
      <c r="E118" s="89">
        <v>0</v>
      </c>
      <c r="F118" s="89">
        <v>1E-4</v>
      </c>
      <c r="G118" s="89">
        <v>9637.8814000000002</v>
      </c>
      <c r="H118" s="89">
        <v>3951.5212000000001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9959.9436000000005</v>
      </c>
      <c r="C119" s="89">
        <v>16.954899999999999</v>
      </c>
      <c r="D119" s="89">
        <v>47.484900000000003</v>
      </c>
      <c r="E119" s="89">
        <v>0</v>
      </c>
      <c r="F119" s="89">
        <v>1E-4</v>
      </c>
      <c r="G119" s="89">
        <v>10930.028700000001</v>
      </c>
      <c r="H119" s="89">
        <v>4203.8343999999997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8065.1059999999998</v>
      </c>
      <c r="C120" s="89">
        <v>14.2803</v>
      </c>
      <c r="D120" s="89">
        <v>41.754100000000001</v>
      </c>
      <c r="E120" s="89">
        <v>0</v>
      </c>
      <c r="F120" s="89">
        <v>1E-4</v>
      </c>
      <c r="G120" s="89">
        <v>9611.7412000000004</v>
      </c>
      <c r="H120" s="89">
        <v>3456.7525999999998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8311.4097000000002</v>
      </c>
      <c r="C121" s="89">
        <v>15.0252</v>
      </c>
      <c r="D121" s="89">
        <v>44.880299999999998</v>
      </c>
      <c r="E121" s="89">
        <v>0</v>
      </c>
      <c r="F121" s="89">
        <v>1E-4</v>
      </c>
      <c r="G121" s="89">
        <v>10331.804899999999</v>
      </c>
      <c r="H121" s="89">
        <v>3591.8420000000001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9621.5954000000002</v>
      </c>
      <c r="C122" s="89">
        <v>17.469799999999999</v>
      </c>
      <c r="D122" s="89">
        <v>52.411099999999998</v>
      </c>
      <c r="E122" s="89">
        <v>0</v>
      </c>
      <c r="F122" s="89">
        <v>2.0000000000000001E-4</v>
      </c>
      <c r="G122" s="89">
        <v>12065.571400000001</v>
      </c>
      <c r="H122" s="89">
        <v>4165.3230999999996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9822.6553000000004</v>
      </c>
      <c r="C123" s="89">
        <v>17.838000000000001</v>
      </c>
      <c r="D123" s="89">
        <v>53.525399999999998</v>
      </c>
      <c r="E123" s="89">
        <v>0</v>
      </c>
      <c r="F123" s="89">
        <v>2.0000000000000001E-4</v>
      </c>
      <c r="G123" s="89">
        <v>12322.082200000001</v>
      </c>
      <c r="H123" s="89">
        <v>4252.6679000000004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10290.718000000001</v>
      </c>
      <c r="C124" s="89">
        <v>18.6891</v>
      </c>
      <c r="D124" s="89">
        <v>56.082500000000003</v>
      </c>
      <c r="E124" s="89">
        <v>0</v>
      </c>
      <c r="F124" s="89">
        <v>2.0000000000000001E-4</v>
      </c>
      <c r="G124" s="89">
        <v>12910.7531</v>
      </c>
      <c r="H124" s="89">
        <v>4455.4175999999998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8411.0010999999995</v>
      </c>
      <c r="C125" s="89">
        <v>15.257099999999999</v>
      </c>
      <c r="D125" s="89">
        <v>45.729300000000002</v>
      </c>
      <c r="E125" s="89">
        <v>0</v>
      </c>
      <c r="F125" s="89">
        <v>1E-4</v>
      </c>
      <c r="G125" s="89">
        <v>10527.329</v>
      </c>
      <c r="H125" s="89">
        <v>3639.8454999999999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8263.9959999999992</v>
      </c>
      <c r="C126" s="89">
        <v>14.792400000000001</v>
      </c>
      <c r="D126" s="89">
        <v>43.742699999999999</v>
      </c>
      <c r="E126" s="89">
        <v>0</v>
      </c>
      <c r="F126" s="89">
        <v>1E-4</v>
      </c>
      <c r="G126" s="89">
        <v>10069.7289</v>
      </c>
      <c r="H126" s="89">
        <v>3557.2916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9027.2288000000008</v>
      </c>
      <c r="C127" s="89">
        <v>15.5511</v>
      </c>
      <c r="D127" s="89">
        <v>44.140900000000002</v>
      </c>
      <c r="E127" s="89">
        <v>0</v>
      </c>
      <c r="F127" s="89">
        <v>1E-4</v>
      </c>
      <c r="G127" s="89">
        <v>10160.5906</v>
      </c>
      <c r="H127" s="89">
        <v>3827.7487999999998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10618.1769</v>
      </c>
      <c r="C128" s="89">
        <v>17.268000000000001</v>
      </c>
      <c r="D128" s="89">
        <v>45.782699999999998</v>
      </c>
      <c r="E128" s="89">
        <v>0</v>
      </c>
      <c r="F128" s="89">
        <v>1E-4</v>
      </c>
      <c r="G128" s="89">
        <v>10537.018599999999</v>
      </c>
      <c r="H128" s="89">
        <v>4404.4580999999998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113019.0577</v>
      </c>
      <c r="C130" s="89">
        <v>196.59</v>
      </c>
      <c r="D130" s="89">
        <v>563.98710000000005</v>
      </c>
      <c r="E130" s="89">
        <v>0</v>
      </c>
      <c r="F130" s="89">
        <v>1.6999999999999999E-3</v>
      </c>
      <c r="G130" s="89">
        <v>129824.2732</v>
      </c>
      <c r="H130" s="89">
        <v>48103.681799999998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8065.1059999999998</v>
      </c>
      <c r="C131" s="89">
        <v>14.2803</v>
      </c>
      <c r="D131" s="89">
        <v>41.754100000000001</v>
      </c>
      <c r="E131" s="89">
        <v>0</v>
      </c>
      <c r="F131" s="89">
        <v>1E-4</v>
      </c>
      <c r="G131" s="89">
        <v>9611.7412000000004</v>
      </c>
      <c r="H131" s="89">
        <v>3456.7525999999998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11137.8662</v>
      </c>
      <c r="C132" s="89">
        <v>18.6891</v>
      </c>
      <c r="D132" s="89">
        <v>56.082500000000003</v>
      </c>
      <c r="E132" s="89">
        <v>0</v>
      </c>
      <c r="F132" s="89">
        <v>2.0000000000000001E-4</v>
      </c>
      <c r="G132" s="89">
        <v>12910.7531</v>
      </c>
      <c r="H132" s="89">
        <v>4596.9789000000001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24874400000</v>
      </c>
      <c r="C135" s="89">
        <v>17940.304</v>
      </c>
      <c r="D135" s="89" t="s">
        <v>536</v>
      </c>
      <c r="E135" s="89">
        <v>8961.6119999999992</v>
      </c>
      <c r="F135" s="89">
        <v>3712.5360000000001</v>
      </c>
      <c r="G135" s="89">
        <v>4103.1559999999999</v>
      </c>
      <c r="H135" s="89">
        <v>0</v>
      </c>
      <c r="I135" s="89">
        <v>0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22364000000</v>
      </c>
      <c r="C136" s="89">
        <v>17940.304</v>
      </c>
      <c r="D136" s="89" t="s">
        <v>539</v>
      </c>
      <c r="E136" s="89">
        <v>8961.6119999999992</v>
      </c>
      <c r="F136" s="89">
        <v>3712.5360000000001</v>
      </c>
      <c r="G136" s="89">
        <v>4103.1559999999999</v>
      </c>
      <c r="H136" s="89">
        <v>0</v>
      </c>
      <c r="I136" s="89">
        <v>0</v>
      </c>
      <c r="J136" s="89">
        <v>1163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25362300000</v>
      </c>
      <c r="C137" s="89">
        <v>19363.171999999999</v>
      </c>
      <c r="D137" s="89" t="s">
        <v>517</v>
      </c>
      <c r="E137" s="89">
        <v>8961.6119999999992</v>
      </c>
      <c r="F137" s="89">
        <v>3712.5360000000001</v>
      </c>
      <c r="G137" s="89">
        <v>4103.1559999999999</v>
      </c>
      <c r="H137" s="89">
        <v>0</v>
      </c>
      <c r="I137" s="89">
        <v>2585.8679999999999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22303300000</v>
      </c>
      <c r="C138" s="89">
        <v>19989.608</v>
      </c>
      <c r="D138" s="89" t="s">
        <v>642</v>
      </c>
      <c r="E138" s="89">
        <v>8961.6119999999992</v>
      </c>
      <c r="F138" s="89">
        <v>3712.5360000000001</v>
      </c>
      <c r="G138" s="89">
        <v>4103.1559999999999</v>
      </c>
      <c r="H138" s="89">
        <v>0</v>
      </c>
      <c r="I138" s="89">
        <v>3212.3040000000001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23974200000</v>
      </c>
      <c r="C139" s="89">
        <v>24408.013999999999</v>
      </c>
      <c r="D139" s="89" t="s">
        <v>504</v>
      </c>
      <c r="E139" s="89">
        <v>8961.6119999999992</v>
      </c>
      <c r="F139" s="89">
        <v>3712.5360000000001</v>
      </c>
      <c r="G139" s="89">
        <v>4103.1559999999999</v>
      </c>
      <c r="H139" s="89">
        <v>0</v>
      </c>
      <c r="I139" s="89">
        <v>7630.71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27997200000</v>
      </c>
      <c r="C140" s="89">
        <v>28387.495999999999</v>
      </c>
      <c r="D140" s="89" t="s">
        <v>540</v>
      </c>
      <c r="E140" s="89">
        <v>8961.6119999999992</v>
      </c>
      <c r="F140" s="89">
        <v>3712.5360000000001</v>
      </c>
      <c r="G140" s="89">
        <v>4103.1559999999999</v>
      </c>
      <c r="H140" s="89">
        <v>0</v>
      </c>
      <c r="I140" s="89">
        <v>11610.191999999999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28592500000</v>
      </c>
      <c r="C141" s="89">
        <v>29428.446</v>
      </c>
      <c r="D141" s="89" t="s">
        <v>541</v>
      </c>
      <c r="E141" s="89">
        <v>8961.6119999999992</v>
      </c>
      <c r="F141" s="89">
        <v>3712.5360000000001</v>
      </c>
      <c r="G141" s="89">
        <v>4103.1559999999999</v>
      </c>
      <c r="H141" s="89">
        <v>0</v>
      </c>
      <c r="I141" s="89">
        <v>12651.142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29958400000</v>
      </c>
      <c r="C142" s="89">
        <v>28959.257000000001</v>
      </c>
      <c r="D142" s="89" t="s">
        <v>521</v>
      </c>
      <c r="E142" s="89">
        <v>8961.6119999999992</v>
      </c>
      <c r="F142" s="89">
        <v>3712.5360000000001</v>
      </c>
      <c r="G142" s="89">
        <v>4103.1559999999999</v>
      </c>
      <c r="H142" s="89">
        <v>0</v>
      </c>
      <c r="I142" s="89">
        <v>12181.953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24427900000</v>
      </c>
      <c r="C143" s="89">
        <v>25394.132000000001</v>
      </c>
      <c r="D143" s="89" t="s">
        <v>643</v>
      </c>
      <c r="E143" s="89">
        <v>8961.6119999999992</v>
      </c>
      <c r="F143" s="89">
        <v>3712.5360000000001</v>
      </c>
      <c r="G143" s="89">
        <v>4103.1559999999999</v>
      </c>
      <c r="H143" s="89">
        <v>0</v>
      </c>
      <c r="I143" s="89">
        <v>8616.8279999999995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23366000000</v>
      </c>
      <c r="C144" s="89">
        <v>22392.506000000001</v>
      </c>
      <c r="D144" s="89" t="s">
        <v>527</v>
      </c>
      <c r="E144" s="89">
        <v>8961.6119999999992</v>
      </c>
      <c r="F144" s="89">
        <v>3712.5360000000001</v>
      </c>
      <c r="G144" s="89">
        <v>4103.1559999999999</v>
      </c>
      <c r="H144" s="89">
        <v>0</v>
      </c>
      <c r="I144" s="89">
        <v>5615.2020000000002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23576900000</v>
      </c>
      <c r="C145" s="89">
        <v>21714.502</v>
      </c>
      <c r="D145" s="89" t="s">
        <v>574</v>
      </c>
      <c r="E145" s="89">
        <v>8961.6119999999992</v>
      </c>
      <c r="F145" s="89">
        <v>3712.5360000000001</v>
      </c>
      <c r="G145" s="89">
        <v>4103.1559999999999</v>
      </c>
      <c r="H145" s="89">
        <v>0</v>
      </c>
      <c r="I145" s="89">
        <v>4937.1980000000003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24450400000</v>
      </c>
      <c r="C146" s="89">
        <v>17940.304</v>
      </c>
      <c r="D146" s="89" t="s">
        <v>573</v>
      </c>
      <c r="E146" s="89">
        <v>8961.6119999999992</v>
      </c>
      <c r="F146" s="89">
        <v>3712.5360000000001</v>
      </c>
      <c r="G146" s="89">
        <v>4103.1559999999999</v>
      </c>
      <c r="H146" s="89">
        <v>0</v>
      </c>
      <c r="I146" s="89">
        <v>0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301247000000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22303300000</v>
      </c>
      <c r="C149" s="89">
        <v>17940.304</v>
      </c>
      <c r="D149" s="89"/>
      <c r="E149" s="89">
        <v>8961.6119999999992</v>
      </c>
      <c r="F149" s="89">
        <v>3712.5360000000001</v>
      </c>
      <c r="G149" s="89">
        <v>4103.1559999999999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29958400000</v>
      </c>
      <c r="C150" s="89">
        <v>29428.446</v>
      </c>
      <c r="D150" s="89"/>
      <c r="E150" s="89">
        <v>8961.6119999999992</v>
      </c>
      <c r="F150" s="89">
        <v>3712.5360000000001</v>
      </c>
      <c r="G150" s="89">
        <v>4103.1559999999999</v>
      </c>
      <c r="H150" s="89">
        <v>0</v>
      </c>
      <c r="I150" s="89">
        <v>12651.142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5083.4799999999996</v>
      </c>
      <c r="C153" s="89">
        <v>1604.72</v>
      </c>
      <c r="D153" s="89">
        <v>0</v>
      </c>
      <c r="E153" s="89">
        <v>6688.2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9.9499999999999993</v>
      </c>
      <c r="C154" s="89">
        <v>3.14</v>
      </c>
      <c r="D154" s="89">
        <v>0</v>
      </c>
      <c r="E154" s="89">
        <v>13.08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9.9499999999999993</v>
      </c>
      <c r="C155" s="89">
        <v>3.14</v>
      </c>
      <c r="D155" s="89">
        <v>0</v>
      </c>
      <c r="E155" s="89">
        <v>13.08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434.2</v>
      </c>
      <c r="C2" s="89">
        <v>849.45</v>
      </c>
      <c r="D2" s="89">
        <v>849.45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434.2</v>
      </c>
      <c r="C3" s="89">
        <v>849.45</v>
      </c>
      <c r="D3" s="89">
        <v>849.45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1122.72</v>
      </c>
      <c r="C4" s="89">
        <v>2196.42</v>
      </c>
      <c r="D4" s="89">
        <v>2196.42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1122.72</v>
      </c>
      <c r="C5" s="89">
        <v>2196.42</v>
      </c>
      <c r="D5" s="89">
        <v>2196.42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130.52000000000001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21.23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18.260000000000002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83.44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12.32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291.36</v>
      </c>
      <c r="C28" s="89">
        <v>142.84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0.28499999999999998</v>
      </c>
      <c r="E42" s="89">
        <v>0.30599999999999999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0.28499999999999998</v>
      </c>
      <c r="E43" s="89">
        <v>0.30599999999999999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0.28499999999999998</v>
      </c>
      <c r="E44" s="89">
        <v>0.30599999999999999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0.28499999999999998</v>
      </c>
      <c r="E45" s="89">
        <v>0.30599999999999999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0.79500000000000004</v>
      </c>
      <c r="E51" s="89">
        <v>0.90200000000000002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0.79500000000000004</v>
      </c>
      <c r="E53" s="89">
        <v>0.90200000000000002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0.79500000000000004</v>
      </c>
      <c r="E55" s="89">
        <v>0.90200000000000002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0.79500000000000004</v>
      </c>
      <c r="E57" s="89">
        <v>0.90200000000000002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3.3540000000000001</v>
      </c>
      <c r="F61" s="89">
        <v>0.38500000000000001</v>
      </c>
      <c r="G61" s="89">
        <v>0.30499999999999999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3.3540000000000001</v>
      </c>
      <c r="F62" s="89">
        <v>0.38500000000000001</v>
      </c>
      <c r="G62" s="89">
        <v>0.30499999999999999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3.3540000000000001</v>
      </c>
      <c r="F63" s="89">
        <v>0.38500000000000001</v>
      </c>
      <c r="G63" s="89">
        <v>0.30499999999999999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3.3540000000000001</v>
      </c>
      <c r="F64" s="89">
        <v>0.38500000000000001</v>
      </c>
      <c r="G64" s="89">
        <v>0.30499999999999999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3.3540000000000001</v>
      </c>
      <c r="F65" s="89">
        <v>0.38500000000000001</v>
      </c>
      <c r="G65" s="89">
        <v>0.30499999999999999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3.3540000000000001</v>
      </c>
      <c r="F66" s="89">
        <v>0.38500000000000001</v>
      </c>
      <c r="G66" s="89">
        <v>0.30499999999999999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3.3540000000000001</v>
      </c>
      <c r="F67" s="89">
        <v>0.38500000000000001</v>
      </c>
      <c r="G67" s="89">
        <v>0.30499999999999999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3.3540000000000001</v>
      </c>
      <c r="F68" s="89">
        <v>0.38500000000000001</v>
      </c>
      <c r="G68" s="89">
        <v>0.30499999999999999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3.3540000000000001</v>
      </c>
      <c r="F69" s="89">
        <v>0.38500000000000001</v>
      </c>
      <c r="G69" s="89">
        <v>0.30499999999999999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3.3540000000000001</v>
      </c>
      <c r="F70" s="89">
        <v>0.38500000000000001</v>
      </c>
      <c r="G70" s="89">
        <v>0.30499999999999999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3.3540000000000001</v>
      </c>
      <c r="F71" s="89">
        <v>0.38500000000000001</v>
      </c>
      <c r="G71" s="89">
        <v>0.30499999999999999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3.3540000000000001</v>
      </c>
      <c r="F72" s="89">
        <v>0.38500000000000001</v>
      </c>
      <c r="G72" s="89">
        <v>0.30499999999999999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3.3540000000000001</v>
      </c>
      <c r="F73" s="89">
        <v>0.38500000000000001</v>
      </c>
      <c r="G73" s="89">
        <v>0.30499999999999999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3.3540000000000001</v>
      </c>
      <c r="F74" s="89">
        <v>0.38500000000000001</v>
      </c>
      <c r="G74" s="89">
        <v>0.30499999999999999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3.3540000000000001</v>
      </c>
      <c r="F75" s="89">
        <v>0.38500000000000001</v>
      </c>
      <c r="G75" s="89">
        <v>0.30499999999999999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3.3540000000000001</v>
      </c>
      <c r="F76" s="89">
        <v>0.38500000000000001</v>
      </c>
      <c r="G76" s="89">
        <v>0.30499999999999999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3.3540000000000001</v>
      </c>
      <c r="F77" s="89">
        <v>0.38500000000000001</v>
      </c>
      <c r="G77" s="89">
        <v>0.30499999999999999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3.3540000000000001</v>
      </c>
      <c r="F78" s="89">
        <v>0.38500000000000001</v>
      </c>
      <c r="G78" s="89">
        <v>0.30499999999999999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3.3540000000000001</v>
      </c>
      <c r="F79" s="89">
        <v>0.38500000000000001</v>
      </c>
      <c r="G79" s="89">
        <v>0.30499999999999999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3.3540000000000001</v>
      </c>
      <c r="F80" s="89">
        <v>0.38500000000000001</v>
      </c>
      <c r="G80" s="89">
        <v>0.30499999999999999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3.3540000000000001</v>
      </c>
      <c r="F81" s="89">
        <v>0.38500000000000001</v>
      </c>
      <c r="G81" s="89">
        <v>0.30499999999999999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3.35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3.35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3.35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9536.39</v>
      </c>
      <c r="D90" s="89">
        <v>7616.29</v>
      </c>
      <c r="E90" s="89">
        <v>1920.1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15315.39</v>
      </c>
      <c r="D91" s="89">
        <v>12231.72</v>
      </c>
      <c r="E91" s="89">
        <v>3083.67</v>
      </c>
      <c r="F91" s="89">
        <v>0.8</v>
      </c>
      <c r="G91" s="89">
        <v>3.17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9557.1</v>
      </c>
      <c r="D92" s="89">
        <v>7632.83</v>
      </c>
      <c r="E92" s="89">
        <v>1924.27</v>
      </c>
      <c r="F92" s="89">
        <v>0.8</v>
      </c>
      <c r="G92" s="89">
        <v>3.19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15095.83</v>
      </c>
      <c r="D93" s="89">
        <v>12056.37</v>
      </c>
      <c r="E93" s="89">
        <v>3039.47</v>
      </c>
      <c r="F93" s="89">
        <v>0.8</v>
      </c>
      <c r="G93" s="89">
        <v>3.17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9571.6200000000008</v>
      </c>
      <c r="D94" s="89">
        <v>7644.42</v>
      </c>
      <c r="E94" s="89">
        <v>1927.19</v>
      </c>
      <c r="F94" s="89">
        <v>0.8</v>
      </c>
      <c r="G94" s="89">
        <v>3.19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14041.9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19881.2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12332.55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19630.63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12349.12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0.57999999999999996</v>
      </c>
      <c r="F104" s="89">
        <v>668.21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0.55000000000000004</v>
      </c>
      <c r="D105" s="89">
        <v>622</v>
      </c>
      <c r="E105" s="89">
        <v>0.93</v>
      </c>
      <c r="F105" s="89">
        <v>1053.99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0.57999999999999996</v>
      </c>
      <c r="F106" s="89">
        <v>669.67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0.55000000000000004</v>
      </c>
      <c r="D107" s="89">
        <v>622</v>
      </c>
      <c r="E107" s="89">
        <v>0.91</v>
      </c>
      <c r="F107" s="89">
        <v>1038.8800000000001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0.57999999999999996</v>
      </c>
      <c r="F108" s="89">
        <v>670.68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8226.3091000000004</v>
      </c>
      <c r="C117" s="89">
        <v>12.977499999999999</v>
      </c>
      <c r="D117" s="89">
        <v>29.860199999999999</v>
      </c>
      <c r="E117" s="89">
        <v>0</v>
      </c>
      <c r="F117" s="89">
        <v>1E-4</v>
      </c>
      <c r="G117" s="89">
        <v>31040.8446</v>
      </c>
      <c r="H117" s="89">
        <v>3387.6509000000001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7033.6044000000002</v>
      </c>
      <c r="C118" s="89">
        <v>11.332599999999999</v>
      </c>
      <c r="D118" s="89">
        <v>26.811900000000001</v>
      </c>
      <c r="E118" s="89">
        <v>0</v>
      </c>
      <c r="F118" s="89">
        <v>1E-4</v>
      </c>
      <c r="G118" s="89">
        <v>27873.858199999999</v>
      </c>
      <c r="H118" s="89">
        <v>2919.7017000000001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7506.6929</v>
      </c>
      <c r="C119" s="89">
        <v>12.417199999999999</v>
      </c>
      <c r="D119" s="89">
        <v>30.360199999999999</v>
      </c>
      <c r="E119" s="89">
        <v>0</v>
      </c>
      <c r="F119" s="89">
        <v>1E-4</v>
      </c>
      <c r="G119" s="89">
        <v>31565.1806</v>
      </c>
      <c r="H119" s="89">
        <v>3147.7071999999998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6207.8608999999997</v>
      </c>
      <c r="C120" s="89">
        <v>10.599600000000001</v>
      </c>
      <c r="D120" s="89">
        <v>26.897600000000001</v>
      </c>
      <c r="E120" s="89">
        <v>0</v>
      </c>
      <c r="F120" s="89">
        <v>1E-4</v>
      </c>
      <c r="G120" s="89">
        <v>27967.520799999998</v>
      </c>
      <c r="H120" s="89">
        <v>2635.5281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6315.3968000000004</v>
      </c>
      <c r="C121" s="89">
        <v>10.949199999999999</v>
      </c>
      <c r="D121" s="89">
        <v>28.2622</v>
      </c>
      <c r="E121" s="89">
        <v>0</v>
      </c>
      <c r="F121" s="89">
        <v>1E-4</v>
      </c>
      <c r="G121" s="89">
        <v>29387.502899999999</v>
      </c>
      <c r="H121" s="89">
        <v>2697.4683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6641.6408000000001</v>
      </c>
      <c r="C122" s="89">
        <v>11.5929</v>
      </c>
      <c r="D122" s="89">
        <v>30.145</v>
      </c>
      <c r="E122" s="89">
        <v>0</v>
      </c>
      <c r="F122" s="89">
        <v>1E-4</v>
      </c>
      <c r="G122" s="89">
        <v>31345.729200000002</v>
      </c>
      <c r="H122" s="89">
        <v>2844.4773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7047.9831999999997</v>
      </c>
      <c r="C123" s="89">
        <v>12.321400000000001</v>
      </c>
      <c r="D123" s="89">
        <v>32.0929</v>
      </c>
      <c r="E123" s="89">
        <v>0</v>
      </c>
      <c r="F123" s="89">
        <v>1E-4</v>
      </c>
      <c r="G123" s="89">
        <v>33371.411200000002</v>
      </c>
      <c r="H123" s="89">
        <v>3020.384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7536.6764000000003</v>
      </c>
      <c r="C124" s="89">
        <v>13.177300000000001</v>
      </c>
      <c r="D124" s="89">
        <v>34.326799999999999</v>
      </c>
      <c r="E124" s="89">
        <v>0</v>
      </c>
      <c r="F124" s="89">
        <v>1E-4</v>
      </c>
      <c r="G124" s="89">
        <v>35694.321300000003</v>
      </c>
      <c r="H124" s="89">
        <v>3229.9681999999998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6239.6759000000002</v>
      </c>
      <c r="C125" s="89">
        <v>10.8781</v>
      </c>
      <c r="D125" s="89">
        <v>28.249300000000002</v>
      </c>
      <c r="E125" s="89">
        <v>0</v>
      </c>
      <c r="F125" s="89">
        <v>1E-4</v>
      </c>
      <c r="G125" s="89">
        <v>29374.456699999999</v>
      </c>
      <c r="H125" s="89">
        <v>2671.0328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6463.9543000000003</v>
      </c>
      <c r="C126" s="89">
        <v>11.0943</v>
      </c>
      <c r="D126" s="89">
        <v>28.318300000000001</v>
      </c>
      <c r="E126" s="89">
        <v>0</v>
      </c>
      <c r="F126" s="89">
        <v>1E-4</v>
      </c>
      <c r="G126" s="89">
        <v>29445.096099999999</v>
      </c>
      <c r="H126" s="89">
        <v>2749.8892000000001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7096.0583999999999</v>
      </c>
      <c r="C127" s="89">
        <v>11.7042</v>
      </c>
      <c r="D127" s="89">
        <v>28.5167</v>
      </c>
      <c r="E127" s="89">
        <v>0</v>
      </c>
      <c r="F127" s="89">
        <v>1E-4</v>
      </c>
      <c r="G127" s="89">
        <v>29648.2274</v>
      </c>
      <c r="H127" s="89">
        <v>2972.2076999999999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8162.0038999999997</v>
      </c>
      <c r="C128" s="89">
        <v>12.8744</v>
      </c>
      <c r="D128" s="89">
        <v>29.617899999999999</v>
      </c>
      <c r="E128" s="89">
        <v>0</v>
      </c>
      <c r="F128" s="89">
        <v>1E-4</v>
      </c>
      <c r="G128" s="89">
        <v>30788.960899999998</v>
      </c>
      <c r="H128" s="89">
        <v>3361.0086999999999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84477.857000000004</v>
      </c>
      <c r="C130" s="89">
        <v>141.9187</v>
      </c>
      <c r="D130" s="89">
        <v>353.459</v>
      </c>
      <c r="E130" s="89">
        <v>0</v>
      </c>
      <c r="F130" s="89">
        <v>1.4E-3</v>
      </c>
      <c r="G130" s="89">
        <v>367503.10989999998</v>
      </c>
      <c r="H130" s="89">
        <v>35637.0242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6207.8608999999997</v>
      </c>
      <c r="C131" s="89">
        <v>10.599600000000001</v>
      </c>
      <c r="D131" s="89">
        <v>26.811900000000001</v>
      </c>
      <c r="E131" s="89">
        <v>0</v>
      </c>
      <c r="F131" s="89">
        <v>1E-4</v>
      </c>
      <c r="G131" s="89">
        <v>27873.858199999999</v>
      </c>
      <c r="H131" s="89">
        <v>2635.5281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8226.3091000000004</v>
      </c>
      <c r="C132" s="89">
        <v>13.177300000000001</v>
      </c>
      <c r="D132" s="89">
        <v>34.326799999999999</v>
      </c>
      <c r="E132" s="89">
        <v>0</v>
      </c>
      <c r="F132" s="89">
        <v>1E-4</v>
      </c>
      <c r="G132" s="89">
        <v>35694.321300000003</v>
      </c>
      <c r="H132" s="89">
        <v>3387.6509000000001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24609600000</v>
      </c>
      <c r="C135" s="89">
        <v>18043.620999999999</v>
      </c>
      <c r="D135" s="89" t="s">
        <v>644</v>
      </c>
      <c r="E135" s="89">
        <v>8961.6119999999992</v>
      </c>
      <c r="F135" s="89">
        <v>3712.5360000000001</v>
      </c>
      <c r="G135" s="89">
        <v>4101.424</v>
      </c>
      <c r="H135" s="89">
        <v>0</v>
      </c>
      <c r="I135" s="89">
        <v>1268.049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22098700000</v>
      </c>
      <c r="C136" s="89">
        <v>17605.198</v>
      </c>
      <c r="D136" s="89" t="s">
        <v>645</v>
      </c>
      <c r="E136" s="89">
        <v>8961.6119999999992</v>
      </c>
      <c r="F136" s="89">
        <v>3712.5360000000001</v>
      </c>
      <c r="G136" s="89">
        <v>4101.424</v>
      </c>
      <c r="H136" s="89">
        <v>0</v>
      </c>
      <c r="I136" s="89">
        <v>829.62599999999998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25025300000</v>
      </c>
      <c r="C137" s="89">
        <v>19930.606</v>
      </c>
      <c r="D137" s="89" t="s">
        <v>542</v>
      </c>
      <c r="E137" s="89">
        <v>8961.6119999999992</v>
      </c>
      <c r="F137" s="89">
        <v>3712.5360000000001</v>
      </c>
      <c r="G137" s="89">
        <v>4101.424</v>
      </c>
      <c r="H137" s="89">
        <v>0</v>
      </c>
      <c r="I137" s="89">
        <v>3155.0340000000001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22173000000</v>
      </c>
      <c r="C138" s="89">
        <v>21082.093000000001</v>
      </c>
      <c r="D138" s="89" t="s">
        <v>503</v>
      </c>
      <c r="E138" s="89">
        <v>8961.6119999999992</v>
      </c>
      <c r="F138" s="89">
        <v>3712.5360000000001</v>
      </c>
      <c r="G138" s="89">
        <v>4101.424</v>
      </c>
      <c r="H138" s="89">
        <v>0</v>
      </c>
      <c r="I138" s="89">
        <v>4306.5209999999997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23298800000</v>
      </c>
      <c r="C139" s="89">
        <v>22771.234</v>
      </c>
      <c r="D139" s="89" t="s">
        <v>584</v>
      </c>
      <c r="E139" s="89">
        <v>8961.6119999999992</v>
      </c>
      <c r="F139" s="89">
        <v>3712.5360000000001</v>
      </c>
      <c r="G139" s="89">
        <v>4101.424</v>
      </c>
      <c r="H139" s="89">
        <v>0</v>
      </c>
      <c r="I139" s="89">
        <v>5995.6620000000003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24851300000</v>
      </c>
      <c r="C140" s="89">
        <v>24583.973000000002</v>
      </c>
      <c r="D140" s="89" t="s">
        <v>519</v>
      </c>
      <c r="E140" s="89">
        <v>8961.6119999999992</v>
      </c>
      <c r="F140" s="89">
        <v>3712.5360000000001</v>
      </c>
      <c r="G140" s="89">
        <v>4101.424</v>
      </c>
      <c r="H140" s="89">
        <v>0</v>
      </c>
      <c r="I140" s="89">
        <v>7808.4009999999998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26457300000</v>
      </c>
      <c r="C141" s="89">
        <v>26067.954000000002</v>
      </c>
      <c r="D141" s="89" t="s">
        <v>646</v>
      </c>
      <c r="E141" s="89">
        <v>8961.6119999999992</v>
      </c>
      <c r="F141" s="89">
        <v>3712.5360000000001</v>
      </c>
      <c r="G141" s="89">
        <v>4101.424</v>
      </c>
      <c r="H141" s="89">
        <v>0</v>
      </c>
      <c r="I141" s="89">
        <v>9292.3819999999996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28298900000</v>
      </c>
      <c r="C142" s="89">
        <v>26051.101999999999</v>
      </c>
      <c r="D142" s="89" t="s">
        <v>543</v>
      </c>
      <c r="E142" s="89">
        <v>8961.6119999999992</v>
      </c>
      <c r="F142" s="89">
        <v>3712.5360000000001</v>
      </c>
      <c r="G142" s="89">
        <v>4101.424</v>
      </c>
      <c r="H142" s="89">
        <v>0</v>
      </c>
      <c r="I142" s="89">
        <v>9275.5300000000007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23288400000</v>
      </c>
      <c r="C143" s="89">
        <v>23318.18</v>
      </c>
      <c r="D143" s="89" t="s">
        <v>538</v>
      </c>
      <c r="E143" s="89">
        <v>8961.6119999999992</v>
      </c>
      <c r="F143" s="89">
        <v>3712.5360000000001</v>
      </c>
      <c r="G143" s="89">
        <v>4101.424</v>
      </c>
      <c r="H143" s="89">
        <v>0</v>
      </c>
      <c r="I143" s="89">
        <v>6542.6080000000002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23344400000</v>
      </c>
      <c r="C144" s="89">
        <v>22006.825000000001</v>
      </c>
      <c r="D144" s="89" t="s">
        <v>647</v>
      </c>
      <c r="E144" s="89">
        <v>8961.6119999999992</v>
      </c>
      <c r="F144" s="89">
        <v>3712.5360000000001</v>
      </c>
      <c r="G144" s="89">
        <v>4101.424</v>
      </c>
      <c r="H144" s="89">
        <v>0</v>
      </c>
      <c r="I144" s="89">
        <v>5231.2529999999997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23505500000</v>
      </c>
      <c r="C145" s="89">
        <v>18676.862000000001</v>
      </c>
      <c r="D145" s="89" t="s">
        <v>662</v>
      </c>
      <c r="E145" s="89">
        <v>8961.6119999999992</v>
      </c>
      <c r="F145" s="89">
        <v>3712.5360000000001</v>
      </c>
      <c r="G145" s="89">
        <v>4101.424</v>
      </c>
      <c r="H145" s="89">
        <v>0</v>
      </c>
      <c r="I145" s="89">
        <v>738.29</v>
      </c>
      <c r="J145" s="89">
        <v>1163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24409900000</v>
      </c>
      <c r="C146" s="89">
        <v>18213.942999999999</v>
      </c>
      <c r="D146" s="89" t="s">
        <v>648</v>
      </c>
      <c r="E146" s="89">
        <v>8961.6119999999992</v>
      </c>
      <c r="F146" s="89">
        <v>3712.5360000000001</v>
      </c>
      <c r="G146" s="89">
        <v>4101.424</v>
      </c>
      <c r="H146" s="89">
        <v>0</v>
      </c>
      <c r="I146" s="89">
        <v>275.37099999999998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291361000000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22098700000</v>
      </c>
      <c r="C149" s="89">
        <v>17605.198</v>
      </c>
      <c r="D149" s="89"/>
      <c r="E149" s="89">
        <v>8961.6119999999992</v>
      </c>
      <c r="F149" s="89">
        <v>3712.5360000000001</v>
      </c>
      <c r="G149" s="89">
        <v>4101.424</v>
      </c>
      <c r="H149" s="89">
        <v>0</v>
      </c>
      <c r="I149" s="89">
        <v>275.37099999999998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28298900000</v>
      </c>
      <c r="C150" s="89">
        <v>26067.954000000002</v>
      </c>
      <c r="D150" s="89"/>
      <c r="E150" s="89">
        <v>8961.6119999999992</v>
      </c>
      <c r="F150" s="89">
        <v>3712.5360000000001</v>
      </c>
      <c r="G150" s="89">
        <v>4101.424</v>
      </c>
      <c r="H150" s="89">
        <v>0</v>
      </c>
      <c r="I150" s="89">
        <v>9292.3819999999996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6068.96</v>
      </c>
      <c r="C153" s="89">
        <v>983.74</v>
      </c>
      <c r="D153" s="89">
        <v>0</v>
      </c>
      <c r="E153" s="89">
        <v>7052.71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11.87</v>
      </c>
      <c r="C154" s="89">
        <v>1.92</v>
      </c>
      <c r="D154" s="89">
        <v>0</v>
      </c>
      <c r="E154" s="89">
        <v>13.8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11.87</v>
      </c>
      <c r="C155" s="89">
        <v>1.92</v>
      </c>
      <c r="D155" s="89">
        <v>0</v>
      </c>
      <c r="E155" s="89">
        <v>13.8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558.98</v>
      </c>
      <c r="C2" s="89">
        <v>1093.56</v>
      </c>
      <c r="D2" s="89">
        <v>1093.56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558.98</v>
      </c>
      <c r="C3" s="89">
        <v>1093.56</v>
      </c>
      <c r="D3" s="89">
        <v>1093.56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1329.31</v>
      </c>
      <c r="C4" s="89">
        <v>2600.58</v>
      </c>
      <c r="D4" s="89">
        <v>2600.58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1329.31</v>
      </c>
      <c r="C5" s="89">
        <v>2600.58</v>
      </c>
      <c r="D5" s="89">
        <v>2600.58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239.84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26.04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18.260000000000002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93.84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12.57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306.57</v>
      </c>
      <c r="C28" s="89">
        <v>252.41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0.252</v>
      </c>
      <c r="E42" s="89">
        <v>0.26800000000000002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0.252</v>
      </c>
      <c r="E43" s="89">
        <v>0.26800000000000002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0.252</v>
      </c>
      <c r="E44" s="89">
        <v>0.26800000000000002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0.252</v>
      </c>
      <c r="E45" s="89">
        <v>0.26800000000000002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0.40300000000000002</v>
      </c>
      <c r="E51" s="89">
        <v>0.42899999999999999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0.40300000000000002</v>
      </c>
      <c r="E53" s="89">
        <v>0.42899999999999999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0.40300000000000002</v>
      </c>
      <c r="E55" s="89">
        <v>0.42899999999999999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0.40300000000000002</v>
      </c>
      <c r="E57" s="89">
        <v>0.42899999999999999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2.956</v>
      </c>
      <c r="F61" s="89">
        <v>0.38500000000000001</v>
      </c>
      <c r="G61" s="89">
        <v>0.30499999999999999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2.956</v>
      </c>
      <c r="F62" s="89">
        <v>0.38500000000000001</v>
      </c>
      <c r="G62" s="89">
        <v>0.30499999999999999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2.956</v>
      </c>
      <c r="F63" s="89">
        <v>0.38500000000000001</v>
      </c>
      <c r="G63" s="89">
        <v>0.30499999999999999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2.956</v>
      </c>
      <c r="F64" s="89">
        <v>0.38500000000000001</v>
      </c>
      <c r="G64" s="89">
        <v>0.30499999999999999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2.956</v>
      </c>
      <c r="F65" s="89">
        <v>0.38500000000000001</v>
      </c>
      <c r="G65" s="89">
        <v>0.30499999999999999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2.956</v>
      </c>
      <c r="F66" s="89">
        <v>0.38500000000000001</v>
      </c>
      <c r="G66" s="89">
        <v>0.30499999999999999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2.956</v>
      </c>
      <c r="F67" s="89">
        <v>0.38500000000000001</v>
      </c>
      <c r="G67" s="89">
        <v>0.30499999999999999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2.956</v>
      </c>
      <c r="F68" s="89">
        <v>0.38500000000000001</v>
      </c>
      <c r="G68" s="89">
        <v>0.30499999999999999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2.956</v>
      </c>
      <c r="F69" s="89">
        <v>0.38500000000000001</v>
      </c>
      <c r="G69" s="89">
        <v>0.30499999999999999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2.956</v>
      </c>
      <c r="F70" s="89">
        <v>0.38500000000000001</v>
      </c>
      <c r="G70" s="89">
        <v>0.30499999999999999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2.956</v>
      </c>
      <c r="F71" s="89">
        <v>0.38500000000000001</v>
      </c>
      <c r="G71" s="89">
        <v>0.30499999999999999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2.956</v>
      </c>
      <c r="F72" s="89">
        <v>0.38500000000000001</v>
      </c>
      <c r="G72" s="89">
        <v>0.30499999999999999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2.956</v>
      </c>
      <c r="F73" s="89">
        <v>0.38500000000000001</v>
      </c>
      <c r="G73" s="89">
        <v>0.30499999999999999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2.956</v>
      </c>
      <c r="F74" s="89">
        <v>0.38500000000000001</v>
      </c>
      <c r="G74" s="89">
        <v>0.30499999999999999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2.956</v>
      </c>
      <c r="F75" s="89">
        <v>0.38500000000000001</v>
      </c>
      <c r="G75" s="89">
        <v>0.30499999999999999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2.956</v>
      </c>
      <c r="F76" s="89">
        <v>0.38500000000000001</v>
      </c>
      <c r="G76" s="89">
        <v>0.30499999999999999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2.956</v>
      </c>
      <c r="F77" s="89">
        <v>0.38500000000000001</v>
      </c>
      <c r="G77" s="89">
        <v>0.30499999999999999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2.956</v>
      </c>
      <c r="F78" s="89">
        <v>0.38500000000000001</v>
      </c>
      <c r="G78" s="89">
        <v>0.30499999999999999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2.956</v>
      </c>
      <c r="F79" s="89">
        <v>0.38500000000000001</v>
      </c>
      <c r="G79" s="89">
        <v>0.30499999999999999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2.956</v>
      </c>
      <c r="F80" s="89">
        <v>0.38500000000000001</v>
      </c>
      <c r="G80" s="89">
        <v>0.30499999999999999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2.956</v>
      </c>
      <c r="F81" s="89">
        <v>0.38500000000000001</v>
      </c>
      <c r="G81" s="89">
        <v>0.30499999999999999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2.96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2.96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2.96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11036.04</v>
      </c>
      <c r="D90" s="89">
        <v>8813.99</v>
      </c>
      <c r="E90" s="89">
        <v>2222.0500000000002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21520.39</v>
      </c>
      <c r="D91" s="89">
        <v>15378.31</v>
      </c>
      <c r="E91" s="89">
        <v>6142.09</v>
      </c>
      <c r="F91" s="89">
        <v>0.71</v>
      </c>
      <c r="G91" s="89">
        <v>3.05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11559.81</v>
      </c>
      <c r="D92" s="89">
        <v>8774.3700000000008</v>
      </c>
      <c r="E92" s="89">
        <v>2785.44</v>
      </c>
      <c r="F92" s="89">
        <v>0.76</v>
      </c>
      <c r="G92" s="89">
        <v>3.1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19367.95</v>
      </c>
      <c r="D93" s="89">
        <v>14350.34</v>
      </c>
      <c r="E93" s="89">
        <v>5017.6000000000004</v>
      </c>
      <c r="F93" s="89">
        <v>0.74</v>
      </c>
      <c r="G93" s="89">
        <v>3.1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11500.82</v>
      </c>
      <c r="D94" s="89">
        <v>8745.42</v>
      </c>
      <c r="E94" s="89">
        <v>2755.4</v>
      </c>
      <c r="F94" s="89">
        <v>0.76</v>
      </c>
      <c r="G94" s="89">
        <v>3.11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19315.810000000001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25764.02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15914.11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25396.17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15901.17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0.67</v>
      </c>
      <c r="F104" s="89">
        <v>773.29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0.55000000000000004</v>
      </c>
      <c r="D105" s="89">
        <v>622</v>
      </c>
      <c r="E105" s="89">
        <v>1</v>
      </c>
      <c r="F105" s="89">
        <v>1142.3800000000001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0.62</v>
      </c>
      <c r="F106" s="89">
        <v>722.72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0.55000000000000004</v>
      </c>
      <c r="D107" s="89">
        <v>622</v>
      </c>
      <c r="E107" s="89">
        <v>0.99</v>
      </c>
      <c r="F107" s="89">
        <v>1123.6099999999999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0.62</v>
      </c>
      <c r="F108" s="89">
        <v>722.05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9372.0625</v>
      </c>
      <c r="C117" s="89">
        <v>13.707100000000001</v>
      </c>
      <c r="D117" s="89">
        <v>16.9754</v>
      </c>
      <c r="E117" s="89">
        <v>0</v>
      </c>
      <c r="F117" s="89">
        <v>1E-4</v>
      </c>
      <c r="G117" s="89">
        <v>11146.196099999999</v>
      </c>
      <c r="H117" s="89">
        <v>3740.7428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7677.9035000000003</v>
      </c>
      <c r="C118" s="89">
        <v>11.642899999999999</v>
      </c>
      <c r="D118" s="89">
        <v>15.2536</v>
      </c>
      <c r="E118" s="89">
        <v>0</v>
      </c>
      <c r="F118" s="89">
        <v>1E-4</v>
      </c>
      <c r="G118" s="89">
        <v>10018.118899999999</v>
      </c>
      <c r="H118" s="89">
        <v>3104.0740000000001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7074.7745999999997</v>
      </c>
      <c r="C119" s="89">
        <v>11.622</v>
      </c>
      <c r="D119" s="89">
        <v>16.965299999999999</v>
      </c>
      <c r="E119" s="89">
        <v>0</v>
      </c>
      <c r="F119" s="89">
        <v>1E-4</v>
      </c>
      <c r="G119" s="89">
        <v>11147.313</v>
      </c>
      <c r="H119" s="89">
        <v>2945.6613000000002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5408.0954000000002</v>
      </c>
      <c r="C120" s="89">
        <v>9.4895999999999994</v>
      </c>
      <c r="D120" s="89">
        <v>14.940300000000001</v>
      </c>
      <c r="E120" s="89">
        <v>0</v>
      </c>
      <c r="F120" s="89">
        <v>1E-4</v>
      </c>
      <c r="G120" s="89">
        <v>9819.5558000000001</v>
      </c>
      <c r="H120" s="89">
        <v>2309.6017999999999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5528.2187000000004</v>
      </c>
      <c r="C121" s="89">
        <v>9.9901999999999997</v>
      </c>
      <c r="D121" s="89">
        <v>16.215900000000001</v>
      </c>
      <c r="E121" s="89">
        <v>0</v>
      </c>
      <c r="F121" s="89">
        <v>1E-4</v>
      </c>
      <c r="G121" s="89">
        <v>10659.065000000001</v>
      </c>
      <c r="H121" s="89">
        <v>2388.6048000000001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6151.1598000000004</v>
      </c>
      <c r="C122" s="89">
        <v>11.172599999999999</v>
      </c>
      <c r="D122" s="89">
        <v>18.227699999999999</v>
      </c>
      <c r="E122" s="89">
        <v>0</v>
      </c>
      <c r="F122" s="89">
        <v>1E-4</v>
      </c>
      <c r="G122" s="89">
        <v>11981.7091</v>
      </c>
      <c r="H122" s="89">
        <v>2663.1804000000002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6234.9292999999998</v>
      </c>
      <c r="C123" s="89">
        <v>11.3283</v>
      </c>
      <c r="D123" s="89">
        <v>18.487300000000001</v>
      </c>
      <c r="E123" s="89">
        <v>0</v>
      </c>
      <c r="F123" s="89">
        <v>1E-4</v>
      </c>
      <c r="G123" s="89">
        <v>12152.366900000001</v>
      </c>
      <c r="H123" s="89">
        <v>2699.7826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6738.8933999999999</v>
      </c>
      <c r="C124" s="89">
        <v>12.247400000000001</v>
      </c>
      <c r="D124" s="89">
        <v>19.992999999999999</v>
      </c>
      <c r="E124" s="89">
        <v>0</v>
      </c>
      <c r="F124" s="89">
        <v>1E-4</v>
      </c>
      <c r="G124" s="89">
        <v>13142.0936</v>
      </c>
      <c r="H124" s="89">
        <v>2918.3364000000001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5240.3804</v>
      </c>
      <c r="C125" s="89">
        <v>9.4921000000000006</v>
      </c>
      <c r="D125" s="89">
        <v>15.443199999999999</v>
      </c>
      <c r="E125" s="89">
        <v>0</v>
      </c>
      <c r="F125" s="89">
        <v>1E-4</v>
      </c>
      <c r="G125" s="89">
        <v>10151.2467</v>
      </c>
      <c r="H125" s="89">
        <v>2266.3398999999999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5599.9400999999998</v>
      </c>
      <c r="C126" s="89">
        <v>9.8551000000000002</v>
      </c>
      <c r="D126" s="89">
        <v>15.5642</v>
      </c>
      <c r="E126" s="89">
        <v>0</v>
      </c>
      <c r="F126" s="89">
        <v>1E-4</v>
      </c>
      <c r="G126" s="89">
        <v>10229.6981</v>
      </c>
      <c r="H126" s="89">
        <v>2394.2872000000002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6753.2269999999999</v>
      </c>
      <c r="C127" s="89">
        <v>11.115</v>
      </c>
      <c r="D127" s="89">
        <v>16.263400000000001</v>
      </c>
      <c r="E127" s="89">
        <v>0</v>
      </c>
      <c r="F127" s="89">
        <v>1E-4</v>
      </c>
      <c r="G127" s="89">
        <v>10686.184600000001</v>
      </c>
      <c r="H127" s="89">
        <v>2813.8105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8570.8120999999992</v>
      </c>
      <c r="C128" s="89">
        <v>12.904</v>
      </c>
      <c r="D128" s="89">
        <v>16.724699999999999</v>
      </c>
      <c r="E128" s="89">
        <v>0</v>
      </c>
      <c r="F128" s="89">
        <v>1E-4</v>
      </c>
      <c r="G128" s="89">
        <v>10983.8087</v>
      </c>
      <c r="H128" s="89">
        <v>3456.1767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80350.396800000002</v>
      </c>
      <c r="C130" s="89">
        <v>134.56639999999999</v>
      </c>
      <c r="D130" s="89">
        <v>201.0539</v>
      </c>
      <c r="E130" s="89">
        <v>0</v>
      </c>
      <c r="F130" s="89">
        <v>1.5E-3</v>
      </c>
      <c r="G130" s="89">
        <v>132117.35649999999</v>
      </c>
      <c r="H130" s="89">
        <v>33700.598299999998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5240.3804</v>
      </c>
      <c r="C131" s="89">
        <v>9.4895999999999994</v>
      </c>
      <c r="D131" s="89">
        <v>14.940300000000001</v>
      </c>
      <c r="E131" s="89">
        <v>0</v>
      </c>
      <c r="F131" s="89">
        <v>1E-4</v>
      </c>
      <c r="G131" s="89">
        <v>9819.5558000000001</v>
      </c>
      <c r="H131" s="89">
        <v>2266.3398999999999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9372.0625</v>
      </c>
      <c r="C132" s="89">
        <v>13.707100000000001</v>
      </c>
      <c r="D132" s="89">
        <v>19.992999999999999</v>
      </c>
      <c r="E132" s="89">
        <v>0</v>
      </c>
      <c r="F132" s="89">
        <v>1E-4</v>
      </c>
      <c r="G132" s="89">
        <v>13142.0936</v>
      </c>
      <c r="H132" s="89">
        <v>3740.7428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25863900000</v>
      </c>
      <c r="C135" s="89">
        <v>18321.201000000001</v>
      </c>
      <c r="D135" s="89" t="s">
        <v>575</v>
      </c>
      <c r="E135" s="89">
        <v>8961.6119999999992</v>
      </c>
      <c r="F135" s="89">
        <v>3712.5360000000001</v>
      </c>
      <c r="G135" s="89">
        <v>4484.0540000000001</v>
      </c>
      <c r="H135" s="89">
        <v>0</v>
      </c>
      <c r="I135" s="89">
        <v>0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23246300000</v>
      </c>
      <c r="C136" s="89">
        <v>17179.465</v>
      </c>
      <c r="D136" s="89" t="s">
        <v>558</v>
      </c>
      <c r="E136" s="89">
        <v>8961.6119999999992</v>
      </c>
      <c r="F136" s="89">
        <v>3712.5360000000001</v>
      </c>
      <c r="G136" s="89">
        <v>4484.0540000000001</v>
      </c>
      <c r="H136" s="89">
        <v>0</v>
      </c>
      <c r="I136" s="89">
        <v>21.263000000000002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25866500000</v>
      </c>
      <c r="C137" s="89">
        <v>18673.705999999998</v>
      </c>
      <c r="D137" s="89" t="s">
        <v>649</v>
      </c>
      <c r="E137" s="89">
        <v>8961.6119999999992</v>
      </c>
      <c r="F137" s="89">
        <v>3712.5360000000001</v>
      </c>
      <c r="G137" s="89">
        <v>4484.0540000000001</v>
      </c>
      <c r="H137" s="89">
        <v>0</v>
      </c>
      <c r="I137" s="89">
        <v>1515.5050000000001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22785500000</v>
      </c>
      <c r="C138" s="89">
        <v>20101.435000000001</v>
      </c>
      <c r="D138" s="89" t="s">
        <v>510</v>
      </c>
      <c r="E138" s="89">
        <v>8961.6119999999992</v>
      </c>
      <c r="F138" s="89">
        <v>3712.5360000000001</v>
      </c>
      <c r="G138" s="89">
        <v>4484.0540000000001</v>
      </c>
      <c r="H138" s="89">
        <v>0</v>
      </c>
      <c r="I138" s="89">
        <v>2943.2330000000002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24733600000</v>
      </c>
      <c r="C139" s="89">
        <v>24523.345000000001</v>
      </c>
      <c r="D139" s="89" t="s">
        <v>576</v>
      </c>
      <c r="E139" s="89">
        <v>8961.6119999999992</v>
      </c>
      <c r="F139" s="89">
        <v>3712.5360000000001</v>
      </c>
      <c r="G139" s="89">
        <v>4484.0540000000001</v>
      </c>
      <c r="H139" s="89">
        <v>0</v>
      </c>
      <c r="I139" s="89">
        <v>7365.1440000000002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27802700000</v>
      </c>
      <c r="C140" s="89">
        <v>28362.348999999998</v>
      </c>
      <c r="D140" s="89" t="s">
        <v>544</v>
      </c>
      <c r="E140" s="89">
        <v>8961.6119999999992</v>
      </c>
      <c r="F140" s="89">
        <v>3712.5360000000001</v>
      </c>
      <c r="G140" s="89">
        <v>4484.0540000000001</v>
      </c>
      <c r="H140" s="89">
        <v>0</v>
      </c>
      <c r="I140" s="89">
        <v>11204.147000000001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28198700000</v>
      </c>
      <c r="C141" s="89">
        <v>28436.909</v>
      </c>
      <c r="D141" s="89" t="s">
        <v>545</v>
      </c>
      <c r="E141" s="89">
        <v>8961.6119999999992</v>
      </c>
      <c r="F141" s="89">
        <v>3712.5360000000001</v>
      </c>
      <c r="G141" s="89">
        <v>4484.0540000000001</v>
      </c>
      <c r="H141" s="89">
        <v>0</v>
      </c>
      <c r="I141" s="89">
        <v>11278.708000000001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30495200000</v>
      </c>
      <c r="C142" s="89">
        <v>28187.298999999999</v>
      </c>
      <c r="D142" s="89" t="s">
        <v>546</v>
      </c>
      <c r="E142" s="89">
        <v>8961.6119999999992</v>
      </c>
      <c r="F142" s="89">
        <v>3712.5360000000001</v>
      </c>
      <c r="G142" s="89">
        <v>4484.0540000000001</v>
      </c>
      <c r="H142" s="89">
        <v>0</v>
      </c>
      <c r="I142" s="89">
        <v>11029.098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23555200000</v>
      </c>
      <c r="C143" s="89">
        <v>25195.002</v>
      </c>
      <c r="D143" s="89" t="s">
        <v>547</v>
      </c>
      <c r="E143" s="89">
        <v>8961.6119999999992</v>
      </c>
      <c r="F143" s="89">
        <v>3712.5360000000001</v>
      </c>
      <c r="G143" s="89">
        <v>4484.0540000000001</v>
      </c>
      <c r="H143" s="89">
        <v>0</v>
      </c>
      <c r="I143" s="89">
        <v>8036.8010000000004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23737200000</v>
      </c>
      <c r="C144" s="89">
        <v>20696.61</v>
      </c>
      <c r="D144" s="89" t="s">
        <v>548</v>
      </c>
      <c r="E144" s="89">
        <v>8961.6119999999992</v>
      </c>
      <c r="F144" s="89">
        <v>3712.5360000000001</v>
      </c>
      <c r="G144" s="89">
        <v>4484.0540000000001</v>
      </c>
      <c r="H144" s="89">
        <v>0</v>
      </c>
      <c r="I144" s="89">
        <v>3538.4090000000001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24796500000</v>
      </c>
      <c r="C145" s="89">
        <v>19496.233</v>
      </c>
      <c r="D145" s="89" t="s">
        <v>650</v>
      </c>
      <c r="E145" s="89">
        <v>8961.6119999999992</v>
      </c>
      <c r="F145" s="89">
        <v>3712.5360000000001</v>
      </c>
      <c r="G145" s="89">
        <v>4484.0540000000001</v>
      </c>
      <c r="H145" s="89">
        <v>0</v>
      </c>
      <c r="I145" s="89">
        <v>2338.0309999999999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25487100000</v>
      </c>
      <c r="C146" s="89">
        <v>18321.201000000001</v>
      </c>
      <c r="D146" s="89" t="s">
        <v>651</v>
      </c>
      <c r="E146" s="89">
        <v>8961.6119999999992</v>
      </c>
      <c r="F146" s="89">
        <v>3712.5360000000001</v>
      </c>
      <c r="G146" s="89">
        <v>4484.0540000000001</v>
      </c>
      <c r="H146" s="89">
        <v>0</v>
      </c>
      <c r="I146" s="89">
        <v>0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306568000000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22785500000</v>
      </c>
      <c r="C149" s="89">
        <v>17179.465</v>
      </c>
      <c r="D149" s="89"/>
      <c r="E149" s="89">
        <v>8961.6119999999992</v>
      </c>
      <c r="F149" s="89">
        <v>3712.5360000000001</v>
      </c>
      <c r="G149" s="89">
        <v>4484.0540000000001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30495200000</v>
      </c>
      <c r="C150" s="89">
        <v>28436.909</v>
      </c>
      <c r="D150" s="89"/>
      <c r="E150" s="89">
        <v>8961.6119999999992</v>
      </c>
      <c r="F150" s="89">
        <v>3712.5360000000001</v>
      </c>
      <c r="G150" s="89">
        <v>4484.0540000000001</v>
      </c>
      <c r="H150" s="89">
        <v>0</v>
      </c>
      <c r="I150" s="89">
        <v>11278.708000000001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6351.65</v>
      </c>
      <c r="C153" s="89">
        <v>1996.58</v>
      </c>
      <c r="D153" s="89">
        <v>0</v>
      </c>
      <c r="E153" s="89">
        <v>8348.2199999999993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12.43</v>
      </c>
      <c r="C154" s="89">
        <v>3.91</v>
      </c>
      <c r="D154" s="89">
        <v>0</v>
      </c>
      <c r="E154" s="89">
        <v>16.329999999999998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12.43</v>
      </c>
      <c r="C155" s="89">
        <v>3.91</v>
      </c>
      <c r="D155" s="89">
        <v>0</v>
      </c>
      <c r="E155" s="89">
        <v>16.329999999999998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497.96</v>
      </c>
      <c r="C2" s="89">
        <v>974.19</v>
      </c>
      <c r="D2" s="89">
        <v>974.19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497.96</v>
      </c>
      <c r="C3" s="89">
        <v>974.19</v>
      </c>
      <c r="D3" s="89">
        <v>974.19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1255.24</v>
      </c>
      <c r="C4" s="89">
        <v>2455.6799999999998</v>
      </c>
      <c r="D4" s="89">
        <v>2455.6799999999998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1255.24</v>
      </c>
      <c r="C5" s="89">
        <v>2455.6799999999998</v>
      </c>
      <c r="D5" s="89">
        <v>2455.6799999999998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186.92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15.2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18.25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96.55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12.61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298.43</v>
      </c>
      <c r="C28" s="89">
        <v>199.53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0.27400000000000002</v>
      </c>
      <c r="E42" s="89">
        <v>0.29399999999999998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0.27400000000000002</v>
      </c>
      <c r="E43" s="89">
        <v>0.29399999999999998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0.27400000000000002</v>
      </c>
      <c r="E44" s="89">
        <v>0.29399999999999998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0.27400000000000002</v>
      </c>
      <c r="E45" s="89">
        <v>0.29399999999999998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0.44900000000000001</v>
      </c>
      <c r="E51" s="89">
        <v>0.48099999999999998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0.44900000000000001</v>
      </c>
      <c r="E53" s="89">
        <v>0.48099999999999998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0.44900000000000001</v>
      </c>
      <c r="E55" s="89">
        <v>0.48099999999999998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0.44900000000000001</v>
      </c>
      <c r="E57" s="89">
        <v>0.48099999999999998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2.956</v>
      </c>
      <c r="F61" s="89">
        <v>0.38500000000000001</v>
      </c>
      <c r="G61" s="89">
        <v>0.30499999999999999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2.956</v>
      </c>
      <c r="F62" s="89">
        <v>0.38500000000000001</v>
      </c>
      <c r="G62" s="89">
        <v>0.30499999999999999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2.956</v>
      </c>
      <c r="F63" s="89">
        <v>0.38500000000000001</v>
      </c>
      <c r="G63" s="89">
        <v>0.30499999999999999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2.956</v>
      </c>
      <c r="F64" s="89">
        <v>0.38500000000000001</v>
      </c>
      <c r="G64" s="89">
        <v>0.30499999999999999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2.956</v>
      </c>
      <c r="F65" s="89">
        <v>0.38500000000000001</v>
      </c>
      <c r="G65" s="89">
        <v>0.30499999999999999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2.956</v>
      </c>
      <c r="F66" s="89">
        <v>0.38500000000000001</v>
      </c>
      <c r="G66" s="89">
        <v>0.30499999999999999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2.956</v>
      </c>
      <c r="F67" s="89">
        <v>0.38500000000000001</v>
      </c>
      <c r="G67" s="89">
        <v>0.30499999999999999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2.956</v>
      </c>
      <c r="F68" s="89">
        <v>0.38500000000000001</v>
      </c>
      <c r="G68" s="89">
        <v>0.30499999999999999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2.956</v>
      </c>
      <c r="F69" s="89">
        <v>0.38500000000000001</v>
      </c>
      <c r="G69" s="89">
        <v>0.30499999999999999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2.956</v>
      </c>
      <c r="F70" s="89">
        <v>0.38500000000000001</v>
      </c>
      <c r="G70" s="89">
        <v>0.30499999999999999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2.956</v>
      </c>
      <c r="F71" s="89">
        <v>0.38500000000000001</v>
      </c>
      <c r="G71" s="89">
        <v>0.30499999999999999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2.956</v>
      </c>
      <c r="F72" s="89">
        <v>0.38500000000000001</v>
      </c>
      <c r="G72" s="89">
        <v>0.30499999999999999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2.956</v>
      </c>
      <c r="F73" s="89">
        <v>0.38500000000000001</v>
      </c>
      <c r="G73" s="89">
        <v>0.30499999999999999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2.956</v>
      </c>
      <c r="F74" s="89">
        <v>0.38500000000000001</v>
      </c>
      <c r="G74" s="89">
        <v>0.30499999999999999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2.956</v>
      </c>
      <c r="F75" s="89">
        <v>0.38500000000000001</v>
      </c>
      <c r="G75" s="89">
        <v>0.30499999999999999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2.956</v>
      </c>
      <c r="F76" s="89">
        <v>0.38500000000000001</v>
      </c>
      <c r="G76" s="89">
        <v>0.30499999999999999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2.956</v>
      </c>
      <c r="F77" s="89">
        <v>0.38500000000000001</v>
      </c>
      <c r="G77" s="89">
        <v>0.30499999999999999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2.956</v>
      </c>
      <c r="F78" s="89">
        <v>0.38500000000000001</v>
      </c>
      <c r="G78" s="89">
        <v>0.30499999999999999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2.956</v>
      </c>
      <c r="F79" s="89">
        <v>0.38500000000000001</v>
      </c>
      <c r="G79" s="89">
        <v>0.30499999999999999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2.956</v>
      </c>
      <c r="F80" s="89">
        <v>0.38500000000000001</v>
      </c>
      <c r="G80" s="89">
        <v>0.30499999999999999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2.956</v>
      </c>
      <c r="F81" s="89">
        <v>0.38500000000000001</v>
      </c>
      <c r="G81" s="89">
        <v>0.30499999999999999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2.96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2.96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2.96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8057.1</v>
      </c>
      <c r="D90" s="89">
        <v>6434.84</v>
      </c>
      <c r="E90" s="89">
        <v>1622.25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17793.18</v>
      </c>
      <c r="D91" s="89">
        <v>14210.62</v>
      </c>
      <c r="E91" s="89">
        <v>3582.56</v>
      </c>
      <c r="F91" s="89">
        <v>0.8</v>
      </c>
      <c r="G91" s="89">
        <v>3.17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11056.03</v>
      </c>
      <c r="D92" s="89">
        <v>8829.9500000000007</v>
      </c>
      <c r="E92" s="89">
        <v>2226.0700000000002</v>
      </c>
      <c r="F92" s="89">
        <v>0.8</v>
      </c>
      <c r="G92" s="89">
        <v>3.19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17499.12</v>
      </c>
      <c r="D93" s="89">
        <v>13975.77</v>
      </c>
      <c r="E93" s="89">
        <v>3523.36</v>
      </c>
      <c r="F93" s="89">
        <v>0.8</v>
      </c>
      <c r="G93" s="89">
        <v>3.17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11046.51</v>
      </c>
      <c r="D94" s="89">
        <v>8822.35</v>
      </c>
      <c r="E94" s="89">
        <v>2224.16</v>
      </c>
      <c r="F94" s="89">
        <v>0.8</v>
      </c>
      <c r="G94" s="89">
        <v>3.19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13784.01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24544.92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15164.66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24190.46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15153.18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0.49</v>
      </c>
      <c r="F104" s="89">
        <v>564.55999999999995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0.55000000000000004</v>
      </c>
      <c r="D105" s="89">
        <v>622</v>
      </c>
      <c r="E105" s="89">
        <v>1.07</v>
      </c>
      <c r="F105" s="89">
        <v>1224.5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0.67</v>
      </c>
      <c r="F106" s="89">
        <v>774.7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0.55000000000000004</v>
      </c>
      <c r="D107" s="89">
        <v>622</v>
      </c>
      <c r="E107" s="89">
        <v>1.06</v>
      </c>
      <c r="F107" s="89">
        <v>1204.27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0.67</v>
      </c>
      <c r="F108" s="89">
        <v>774.03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8836.1450000000004</v>
      </c>
      <c r="C117" s="89">
        <v>13.372400000000001</v>
      </c>
      <c r="D117" s="89">
        <v>19.395099999999999</v>
      </c>
      <c r="E117" s="89">
        <v>0</v>
      </c>
      <c r="F117" s="89">
        <v>1E-4</v>
      </c>
      <c r="G117" s="89">
        <v>459790.89169999998</v>
      </c>
      <c r="H117" s="89">
        <v>3575.5309000000002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7458.8633</v>
      </c>
      <c r="C118" s="89">
        <v>11.5558</v>
      </c>
      <c r="D118" s="89">
        <v>17.34</v>
      </c>
      <c r="E118" s="89">
        <v>0</v>
      </c>
      <c r="F118" s="89">
        <v>1E-4</v>
      </c>
      <c r="G118" s="89">
        <v>411125.87439999997</v>
      </c>
      <c r="H118" s="89">
        <v>3044.0897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7211.2978999999996</v>
      </c>
      <c r="C119" s="89">
        <v>11.879899999999999</v>
      </c>
      <c r="D119" s="89">
        <v>19.323799999999999</v>
      </c>
      <c r="E119" s="89">
        <v>0</v>
      </c>
      <c r="F119" s="89">
        <v>1E-4</v>
      </c>
      <c r="G119" s="89">
        <v>458295.15330000001</v>
      </c>
      <c r="H119" s="89">
        <v>3011.4605999999999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5952.0733</v>
      </c>
      <c r="C120" s="89">
        <v>10.1408</v>
      </c>
      <c r="D120" s="89">
        <v>17.162299999999998</v>
      </c>
      <c r="E120" s="89">
        <v>0</v>
      </c>
      <c r="F120" s="89">
        <v>1E-4</v>
      </c>
      <c r="G120" s="89">
        <v>407088.26579999999</v>
      </c>
      <c r="H120" s="89">
        <v>2518.0219000000002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5816.0968999999996</v>
      </c>
      <c r="C121" s="89">
        <v>10.157500000000001</v>
      </c>
      <c r="D121" s="89">
        <v>17.668299999999999</v>
      </c>
      <c r="E121" s="89">
        <v>0</v>
      </c>
      <c r="F121" s="89">
        <v>1E-4</v>
      </c>
      <c r="G121" s="89">
        <v>419127.85029999999</v>
      </c>
      <c r="H121" s="89">
        <v>2484.5005999999998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5956.7052000000003</v>
      </c>
      <c r="C122" s="89">
        <v>10.4976</v>
      </c>
      <c r="D122" s="89">
        <v>18.4375</v>
      </c>
      <c r="E122" s="89">
        <v>0</v>
      </c>
      <c r="F122" s="89">
        <v>1E-4</v>
      </c>
      <c r="G122" s="89">
        <v>437389.28820000001</v>
      </c>
      <c r="H122" s="89">
        <v>2553.7085999999999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6180.0644000000002</v>
      </c>
      <c r="C123" s="89">
        <v>10.9216</v>
      </c>
      <c r="D123" s="89">
        <v>19.238499999999998</v>
      </c>
      <c r="E123" s="89">
        <v>0</v>
      </c>
      <c r="F123" s="89">
        <v>1E-4</v>
      </c>
      <c r="G123" s="89">
        <v>456395.61440000002</v>
      </c>
      <c r="H123" s="89">
        <v>2652.3960999999999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6481.2924999999996</v>
      </c>
      <c r="C124" s="89">
        <v>11.451599999999999</v>
      </c>
      <c r="D124" s="89">
        <v>20.167999999999999</v>
      </c>
      <c r="E124" s="89">
        <v>0</v>
      </c>
      <c r="F124" s="89">
        <v>1E-4</v>
      </c>
      <c r="G124" s="89">
        <v>478445.36290000001</v>
      </c>
      <c r="H124" s="89">
        <v>2781.4585999999999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5544.7004999999999</v>
      </c>
      <c r="C125" s="89">
        <v>9.7476000000000003</v>
      </c>
      <c r="D125" s="89">
        <v>17.075600000000001</v>
      </c>
      <c r="E125" s="89">
        <v>0</v>
      </c>
      <c r="F125" s="89">
        <v>1E-4</v>
      </c>
      <c r="G125" s="89">
        <v>405076.3126</v>
      </c>
      <c r="H125" s="89">
        <v>2374.7600000000002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6105.8661000000002</v>
      </c>
      <c r="C126" s="89">
        <v>10.4886</v>
      </c>
      <c r="D126" s="89">
        <v>17.915800000000001</v>
      </c>
      <c r="E126" s="89">
        <v>0</v>
      </c>
      <c r="F126" s="89">
        <v>1E-4</v>
      </c>
      <c r="G126" s="89">
        <v>424974.46710000001</v>
      </c>
      <c r="H126" s="89">
        <v>2591.3712999999998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6978.1611999999996</v>
      </c>
      <c r="C127" s="89">
        <v>11.4617</v>
      </c>
      <c r="D127" s="89">
        <v>18.575700000000001</v>
      </c>
      <c r="E127" s="89">
        <v>0</v>
      </c>
      <c r="F127" s="89">
        <v>1E-4</v>
      </c>
      <c r="G127" s="89">
        <v>440546.55450000003</v>
      </c>
      <c r="H127" s="89">
        <v>2910.8036999999999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8334.2976999999992</v>
      </c>
      <c r="C128" s="89">
        <v>12.8361</v>
      </c>
      <c r="D128" s="89">
        <v>19.1006</v>
      </c>
      <c r="E128" s="89">
        <v>0</v>
      </c>
      <c r="F128" s="89">
        <v>1E-4</v>
      </c>
      <c r="G128" s="89">
        <v>452853.28120000003</v>
      </c>
      <c r="H128" s="89">
        <v>3394.0291000000002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80855.563999999998</v>
      </c>
      <c r="C130" s="89">
        <v>134.5111</v>
      </c>
      <c r="D130" s="89">
        <v>221.40129999999999</v>
      </c>
      <c r="E130" s="89">
        <v>0</v>
      </c>
      <c r="F130" s="89">
        <v>1.6000000000000001E-3</v>
      </c>
      <c r="G130" s="90">
        <v>5251110</v>
      </c>
      <c r="H130" s="89">
        <v>33892.131200000003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5544.7004999999999</v>
      </c>
      <c r="C131" s="89">
        <v>9.7476000000000003</v>
      </c>
      <c r="D131" s="89">
        <v>17.075600000000001</v>
      </c>
      <c r="E131" s="89">
        <v>0</v>
      </c>
      <c r="F131" s="89">
        <v>1E-4</v>
      </c>
      <c r="G131" s="89">
        <v>405076.3126</v>
      </c>
      <c r="H131" s="89">
        <v>2374.7600000000002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8836.1450000000004</v>
      </c>
      <c r="C132" s="89">
        <v>13.372400000000001</v>
      </c>
      <c r="D132" s="89">
        <v>20.167999999999999</v>
      </c>
      <c r="E132" s="89">
        <v>0</v>
      </c>
      <c r="F132" s="89">
        <v>1E-4</v>
      </c>
      <c r="G132" s="89">
        <v>478445.36290000001</v>
      </c>
      <c r="H132" s="89">
        <v>3575.5309000000002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26131000000</v>
      </c>
      <c r="C135" s="89">
        <v>18379.204000000002</v>
      </c>
      <c r="D135" s="89" t="s">
        <v>577</v>
      </c>
      <c r="E135" s="89">
        <v>8961.6119999999992</v>
      </c>
      <c r="F135" s="89">
        <v>3712.5360000000001</v>
      </c>
      <c r="G135" s="89">
        <v>4542.0559999999996</v>
      </c>
      <c r="H135" s="89">
        <v>0</v>
      </c>
      <c r="I135" s="89">
        <v>0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23365300000</v>
      </c>
      <c r="C136" s="89">
        <v>18083.587</v>
      </c>
      <c r="D136" s="89" t="s">
        <v>652</v>
      </c>
      <c r="E136" s="89">
        <v>8961.6119999999992</v>
      </c>
      <c r="F136" s="89">
        <v>3712.5360000000001</v>
      </c>
      <c r="G136" s="89">
        <v>4542.0559999999996</v>
      </c>
      <c r="H136" s="89">
        <v>0</v>
      </c>
      <c r="I136" s="89">
        <v>867.38300000000004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26046000000</v>
      </c>
      <c r="C137" s="89">
        <v>19967.532999999999</v>
      </c>
      <c r="D137" s="89" t="s">
        <v>542</v>
      </c>
      <c r="E137" s="89">
        <v>8961.6119999999992</v>
      </c>
      <c r="F137" s="89">
        <v>3712.5360000000001</v>
      </c>
      <c r="G137" s="89">
        <v>4542.0559999999996</v>
      </c>
      <c r="H137" s="89">
        <v>0</v>
      </c>
      <c r="I137" s="89">
        <v>2751.33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23135800000</v>
      </c>
      <c r="C138" s="89">
        <v>19430.259999999998</v>
      </c>
      <c r="D138" s="89" t="s">
        <v>549</v>
      </c>
      <c r="E138" s="89">
        <v>8961.6119999999992</v>
      </c>
      <c r="F138" s="89">
        <v>3712.5360000000001</v>
      </c>
      <c r="G138" s="89">
        <v>4542.0559999999996</v>
      </c>
      <c r="H138" s="89">
        <v>0</v>
      </c>
      <c r="I138" s="89">
        <v>2214.0569999999998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23820000000</v>
      </c>
      <c r="C139" s="89">
        <v>21364.401000000002</v>
      </c>
      <c r="D139" s="89" t="s">
        <v>653</v>
      </c>
      <c r="E139" s="89">
        <v>8961.6119999999992</v>
      </c>
      <c r="F139" s="89">
        <v>3712.5360000000001</v>
      </c>
      <c r="G139" s="89">
        <v>4542.0559999999996</v>
      </c>
      <c r="H139" s="89">
        <v>0</v>
      </c>
      <c r="I139" s="89">
        <v>4148.1970000000001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24857900000</v>
      </c>
      <c r="C140" s="89">
        <v>25695.694</v>
      </c>
      <c r="D140" s="89" t="s">
        <v>550</v>
      </c>
      <c r="E140" s="89">
        <v>8961.6119999999992</v>
      </c>
      <c r="F140" s="89">
        <v>3712.5360000000001</v>
      </c>
      <c r="G140" s="89">
        <v>4542.0559999999996</v>
      </c>
      <c r="H140" s="89">
        <v>0</v>
      </c>
      <c r="I140" s="89">
        <v>8479.49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25938100000</v>
      </c>
      <c r="C141" s="89">
        <v>25832.15</v>
      </c>
      <c r="D141" s="89" t="s">
        <v>551</v>
      </c>
      <c r="E141" s="89">
        <v>8961.6119999999992</v>
      </c>
      <c r="F141" s="89">
        <v>3712.5360000000001</v>
      </c>
      <c r="G141" s="89">
        <v>4542.0559999999996</v>
      </c>
      <c r="H141" s="89">
        <v>0</v>
      </c>
      <c r="I141" s="89">
        <v>8615.9470000000001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27191200000</v>
      </c>
      <c r="C142" s="89">
        <v>24949.584999999999</v>
      </c>
      <c r="D142" s="89" t="s">
        <v>552</v>
      </c>
      <c r="E142" s="89">
        <v>8961.6119999999992</v>
      </c>
      <c r="F142" s="89">
        <v>3712.5360000000001</v>
      </c>
      <c r="G142" s="89">
        <v>4542.0559999999996</v>
      </c>
      <c r="H142" s="89">
        <v>0</v>
      </c>
      <c r="I142" s="89">
        <v>7733.3810000000003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23021500000</v>
      </c>
      <c r="C143" s="89">
        <v>22983.755000000001</v>
      </c>
      <c r="D143" s="89" t="s">
        <v>538</v>
      </c>
      <c r="E143" s="89">
        <v>8961.6119999999992</v>
      </c>
      <c r="F143" s="89">
        <v>3712.5360000000001</v>
      </c>
      <c r="G143" s="89">
        <v>4542.0559999999996</v>
      </c>
      <c r="H143" s="89">
        <v>0</v>
      </c>
      <c r="I143" s="89">
        <v>5767.5510000000004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24152300000</v>
      </c>
      <c r="C144" s="89">
        <v>20941.523000000001</v>
      </c>
      <c r="D144" s="89" t="s">
        <v>500</v>
      </c>
      <c r="E144" s="89">
        <v>8961.6119999999992</v>
      </c>
      <c r="F144" s="89">
        <v>3712.5360000000001</v>
      </c>
      <c r="G144" s="89">
        <v>4542.0559999999996</v>
      </c>
      <c r="H144" s="89">
        <v>0</v>
      </c>
      <c r="I144" s="89">
        <v>3725.32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25037300000</v>
      </c>
      <c r="C145" s="89">
        <v>18654.496999999999</v>
      </c>
      <c r="D145" s="89" t="s">
        <v>654</v>
      </c>
      <c r="E145" s="89">
        <v>8961.6119999999992</v>
      </c>
      <c r="F145" s="89">
        <v>3712.5360000000001</v>
      </c>
      <c r="G145" s="89">
        <v>4542.0559999999996</v>
      </c>
      <c r="H145" s="89">
        <v>0</v>
      </c>
      <c r="I145" s="89">
        <v>275.29399999999998</v>
      </c>
      <c r="J145" s="89">
        <v>1163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25736700000</v>
      </c>
      <c r="C146" s="89">
        <v>18379.204000000002</v>
      </c>
      <c r="D146" s="89" t="s">
        <v>569</v>
      </c>
      <c r="E146" s="89">
        <v>8961.6119999999992</v>
      </c>
      <c r="F146" s="89">
        <v>3712.5360000000001</v>
      </c>
      <c r="G146" s="89">
        <v>4542.0559999999996</v>
      </c>
      <c r="H146" s="89">
        <v>0</v>
      </c>
      <c r="I146" s="89">
        <v>0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298433000000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23021500000</v>
      </c>
      <c r="C149" s="89">
        <v>18083.587</v>
      </c>
      <c r="D149" s="89"/>
      <c r="E149" s="89">
        <v>8961.6119999999992</v>
      </c>
      <c r="F149" s="89">
        <v>3712.5360000000001</v>
      </c>
      <c r="G149" s="89">
        <v>4542.0559999999996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27191200000</v>
      </c>
      <c r="C150" s="89">
        <v>25832.15</v>
      </c>
      <c r="D150" s="89"/>
      <c r="E150" s="89">
        <v>8961.6119999999992</v>
      </c>
      <c r="F150" s="89">
        <v>3712.5360000000001</v>
      </c>
      <c r="G150" s="89">
        <v>4542.0559999999996</v>
      </c>
      <c r="H150" s="89">
        <v>0</v>
      </c>
      <c r="I150" s="89">
        <v>8615.9470000000001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6417.04</v>
      </c>
      <c r="C153" s="89">
        <v>1598.44</v>
      </c>
      <c r="D153" s="89">
        <v>0</v>
      </c>
      <c r="E153" s="89">
        <v>8015.47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12.55</v>
      </c>
      <c r="C154" s="89">
        <v>3.13</v>
      </c>
      <c r="D154" s="89">
        <v>0</v>
      </c>
      <c r="E154" s="89">
        <v>15.68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12.55</v>
      </c>
      <c r="C155" s="89">
        <v>3.13</v>
      </c>
      <c r="D155" s="89">
        <v>0</v>
      </c>
      <c r="E155" s="89">
        <v>15.68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609.38</v>
      </c>
      <c r="C2" s="89">
        <v>1192.1500000000001</v>
      </c>
      <c r="D2" s="89">
        <v>1192.1500000000001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609.38</v>
      </c>
      <c r="C3" s="89">
        <v>1192.1500000000001</v>
      </c>
      <c r="D3" s="89">
        <v>1192.1500000000001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1368.77</v>
      </c>
      <c r="C4" s="89">
        <v>2677.78</v>
      </c>
      <c r="D4" s="89">
        <v>2677.78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1368.77</v>
      </c>
      <c r="C5" s="89">
        <v>2677.78</v>
      </c>
      <c r="D5" s="89">
        <v>2677.78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296.5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12.36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18.239999999999998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100.89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12.95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299.93</v>
      </c>
      <c r="C28" s="89">
        <v>309.45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0.22700000000000001</v>
      </c>
      <c r="E42" s="89">
        <v>0.24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0.22700000000000001</v>
      </c>
      <c r="E43" s="89">
        <v>0.24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0.22700000000000001</v>
      </c>
      <c r="E44" s="89">
        <v>0.24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0.22700000000000001</v>
      </c>
      <c r="E45" s="89">
        <v>0.24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0.34599999999999997</v>
      </c>
      <c r="E51" s="89">
        <v>0.36499999999999999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0.34599999999999997</v>
      </c>
      <c r="E53" s="89">
        <v>0.36499999999999999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0.34599999999999997</v>
      </c>
      <c r="E55" s="89">
        <v>0.36499999999999999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0.34599999999999997</v>
      </c>
      <c r="E57" s="89">
        <v>0.36499999999999999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2.956</v>
      </c>
      <c r="F61" s="89">
        <v>0.48699999999999999</v>
      </c>
      <c r="G61" s="89">
        <v>0.40899999999999997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2.956</v>
      </c>
      <c r="F62" s="89">
        <v>0.48699999999999999</v>
      </c>
      <c r="G62" s="89">
        <v>0.40899999999999997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2.956</v>
      </c>
      <c r="F63" s="89">
        <v>0.48699999999999999</v>
      </c>
      <c r="G63" s="89">
        <v>0.40899999999999997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2.956</v>
      </c>
      <c r="F64" s="89">
        <v>0.48699999999999999</v>
      </c>
      <c r="G64" s="89">
        <v>0.40899999999999997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2.956</v>
      </c>
      <c r="F65" s="89">
        <v>0.48699999999999999</v>
      </c>
      <c r="G65" s="89">
        <v>0.40899999999999997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2.956</v>
      </c>
      <c r="F66" s="89">
        <v>0.48699999999999999</v>
      </c>
      <c r="G66" s="89">
        <v>0.40899999999999997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2.956</v>
      </c>
      <c r="F67" s="89">
        <v>0.48699999999999999</v>
      </c>
      <c r="G67" s="89">
        <v>0.40899999999999997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2.956</v>
      </c>
      <c r="F68" s="89">
        <v>0.48699999999999999</v>
      </c>
      <c r="G68" s="89">
        <v>0.40899999999999997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2.956</v>
      </c>
      <c r="F69" s="89">
        <v>0.48699999999999999</v>
      </c>
      <c r="G69" s="89">
        <v>0.40899999999999997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2.956</v>
      </c>
      <c r="F70" s="89">
        <v>0.48699999999999999</v>
      </c>
      <c r="G70" s="89">
        <v>0.40899999999999997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2.956</v>
      </c>
      <c r="F71" s="89">
        <v>0.48699999999999999</v>
      </c>
      <c r="G71" s="89">
        <v>0.40899999999999997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2.956</v>
      </c>
      <c r="F72" s="89">
        <v>0.48699999999999999</v>
      </c>
      <c r="G72" s="89">
        <v>0.40899999999999997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2.956</v>
      </c>
      <c r="F73" s="89">
        <v>0.48699999999999999</v>
      </c>
      <c r="G73" s="89">
        <v>0.40899999999999997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2.956</v>
      </c>
      <c r="F74" s="89">
        <v>0.48699999999999999</v>
      </c>
      <c r="G74" s="89">
        <v>0.40899999999999997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2.956</v>
      </c>
      <c r="F75" s="89">
        <v>0.48699999999999999</v>
      </c>
      <c r="G75" s="89">
        <v>0.40899999999999997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2.956</v>
      </c>
      <c r="F76" s="89">
        <v>0.48699999999999999</v>
      </c>
      <c r="G76" s="89">
        <v>0.40899999999999997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2.956</v>
      </c>
      <c r="F77" s="89">
        <v>0.48699999999999999</v>
      </c>
      <c r="G77" s="89">
        <v>0.40899999999999997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2.956</v>
      </c>
      <c r="F78" s="89">
        <v>0.48699999999999999</v>
      </c>
      <c r="G78" s="89">
        <v>0.40899999999999997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2.956</v>
      </c>
      <c r="F79" s="89">
        <v>0.48699999999999999</v>
      </c>
      <c r="G79" s="89">
        <v>0.40899999999999997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2.956</v>
      </c>
      <c r="F80" s="89">
        <v>0.48699999999999999</v>
      </c>
      <c r="G80" s="89">
        <v>0.40899999999999997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2.956</v>
      </c>
      <c r="F81" s="89">
        <v>0.48699999999999999</v>
      </c>
      <c r="G81" s="89">
        <v>0.40899999999999997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2.96</v>
      </c>
      <c r="F82" s="89">
        <v>0.48699999999999999</v>
      </c>
      <c r="G82" s="89">
        <v>0.40899999999999997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2.96</v>
      </c>
      <c r="F83" s="89">
        <v>0.48699999999999999</v>
      </c>
      <c r="G83" s="89">
        <v>0.40899999999999997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2.96</v>
      </c>
      <c r="F84" s="89">
        <v>0.48699999999999999</v>
      </c>
      <c r="G84" s="89">
        <v>0.40899999999999997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9033.4699999999993</v>
      </c>
      <c r="D90" s="89">
        <v>7214.63</v>
      </c>
      <c r="E90" s="89">
        <v>1818.84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20574.7</v>
      </c>
      <c r="D91" s="89">
        <v>15371.15</v>
      </c>
      <c r="E91" s="89">
        <v>5203.55</v>
      </c>
      <c r="F91" s="89">
        <v>0.75</v>
      </c>
      <c r="G91" s="89">
        <v>3.11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11264.97</v>
      </c>
      <c r="D92" s="89">
        <v>8892.7800000000007</v>
      </c>
      <c r="E92" s="89">
        <v>2372.19</v>
      </c>
      <c r="F92" s="89">
        <v>0.79</v>
      </c>
      <c r="G92" s="89">
        <v>3.17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21337.07</v>
      </c>
      <c r="D93" s="89">
        <v>15588.71</v>
      </c>
      <c r="E93" s="89">
        <v>5748.35</v>
      </c>
      <c r="F93" s="89">
        <v>0.73</v>
      </c>
      <c r="G93" s="89">
        <v>3.08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11142.03</v>
      </c>
      <c r="D94" s="89">
        <v>8836.23</v>
      </c>
      <c r="E94" s="89">
        <v>2305.8000000000002</v>
      </c>
      <c r="F94" s="89">
        <v>0.79</v>
      </c>
      <c r="G94" s="89">
        <v>3.18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16547.32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26874.89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16588.5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26476.080000000002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16575.689999999999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0.55000000000000004</v>
      </c>
      <c r="F104" s="89">
        <v>632.98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0.55000000000000004</v>
      </c>
      <c r="D105" s="89">
        <v>622</v>
      </c>
      <c r="E105" s="89">
        <v>1.07</v>
      </c>
      <c r="F105" s="89">
        <v>1217.33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0.66</v>
      </c>
      <c r="F106" s="89">
        <v>769.51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0.55000000000000004</v>
      </c>
      <c r="D107" s="89">
        <v>622</v>
      </c>
      <c r="E107" s="89">
        <v>1.05</v>
      </c>
      <c r="F107" s="89">
        <v>1196.55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0.66</v>
      </c>
      <c r="F108" s="89">
        <v>768.83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9494.0508000000009</v>
      </c>
      <c r="C117" s="89">
        <v>13.895300000000001</v>
      </c>
      <c r="D117" s="89">
        <v>17.228200000000001</v>
      </c>
      <c r="E117" s="89">
        <v>0</v>
      </c>
      <c r="F117" s="89">
        <v>1E-4</v>
      </c>
      <c r="G117" s="89">
        <v>11312.2611</v>
      </c>
      <c r="H117" s="89">
        <v>3790.3683999999998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8188.8230000000003</v>
      </c>
      <c r="C118" s="89">
        <v>12.1774</v>
      </c>
      <c r="D118" s="89">
        <v>15.486000000000001</v>
      </c>
      <c r="E118" s="89">
        <v>0</v>
      </c>
      <c r="F118" s="89">
        <v>1E-4</v>
      </c>
      <c r="G118" s="89">
        <v>10169.4737</v>
      </c>
      <c r="H118" s="89">
        <v>3287.6597000000002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7993.0892999999996</v>
      </c>
      <c r="C119" s="89">
        <v>12.648</v>
      </c>
      <c r="D119" s="89">
        <v>17.5962</v>
      </c>
      <c r="E119" s="89">
        <v>0</v>
      </c>
      <c r="F119" s="89">
        <v>1E-4</v>
      </c>
      <c r="G119" s="89">
        <v>11559.63</v>
      </c>
      <c r="H119" s="89">
        <v>3281.8874999999998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6134.2518</v>
      </c>
      <c r="C120" s="89">
        <v>10.4109</v>
      </c>
      <c r="D120" s="89">
        <v>15.7974</v>
      </c>
      <c r="E120" s="89">
        <v>0</v>
      </c>
      <c r="F120" s="89">
        <v>1E-4</v>
      </c>
      <c r="G120" s="89">
        <v>10381.462799999999</v>
      </c>
      <c r="H120" s="89">
        <v>2585.9875999999999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5513.9049999999997</v>
      </c>
      <c r="C121" s="89">
        <v>9.8031000000000006</v>
      </c>
      <c r="D121" s="89">
        <v>15.6487</v>
      </c>
      <c r="E121" s="89">
        <v>0</v>
      </c>
      <c r="F121" s="89">
        <v>1E-4</v>
      </c>
      <c r="G121" s="89">
        <v>10285.6296</v>
      </c>
      <c r="H121" s="89">
        <v>2367.0023999999999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5436.2318999999998</v>
      </c>
      <c r="C122" s="89">
        <v>9.8505000000000003</v>
      </c>
      <c r="D122" s="89">
        <v>16.032299999999999</v>
      </c>
      <c r="E122" s="89">
        <v>0</v>
      </c>
      <c r="F122" s="89">
        <v>1E-4</v>
      </c>
      <c r="G122" s="89">
        <v>10538.533600000001</v>
      </c>
      <c r="H122" s="89">
        <v>2351.3932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5731.0248000000001</v>
      </c>
      <c r="C123" s="89">
        <v>10.401</v>
      </c>
      <c r="D123" s="89">
        <v>16.955100000000002</v>
      </c>
      <c r="E123" s="89">
        <v>0</v>
      </c>
      <c r="F123" s="89">
        <v>1E-4</v>
      </c>
      <c r="G123" s="89">
        <v>11145.117</v>
      </c>
      <c r="H123" s="89">
        <v>2480.4681999999998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5917.9750999999997</v>
      </c>
      <c r="C124" s="89">
        <v>10.7272</v>
      </c>
      <c r="D124" s="89">
        <v>17.465399999999999</v>
      </c>
      <c r="E124" s="89">
        <v>0</v>
      </c>
      <c r="F124" s="89">
        <v>1E-4</v>
      </c>
      <c r="G124" s="89">
        <v>11480.5062</v>
      </c>
      <c r="H124" s="89">
        <v>2560.127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5146.9074000000001</v>
      </c>
      <c r="C125" s="89">
        <v>9.2455999999999996</v>
      </c>
      <c r="D125" s="89">
        <v>14.916600000000001</v>
      </c>
      <c r="E125" s="89">
        <v>0</v>
      </c>
      <c r="F125" s="89">
        <v>1E-4</v>
      </c>
      <c r="G125" s="89">
        <v>9804.8451999999997</v>
      </c>
      <c r="H125" s="89">
        <v>2218.5443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5973.8689000000004</v>
      </c>
      <c r="C126" s="89">
        <v>10.3545</v>
      </c>
      <c r="D126" s="89">
        <v>16.0869</v>
      </c>
      <c r="E126" s="89">
        <v>0</v>
      </c>
      <c r="F126" s="89">
        <v>1E-4</v>
      </c>
      <c r="G126" s="89">
        <v>10572.6134</v>
      </c>
      <c r="H126" s="89">
        <v>2538.998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7303.2157999999999</v>
      </c>
      <c r="C127" s="89">
        <v>11.686999999999999</v>
      </c>
      <c r="D127" s="89">
        <v>16.502600000000001</v>
      </c>
      <c r="E127" s="89">
        <v>0</v>
      </c>
      <c r="F127" s="89">
        <v>1E-4</v>
      </c>
      <c r="G127" s="89">
        <v>10841.891600000001</v>
      </c>
      <c r="H127" s="89">
        <v>3011.1127999999999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9032.8511999999992</v>
      </c>
      <c r="C128" s="89">
        <v>13.4069</v>
      </c>
      <c r="D128" s="89">
        <v>16.998999999999999</v>
      </c>
      <c r="E128" s="89">
        <v>0</v>
      </c>
      <c r="F128" s="89">
        <v>1E-4</v>
      </c>
      <c r="G128" s="89">
        <v>11162.846600000001</v>
      </c>
      <c r="H128" s="89">
        <v>3624.0781000000002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81866.195000000007</v>
      </c>
      <c r="C130" s="89">
        <v>134.60749999999999</v>
      </c>
      <c r="D130" s="89">
        <v>196.71449999999999</v>
      </c>
      <c r="E130" s="89">
        <v>0</v>
      </c>
      <c r="F130" s="89">
        <v>1.5E-3</v>
      </c>
      <c r="G130" s="89">
        <v>129254.8107</v>
      </c>
      <c r="H130" s="89">
        <v>34097.627200000003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5146.9074000000001</v>
      </c>
      <c r="C131" s="89">
        <v>9.2455999999999996</v>
      </c>
      <c r="D131" s="89">
        <v>14.916600000000001</v>
      </c>
      <c r="E131" s="89">
        <v>0</v>
      </c>
      <c r="F131" s="89">
        <v>1E-4</v>
      </c>
      <c r="G131" s="89">
        <v>9804.8451999999997</v>
      </c>
      <c r="H131" s="89">
        <v>2218.5443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9494.0508000000009</v>
      </c>
      <c r="C132" s="89">
        <v>13.895300000000001</v>
      </c>
      <c r="D132" s="89">
        <v>17.5962</v>
      </c>
      <c r="E132" s="89">
        <v>0</v>
      </c>
      <c r="F132" s="89">
        <v>1E-4</v>
      </c>
      <c r="G132" s="89">
        <v>11559.63</v>
      </c>
      <c r="H132" s="89">
        <v>3790.3683999999998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26249200000</v>
      </c>
      <c r="C135" s="89">
        <v>18422.344000000001</v>
      </c>
      <c r="D135" s="89" t="s">
        <v>536</v>
      </c>
      <c r="E135" s="89">
        <v>8961.6119999999992</v>
      </c>
      <c r="F135" s="89">
        <v>3712.5360000000001</v>
      </c>
      <c r="G135" s="89">
        <v>4585.1959999999999</v>
      </c>
      <c r="H135" s="89">
        <v>0</v>
      </c>
      <c r="I135" s="89">
        <v>0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23597500000</v>
      </c>
      <c r="C136" s="89">
        <v>17314.223999999998</v>
      </c>
      <c r="D136" s="89" t="s">
        <v>585</v>
      </c>
      <c r="E136" s="89">
        <v>8961.6119999999992</v>
      </c>
      <c r="F136" s="89">
        <v>3712.5360000000001</v>
      </c>
      <c r="G136" s="89">
        <v>4585.1959999999999</v>
      </c>
      <c r="H136" s="89">
        <v>0</v>
      </c>
      <c r="I136" s="89">
        <v>54.88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26823300000</v>
      </c>
      <c r="C137" s="89">
        <v>17421.260999999999</v>
      </c>
      <c r="D137" s="89" t="s">
        <v>655</v>
      </c>
      <c r="E137" s="89">
        <v>8961.6119999999992</v>
      </c>
      <c r="F137" s="89">
        <v>3712.5360000000001</v>
      </c>
      <c r="G137" s="89">
        <v>4585.1959999999999</v>
      </c>
      <c r="H137" s="89">
        <v>0</v>
      </c>
      <c r="I137" s="89">
        <v>161.917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24089400000</v>
      </c>
      <c r="C138" s="89">
        <v>19015.692999999999</v>
      </c>
      <c r="D138" s="89" t="s">
        <v>656</v>
      </c>
      <c r="E138" s="89">
        <v>8961.6119999999992</v>
      </c>
      <c r="F138" s="89">
        <v>3712.5360000000001</v>
      </c>
      <c r="G138" s="89">
        <v>4585.1959999999999</v>
      </c>
      <c r="H138" s="89">
        <v>0</v>
      </c>
      <c r="I138" s="89">
        <v>1756.3489999999999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23867000000</v>
      </c>
      <c r="C139" s="89">
        <v>21592.541000000001</v>
      </c>
      <c r="D139" s="89" t="s">
        <v>518</v>
      </c>
      <c r="E139" s="89">
        <v>8961.6119999999992</v>
      </c>
      <c r="F139" s="89">
        <v>3712.5360000000001</v>
      </c>
      <c r="G139" s="89">
        <v>4585.1959999999999</v>
      </c>
      <c r="H139" s="89">
        <v>0</v>
      </c>
      <c r="I139" s="89">
        <v>4333.1970000000001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24453900000</v>
      </c>
      <c r="C140" s="89">
        <v>25122.66</v>
      </c>
      <c r="D140" s="89" t="s">
        <v>553</v>
      </c>
      <c r="E140" s="89">
        <v>8961.6119999999992</v>
      </c>
      <c r="F140" s="89">
        <v>3712.5360000000001</v>
      </c>
      <c r="G140" s="89">
        <v>4585.1959999999999</v>
      </c>
      <c r="H140" s="89">
        <v>0</v>
      </c>
      <c r="I140" s="89">
        <v>7863.3159999999998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25861400000</v>
      </c>
      <c r="C141" s="89">
        <v>26860.922999999999</v>
      </c>
      <c r="D141" s="89" t="s">
        <v>554</v>
      </c>
      <c r="E141" s="89">
        <v>8961.6119999999992</v>
      </c>
      <c r="F141" s="89">
        <v>3712.5360000000001</v>
      </c>
      <c r="G141" s="89">
        <v>4585.1959999999999</v>
      </c>
      <c r="H141" s="89">
        <v>0</v>
      </c>
      <c r="I141" s="89">
        <v>9601.5789999999997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26639600000</v>
      </c>
      <c r="C142" s="89">
        <v>25765.945</v>
      </c>
      <c r="D142" s="89" t="s">
        <v>657</v>
      </c>
      <c r="E142" s="89">
        <v>8961.6119999999992</v>
      </c>
      <c r="F142" s="89">
        <v>3712.5360000000001</v>
      </c>
      <c r="G142" s="89">
        <v>4585.1959999999999</v>
      </c>
      <c r="H142" s="89">
        <v>0</v>
      </c>
      <c r="I142" s="89">
        <v>8506.6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22751400000</v>
      </c>
      <c r="C143" s="89">
        <v>23515.287</v>
      </c>
      <c r="D143" s="89" t="s">
        <v>555</v>
      </c>
      <c r="E143" s="89">
        <v>8961.6119999999992</v>
      </c>
      <c r="F143" s="89">
        <v>3712.5360000000001</v>
      </c>
      <c r="G143" s="89">
        <v>4585.1959999999999</v>
      </c>
      <c r="H143" s="89">
        <v>0</v>
      </c>
      <c r="I143" s="89">
        <v>6255.9430000000002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24533000000</v>
      </c>
      <c r="C144" s="89">
        <v>19728.182000000001</v>
      </c>
      <c r="D144" s="89" t="s">
        <v>548</v>
      </c>
      <c r="E144" s="89">
        <v>8961.6119999999992</v>
      </c>
      <c r="F144" s="89">
        <v>3712.5360000000001</v>
      </c>
      <c r="G144" s="89">
        <v>4585.1959999999999</v>
      </c>
      <c r="H144" s="89">
        <v>0</v>
      </c>
      <c r="I144" s="89">
        <v>2468.8380000000002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25157800000</v>
      </c>
      <c r="C145" s="89">
        <v>18422.344000000001</v>
      </c>
      <c r="D145" s="89" t="s">
        <v>572</v>
      </c>
      <c r="E145" s="89">
        <v>8961.6119999999992</v>
      </c>
      <c r="F145" s="89">
        <v>3712.5360000000001</v>
      </c>
      <c r="G145" s="89">
        <v>4585.1959999999999</v>
      </c>
      <c r="H145" s="89">
        <v>0</v>
      </c>
      <c r="I145" s="89">
        <v>0</v>
      </c>
      <c r="J145" s="89">
        <v>1163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25902500000</v>
      </c>
      <c r="C146" s="89">
        <v>18422.344000000001</v>
      </c>
      <c r="D146" s="89" t="s">
        <v>573</v>
      </c>
      <c r="E146" s="89">
        <v>8961.6119999999992</v>
      </c>
      <c r="F146" s="89">
        <v>3712.5360000000001</v>
      </c>
      <c r="G146" s="89">
        <v>4585.1959999999999</v>
      </c>
      <c r="H146" s="89">
        <v>0</v>
      </c>
      <c r="I146" s="89">
        <v>0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299926000000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22751400000</v>
      </c>
      <c r="C149" s="89">
        <v>17314.223999999998</v>
      </c>
      <c r="D149" s="89"/>
      <c r="E149" s="89">
        <v>8961.6119999999992</v>
      </c>
      <c r="F149" s="89">
        <v>3712.5360000000001</v>
      </c>
      <c r="G149" s="89">
        <v>4585.1959999999999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26823300000</v>
      </c>
      <c r="C150" s="89">
        <v>26860.922999999999</v>
      </c>
      <c r="D150" s="89"/>
      <c r="E150" s="89">
        <v>8961.6119999999992</v>
      </c>
      <c r="F150" s="89">
        <v>3712.5360000000001</v>
      </c>
      <c r="G150" s="89">
        <v>4585.1959999999999</v>
      </c>
      <c r="H150" s="89">
        <v>0</v>
      </c>
      <c r="I150" s="89">
        <v>9601.5789999999997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6192.48</v>
      </c>
      <c r="C153" s="89">
        <v>2437.16</v>
      </c>
      <c r="D153" s="89">
        <v>0</v>
      </c>
      <c r="E153" s="89">
        <v>8629.64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12.11</v>
      </c>
      <c r="C154" s="89">
        <v>4.7699999999999996</v>
      </c>
      <c r="D154" s="89">
        <v>0</v>
      </c>
      <c r="E154" s="89">
        <v>16.88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12.11</v>
      </c>
      <c r="C155" s="89">
        <v>4.7699999999999996</v>
      </c>
      <c r="D155" s="89">
        <v>0</v>
      </c>
      <c r="E155" s="89">
        <v>16.88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873.01</v>
      </c>
      <c r="C2" s="89">
        <v>1707.9</v>
      </c>
      <c r="D2" s="89">
        <v>1707.9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873.01</v>
      </c>
      <c r="C3" s="89">
        <v>1707.9</v>
      </c>
      <c r="D3" s="89">
        <v>1707.9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1761.67</v>
      </c>
      <c r="C4" s="89">
        <v>3446.43</v>
      </c>
      <c r="D4" s="89">
        <v>3446.43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1761.67</v>
      </c>
      <c r="C5" s="89">
        <v>3446.43</v>
      </c>
      <c r="D5" s="89">
        <v>3446.43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533.64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9.57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18.13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129.81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13.42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325.95</v>
      </c>
      <c r="C28" s="89">
        <v>547.05999999999995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0.17399999999999999</v>
      </c>
      <c r="E42" s="89">
        <v>0.182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0.17399999999999999</v>
      </c>
      <c r="E43" s="89">
        <v>0.182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0.17399999999999999</v>
      </c>
      <c r="E44" s="89">
        <v>0.182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0.17399999999999999</v>
      </c>
      <c r="E45" s="89">
        <v>0.182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0.26700000000000002</v>
      </c>
      <c r="E51" s="89">
        <v>0.27800000000000002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0.26700000000000002</v>
      </c>
      <c r="E53" s="89">
        <v>0.27800000000000002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0.26700000000000002</v>
      </c>
      <c r="E55" s="89">
        <v>0.27800000000000002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0.26700000000000002</v>
      </c>
      <c r="E57" s="89">
        <v>0.27800000000000002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2.956</v>
      </c>
      <c r="F61" s="89">
        <v>0.61599999999999999</v>
      </c>
      <c r="G61" s="89">
        <v>0.54100000000000004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2.956</v>
      </c>
      <c r="F62" s="89">
        <v>0.61599999999999999</v>
      </c>
      <c r="G62" s="89">
        <v>0.54100000000000004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2.956</v>
      </c>
      <c r="F63" s="89">
        <v>0.61599999999999999</v>
      </c>
      <c r="G63" s="89">
        <v>0.54100000000000004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2.956</v>
      </c>
      <c r="F64" s="89">
        <v>0.61599999999999999</v>
      </c>
      <c r="G64" s="89">
        <v>0.54100000000000004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2.956</v>
      </c>
      <c r="F65" s="89">
        <v>0.61599999999999999</v>
      </c>
      <c r="G65" s="89">
        <v>0.54100000000000004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2.956</v>
      </c>
      <c r="F66" s="89">
        <v>0.61599999999999999</v>
      </c>
      <c r="G66" s="89">
        <v>0.54100000000000004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2.956</v>
      </c>
      <c r="F67" s="89">
        <v>0.61599999999999999</v>
      </c>
      <c r="G67" s="89">
        <v>0.54100000000000004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2.956</v>
      </c>
      <c r="F68" s="89">
        <v>0.61599999999999999</v>
      </c>
      <c r="G68" s="89">
        <v>0.54100000000000004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2.956</v>
      </c>
      <c r="F69" s="89">
        <v>0.61599999999999999</v>
      </c>
      <c r="G69" s="89">
        <v>0.54100000000000004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2.956</v>
      </c>
      <c r="F70" s="89">
        <v>0.61599999999999999</v>
      </c>
      <c r="G70" s="89">
        <v>0.54100000000000004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2.956</v>
      </c>
      <c r="F71" s="89">
        <v>0.61599999999999999</v>
      </c>
      <c r="G71" s="89">
        <v>0.54100000000000004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2.956</v>
      </c>
      <c r="F72" s="89">
        <v>0.61599999999999999</v>
      </c>
      <c r="G72" s="89">
        <v>0.54100000000000004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2.956</v>
      </c>
      <c r="F73" s="89">
        <v>0.61599999999999999</v>
      </c>
      <c r="G73" s="89">
        <v>0.54100000000000004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2.956</v>
      </c>
      <c r="F74" s="89">
        <v>0.61599999999999999</v>
      </c>
      <c r="G74" s="89">
        <v>0.54100000000000004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2.956</v>
      </c>
      <c r="F75" s="89">
        <v>0.61599999999999999</v>
      </c>
      <c r="G75" s="89">
        <v>0.54100000000000004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2.956</v>
      </c>
      <c r="F76" s="89">
        <v>0.61599999999999999</v>
      </c>
      <c r="G76" s="89">
        <v>0.54100000000000004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2.956</v>
      </c>
      <c r="F77" s="89">
        <v>0.61599999999999999</v>
      </c>
      <c r="G77" s="89">
        <v>0.54100000000000004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2.956</v>
      </c>
      <c r="F78" s="89">
        <v>0.61599999999999999</v>
      </c>
      <c r="G78" s="89">
        <v>0.54100000000000004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2.956</v>
      </c>
      <c r="F79" s="89">
        <v>0.61599999999999999</v>
      </c>
      <c r="G79" s="89">
        <v>0.54100000000000004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2.956</v>
      </c>
      <c r="F80" s="89">
        <v>0.61599999999999999</v>
      </c>
      <c r="G80" s="89">
        <v>0.54100000000000004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2.956</v>
      </c>
      <c r="F81" s="89">
        <v>0.61599999999999999</v>
      </c>
      <c r="G81" s="89">
        <v>0.54100000000000004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2.96</v>
      </c>
      <c r="F82" s="89">
        <v>0.61599999999999999</v>
      </c>
      <c r="G82" s="89">
        <v>0.54100000000000004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2.96</v>
      </c>
      <c r="F83" s="89">
        <v>0.61599999999999999</v>
      </c>
      <c r="G83" s="89">
        <v>0.54100000000000004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2.96</v>
      </c>
      <c r="F84" s="89">
        <v>0.61599999999999999</v>
      </c>
      <c r="G84" s="89">
        <v>0.54100000000000004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7358.82</v>
      </c>
      <c r="D90" s="89">
        <v>5877.16</v>
      </c>
      <c r="E90" s="89">
        <v>1481.66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22846.39</v>
      </c>
      <c r="D91" s="89">
        <v>18246.39</v>
      </c>
      <c r="E91" s="89">
        <v>4600</v>
      </c>
      <c r="F91" s="89">
        <v>0.8</v>
      </c>
      <c r="G91" s="89">
        <v>3.22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14178.77</v>
      </c>
      <c r="D92" s="89">
        <v>11323.95</v>
      </c>
      <c r="E92" s="89">
        <v>2854.82</v>
      </c>
      <c r="F92" s="89">
        <v>0.8</v>
      </c>
      <c r="G92" s="89">
        <v>3.19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22491.26</v>
      </c>
      <c r="D93" s="89">
        <v>17962.759999999998</v>
      </c>
      <c r="E93" s="89">
        <v>4528.5</v>
      </c>
      <c r="F93" s="89">
        <v>0.8</v>
      </c>
      <c r="G93" s="89">
        <v>3.22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14178.77</v>
      </c>
      <c r="D94" s="89">
        <v>11323.95</v>
      </c>
      <c r="E94" s="89">
        <v>2854.82</v>
      </c>
      <c r="F94" s="89">
        <v>0.8</v>
      </c>
      <c r="G94" s="89">
        <v>3.19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16144.37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35876.97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22140.1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35391.21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22140.1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0.44</v>
      </c>
      <c r="F104" s="89">
        <v>515.63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0.55000000000000004</v>
      </c>
      <c r="D105" s="89">
        <v>622</v>
      </c>
      <c r="E105" s="89">
        <v>1.38</v>
      </c>
      <c r="F105" s="89">
        <v>1572.26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0.86</v>
      </c>
      <c r="F106" s="89">
        <v>993.51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0.55000000000000004</v>
      </c>
      <c r="D107" s="89">
        <v>622</v>
      </c>
      <c r="E107" s="89">
        <v>1.36</v>
      </c>
      <c r="F107" s="89">
        <v>1547.82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0.86</v>
      </c>
      <c r="F108" s="89">
        <v>993.51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11861.450500000001</v>
      </c>
      <c r="C117" s="89">
        <v>12.7553</v>
      </c>
      <c r="D117" s="89">
        <v>41.6235</v>
      </c>
      <c r="E117" s="89">
        <v>0</v>
      </c>
      <c r="F117" s="89">
        <v>2.0000000000000001E-4</v>
      </c>
      <c r="G117" s="89">
        <v>8347.8284000000003</v>
      </c>
      <c r="H117" s="89">
        <v>4411.1692999999996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10149.419400000001</v>
      </c>
      <c r="C118" s="89">
        <v>10.9863</v>
      </c>
      <c r="D118" s="89">
        <v>37.122900000000001</v>
      </c>
      <c r="E118" s="89">
        <v>0</v>
      </c>
      <c r="F118" s="89">
        <v>1E-4</v>
      </c>
      <c r="G118" s="89">
        <v>7445.6491999999998</v>
      </c>
      <c r="H118" s="89">
        <v>3785.5659000000001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9318.1532999999999</v>
      </c>
      <c r="C119" s="89">
        <v>10.4552</v>
      </c>
      <c r="D119" s="89">
        <v>41.796199999999999</v>
      </c>
      <c r="E119" s="89">
        <v>0</v>
      </c>
      <c r="F119" s="89">
        <v>1E-4</v>
      </c>
      <c r="G119" s="89">
        <v>8385.1558000000005</v>
      </c>
      <c r="H119" s="89">
        <v>3532.2570000000001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6667.0937000000004</v>
      </c>
      <c r="C120" s="89">
        <v>7.8441999999999998</v>
      </c>
      <c r="D120" s="89">
        <v>37.511299999999999</v>
      </c>
      <c r="E120" s="89">
        <v>0</v>
      </c>
      <c r="F120" s="89">
        <v>1E-4</v>
      </c>
      <c r="G120" s="89">
        <v>7527.2602999999999</v>
      </c>
      <c r="H120" s="89">
        <v>2583.2611999999999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5241.9052000000001</v>
      </c>
      <c r="C121" s="89">
        <v>6.4882999999999997</v>
      </c>
      <c r="D121" s="89">
        <v>36.207299999999996</v>
      </c>
      <c r="E121" s="89">
        <v>0</v>
      </c>
      <c r="F121" s="89">
        <v>1E-4</v>
      </c>
      <c r="G121" s="89">
        <v>7266.8392000000003</v>
      </c>
      <c r="H121" s="89">
        <v>2080.4414999999999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5146.4691000000003</v>
      </c>
      <c r="C122" s="89">
        <v>6.4168000000000003</v>
      </c>
      <c r="D122" s="89">
        <v>36.522599999999997</v>
      </c>
      <c r="E122" s="89">
        <v>0</v>
      </c>
      <c r="F122" s="89">
        <v>1E-4</v>
      </c>
      <c r="G122" s="89">
        <v>7330.2551000000003</v>
      </c>
      <c r="H122" s="89">
        <v>2049.7318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5039.8926000000001</v>
      </c>
      <c r="C123" s="89">
        <v>6.2881</v>
      </c>
      <c r="D123" s="89">
        <v>35.8538</v>
      </c>
      <c r="E123" s="89">
        <v>0</v>
      </c>
      <c r="F123" s="89">
        <v>1E-4</v>
      </c>
      <c r="G123" s="89">
        <v>7196.0469000000003</v>
      </c>
      <c r="H123" s="89">
        <v>2007.9289000000001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5294.2011000000002</v>
      </c>
      <c r="C124" s="89">
        <v>6.5937000000000001</v>
      </c>
      <c r="D124" s="89">
        <v>37.419499999999999</v>
      </c>
      <c r="E124" s="89">
        <v>0</v>
      </c>
      <c r="F124" s="89">
        <v>1E-4</v>
      </c>
      <c r="G124" s="89">
        <v>7510.2376999999997</v>
      </c>
      <c r="H124" s="89">
        <v>2107.4558000000002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5310.3335999999999</v>
      </c>
      <c r="C125" s="89">
        <v>6.5162000000000004</v>
      </c>
      <c r="D125" s="89">
        <v>35.490900000000003</v>
      </c>
      <c r="E125" s="89">
        <v>0</v>
      </c>
      <c r="F125" s="89">
        <v>1E-4</v>
      </c>
      <c r="G125" s="89">
        <v>7122.8708999999999</v>
      </c>
      <c r="H125" s="89">
        <v>2098.8533000000002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7429.6945999999998</v>
      </c>
      <c r="C126" s="89">
        <v>8.6555999999999997</v>
      </c>
      <c r="D126" s="89">
        <v>40.005600000000001</v>
      </c>
      <c r="E126" s="89">
        <v>0</v>
      </c>
      <c r="F126" s="89">
        <v>1E-4</v>
      </c>
      <c r="G126" s="89">
        <v>8027.4575999999997</v>
      </c>
      <c r="H126" s="89">
        <v>2865.5288999999998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9826.1834999999992</v>
      </c>
      <c r="C127" s="89">
        <v>10.842599999999999</v>
      </c>
      <c r="D127" s="89">
        <v>40.255299999999998</v>
      </c>
      <c r="E127" s="89">
        <v>0</v>
      </c>
      <c r="F127" s="89">
        <v>1E-4</v>
      </c>
      <c r="G127" s="89">
        <v>8075.1414000000004</v>
      </c>
      <c r="H127" s="89">
        <v>3696.7417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11037.1878</v>
      </c>
      <c r="C128" s="89">
        <v>11.988099999999999</v>
      </c>
      <c r="D128" s="89">
        <v>41.224800000000002</v>
      </c>
      <c r="E128" s="89">
        <v>0</v>
      </c>
      <c r="F128" s="89">
        <v>2.0000000000000001E-4</v>
      </c>
      <c r="G128" s="89">
        <v>8268.6088999999993</v>
      </c>
      <c r="H128" s="89">
        <v>4122.9764999999998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92321.984400000001</v>
      </c>
      <c r="C130" s="89">
        <v>105.8304</v>
      </c>
      <c r="D130" s="89">
        <v>461.03359999999998</v>
      </c>
      <c r="E130" s="89">
        <v>0</v>
      </c>
      <c r="F130" s="89">
        <v>1.6000000000000001E-3</v>
      </c>
      <c r="G130" s="89">
        <v>92503.351500000004</v>
      </c>
      <c r="H130" s="89">
        <v>35341.911699999997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5039.8926000000001</v>
      </c>
      <c r="C131" s="89">
        <v>6.2881</v>
      </c>
      <c r="D131" s="89">
        <v>35.490900000000003</v>
      </c>
      <c r="E131" s="89">
        <v>0</v>
      </c>
      <c r="F131" s="89">
        <v>1E-4</v>
      </c>
      <c r="G131" s="89">
        <v>7122.8708999999999</v>
      </c>
      <c r="H131" s="89">
        <v>2007.9289000000001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11861.450500000001</v>
      </c>
      <c r="C132" s="89">
        <v>12.7553</v>
      </c>
      <c r="D132" s="89">
        <v>41.796199999999999</v>
      </c>
      <c r="E132" s="89">
        <v>0</v>
      </c>
      <c r="F132" s="89">
        <v>2.0000000000000001E-4</v>
      </c>
      <c r="G132" s="89">
        <v>8385.1558000000005</v>
      </c>
      <c r="H132" s="89">
        <v>4411.1692999999996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29414500000</v>
      </c>
      <c r="C135" s="89">
        <v>19459.870999999999</v>
      </c>
      <c r="D135" s="89" t="s">
        <v>577</v>
      </c>
      <c r="E135" s="89">
        <v>8961.6119999999992</v>
      </c>
      <c r="F135" s="89">
        <v>3712.5360000000001</v>
      </c>
      <c r="G135" s="89">
        <v>5622.723</v>
      </c>
      <c r="H135" s="89">
        <v>0</v>
      </c>
      <c r="I135" s="89">
        <v>0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26235600000</v>
      </c>
      <c r="C136" s="89">
        <v>19459.870999999999</v>
      </c>
      <c r="D136" s="89" t="s">
        <v>579</v>
      </c>
      <c r="E136" s="89">
        <v>8961.6119999999992</v>
      </c>
      <c r="F136" s="89">
        <v>3712.5360000000001</v>
      </c>
      <c r="G136" s="89">
        <v>5622.723</v>
      </c>
      <c r="H136" s="89">
        <v>0</v>
      </c>
      <c r="I136" s="89">
        <v>0</v>
      </c>
      <c r="J136" s="89">
        <v>1163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29546000000</v>
      </c>
      <c r="C137" s="89">
        <v>19459.870999999999</v>
      </c>
      <c r="D137" s="89" t="s">
        <v>580</v>
      </c>
      <c r="E137" s="89">
        <v>8961.6119999999992</v>
      </c>
      <c r="F137" s="89">
        <v>3712.5360000000001</v>
      </c>
      <c r="G137" s="89">
        <v>5622.723</v>
      </c>
      <c r="H137" s="89">
        <v>0</v>
      </c>
      <c r="I137" s="89">
        <v>0</v>
      </c>
      <c r="J137" s="89">
        <v>1163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26523100000</v>
      </c>
      <c r="C138" s="89">
        <v>19821.455000000002</v>
      </c>
      <c r="D138" s="89" t="s">
        <v>658</v>
      </c>
      <c r="E138" s="89">
        <v>8961.6119999999992</v>
      </c>
      <c r="F138" s="89">
        <v>3712.5360000000001</v>
      </c>
      <c r="G138" s="89">
        <v>5622.723</v>
      </c>
      <c r="H138" s="89">
        <v>0</v>
      </c>
      <c r="I138" s="89">
        <v>1524.5840000000001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25605500000</v>
      </c>
      <c r="C139" s="89">
        <v>22566.168000000001</v>
      </c>
      <c r="D139" s="89" t="s">
        <v>556</v>
      </c>
      <c r="E139" s="89">
        <v>8961.6119999999992</v>
      </c>
      <c r="F139" s="89">
        <v>3712.5360000000001</v>
      </c>
      <c r="G139" s="89">
        <v>5622.723</v>
      </c>
      <c r="H139" s="89">
        <v>0</v>
      </c>
      <c r="I139" s="89">
        <v>4269.2979999999998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25828900000</v>
      </c>
      <c r="C140" s="89">
        <v>24919.441999999999</v>
      </c>
      <c r="D140" s="89" t="s">
        <v>659</v>
      </c>
      <c r="E140" s="89">
        <v>8961.6119999999992</v>
      </c>
      <c r="F140" s="89">
        <v>3712.5360000000001</v>
      </c>
      <c r="G140" s="89">
        <v>5622.723</v>
      </c>
      <c r="H140" s="89">
        <v>0</v>
      </c>
      <c r="I140" s="89">
        <v>6622.5709999999999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25356000000</v>
      </c>
      <c r="C141" s="89">
        <v>24791.093000000001</v>
      </c>
      <c r="D141" s="89" t="s">
        <v>551</v>
      </c>
      <c r="E141" s="89">
        <v>8961.6119999999992</v>
      </c>
      <c r="F141" s="89">
        <v>3712.5360000000001</v>
      </c>
      <c r="G141" s="89">
        <v>5622.723</v>
      </c>
      <c r="H141" s="89">
        <v>0</v>
      </c>
      <c r="I141" s="89">
        <v>6494.223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26463100000</v>
      </c>
      <c r="C142" s="89">
        <v>24645.105</v>
      </c>
      <c r="D142" s="89" t="s">
        <v>557</v>
      </c>
      <c r="E142" s="89">
        <v>8961.6119999999992</v>
      </c>
      <c r="F142" s="89">
        <v>3712.5360000000001</v>
      </c>
      <c r="G142" s="89">
        <v>5622.723</v>
      </c>
      <c r="H142" s="89">
        <v>0</v>
      </c>
      <c r="I142" s="89">
        <v>6348.2349999999997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25098200000</v>
      </c>
      <c r="C143" s="89">
        <v>20919.526000000002</v>
      </c>
      <c r="D143" s="89" t="s">
        <v>660</v>
      </c>
      <c r="E143" s="89">
        <v>8961.6119999999992</v>
      </c>
      <c r="F143" s="89">
        <v>3712.5360000000001</v>
      </c>
      <c r="G143" s="89">
        <v>5622.723</v>
      </c>
      <c r="H143" s="89">
        <v>0</v>
      </c>
      <c r="I143" s="89">
        <v>2622.6550000000002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28285600000</v>
      </c>
      <c r="C144" s="89">
        <v>19544.809000000001</v>
      </c>
      <c r="D144" s="89" t="s">
        <v>629</v>
      </c>
      <c r="E144" s="89">
        <v>8961.6119999999992</v>
      </c>
      <c r="F144" s="89">
        <v>3712.5360000000001</v>
      </c>
      <c r="G144" s="89">
        <v>5622.723</v>
      </c>
      <c r="H144" s="89">
        <v>0</v>
      </c>
      <c r="I144" s="89">
        <v>1247.9380000000001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28453600000</v>
      </c>
      <c r="C145" s="89">
        <v>19459.870999999999</v>
      </c>
      <c r="D145" s="89" t="s">
        <v>578</v>
      </c>
      <c r="E145" s="89">
        <v>8961.6119999999992</v>
      </c>
      <c r="F145" s="89">
        <v>3712.5360000000001</v>
      </c>
      <c r="G145" s="89">
        <v>5622.723</v>
      </c>
      <c r="H145" s="89">
        <v>0</v>
      </c>
      <c r="I145" s="89">
        <v>0</v>
      </c>
      <c r="J145" s="89">
        <v>1163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29135300000</v>
      </c>
      <c r="C146" s="89">
        <v>19459.870999999999</v>
      </c>
      <c r="D146" s="89" t="s">
        <v>581</v>
      </c>
      <c r="E146" s="89">
        <v>8961.6119999999992</v>
      </c>
      <c r="F146" s="89">
        <v>3712.5360000000001</v>
      </c>
      <c r="G146" s="89">
        <v>5622.723</v>
      </c>
      <c r="H146" s="89">
        <v>0</v>
      </c>
      <c r="I146" s="89">
        <v>0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325946000000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25098200000</v>
      </c>
      <c r="C149" s="89">
        <v>19459.870999999999</v>
      </c>
      <c r="D149" s="89"/>
      <c r="E149" s="89">
        <v>8961.6119999999992</v>
      </c>
      <c r="F149" s="89">
        <v>3712.5360000000001</v>
      </c>
      <c r="G149" s="89">
        <v>5622.723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29546000000</v>
      </c>
      <c r="C150" s="89">
        <v>24919.441999999999</v>
      </c>
      <c r="D150" s="89"/>
      <c r="E150" s="89">
        <v>8961.6119999999992</v>
      </c>
      <c r="F150" s="89">
        <v>3712.5360000000001</v>
      </c>
      <c r="G150" s="89">
        <v>5622.723</v>
      </c>
      <c r="H150" s="89">
        <v>0</v>
      </c>
      <c r="I150" s="89">
        <v>6622.5709999999999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8969.86</v>
      </c>
      <c r="C153" s="89">
        <v>2246.4699999999998</v>
      </c>
      <c r="D153" s="89">
        <v>0</v>
      </c>
      <c r="E153" s="89">
        <v>11216.34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17.55</v>
      </c>
      <c r="C154" s="89">
        <v>4.3899999999999997</v>
      </c>
      <c r="D154" s="89">
        <v>0</v>
      </c>
      <c r="E154" s="89">
        <v>21.94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17.55</v>
      </c>
      <c r="C155" s="89">
        <v>4.3899999999999997</v>
      </c>
      <c r="D155" s="89">
        <v>0</v>
      </c>
      <c r="E155" s="89">
        <v>21.94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10" sqref="B10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211</v>
      </c>
      <c r="E2" s="13" t="s">
        <v>212</v>
      </c>
      <c r="F2" s="12" t="s">
        <v>210</v>
      </c>
      <c r="G2" s="12" t="s">
        <v>213</v>
      </c>
      <c r="H2" s="12" t="s">
        <v>214</v>
      </c>
      <c r="I2" s="14" t="s">
        <v>215</v>
      </c>
      <c r="J2" s="14" t="s">
        <v>6</v>
      </c>
      <c r="K2" s="14" t="s">
        <v>216</v>
      </c>
      <c r="L2" s="14" t="s">
        <v>217</v>
      </c>
      <c r="M2" s="14" t="s">
        <v>218</v>
      </c>
      <c r="N2" s="41" t="s">
        <v>209</v>
      </c>
      <c r="O2" s="14" t="s">
        <v>208</v>
      </c>
      <c r="P2" s="14" t="s">
        <v>219</v>
      </c>
      <c r="Q2" s="14" t="s">
        <v>207</v>
      </c>
      <c r="R2" s="14" t="s">
        <v>206</v>
      </c>
      <c r="S2" s="14" t="s">
        <v>54</v>
      </c>
    </row>
    <row r="3" spans="1:19">
      <c r="A3" s="40" t="s">
        <v>228</v>
      </c>
      <c r="B3" s="2" t="s">
        <v>3</v>
      </c>
      <c r="C3" s="2">
        <v>1</v>
      </c>
      <c r="D3" s="92">
        <v>149.66</v>
      </c>
      <c r="E3" s="3">
        <v>456.46</v>
      </c>
      <c r="F3" s="4">
        <v>3.0499799545636774</v>
      </c>
      <c r="G3" s="3">
        <v>0</v>
      </c>
      <c r="H3" s="3">
        <v>0</v>
      </c>
      <c r="I3" s="4">
        <v>18.580625981289309</v>
      </c>
      <c r="J3" s="4">
        <v>8.0546263699999994</v>
      </c>
      <c r="K3" s="4">
        <v>19.482658999999998</v>
      </c>
      <c r="L3" s="4">
        <v>8.0729249999999997</v>
      </c>
      <c r="M3" s="4"/>
      <c r="N3" s="5">
        <v>11.356200000000001</v>
      </c>
      <c r="O3" s="4">
        <v>10</v>
      </c>
      <c r="P3" s="4"/>
      <c r="Q3" s="4">
        <v>80.546263699999983</v>
      </c>
      <c r="R3" s="4"/>
      <c r="S3" s="4">
        <v>0</v>
      </c>
    </row>
    <row r="4" spans="1:19">
      <c r="A4" s="40" t="s">
        <v>229</v>
      </c>
      <c r="B4" s="2" t="s">
        <v>3</v>
      </c>
      <c r="C4" s="2">
        <v>1</v>
      </c>
      <c r="D4" s="92">
        <v>113.45000000000002</v>
      </c>
      <c r="E4" s="3">
        <v>346.02</v>
      </c>
      <c r="F4" s="4">
        <v>3.0499779638607309</v>
      </c>
      <c r="G4" s="3">
        <v>84.450078456693205</v>
      </c>
      <c r="H4" s="3">
        <v>20.64001917520601</v>
      </c>
      <c r="I4" s="4">
        <v>18.580625981289309</v>
      </c>
      <c r="J4" s="4">
        <v>6.1058222750000004</v>
      </c>
      <c r="K4" s="4">
        <v>19.482658999999998</v>
      </c>
      <c r="L4" s="4">
        <v>8.0729249999999997</v>
      </c>
      <c r="M4" s="4"/>
      <c r="N4" s="5"/>
      <c r="O4" s="4">
        <v>10</v>
      </c>
      <c r="P4" s="4"/>
      <c r="Q4" s="4">
        <v>61.058222749999999</v>
      </c>
      <c r="R4" s="4"/>
      <c r="S4" s="4">
        <v>2.3342692513993906</v>
      </c>
    </row>
    <row r="5" spans="1:19">
      <c r="A5" s="40" t="s">
        <v>230</v>
      </c>
      <c r="B5" s="2" t="s">
        <v>3</v>
      </c>
      <c r="C5" s="2">
        <v>1</v>
      </c>
      <c r="D5" s="92">
        <v>67.3</v>
      </c>
      <c r="E5" s="3">
        <v>205.26</v>
      </c>
      <c r="F5" s="4">
        <v>3.0499257057949478</v>
      </c>
      <c r="G5" s="3">
        <v>56.300052304462135</v>
      </c>
      <c r="H5" s="3">
        <v>11.160010367989297</v>
      </c>
      <c r="I5" s="4">
        <v>18.580625981289309</v>
      </c>
      <c r="J5" s="4">
        <v>3.6220523499999997</v>
      </c>
      <c r="K5" s="4">
        <v>19.482658999999998</v>
      </c>
      <c r="L5" s="4">
        <v>8.0729249999999997</v>
      </c>
      <c r="M5" s="4"/>
      <c r="N5" s="5"/>
      <c r="O5" s="4">
        <v>10</v>
      </c>
      <c r="P5" s="4"/>
      <c r="Q5" s="4">
        <v>36.220523499999999</v>
      </c>
      <c r="R5" s="4"/>
      <c r="S5" s="4">
        <v>2.4576527198169655</v>
      </c>
    </row>
    <row r="6" spans="1:19">
      <c r="A6" s="40" t="s">
        <v>231</v>
      </c>
      <c r="B6" s="2" t="s">
        <v>3</v>
      </c>
      <c r="C6" s="2">
        <v>1</v>
      </c>
      <c r="D6" s="92">
        <v>113.45000000000002</v>
      </c>
      <c r="E6" s="3">
        <v>346.02</v>
      </c>
      <c r="F6" s="4">
        <v>3.0499779638607309</v>
      </c>
      <c r="G6" s="3">
        <v>84.450078456693205</v>
      </c>
      <c r="H6" s="3">
        <v>16.730015542693632</v>
      </c>
      <c r="I6" s="4">
        <v>18.580625981289309</v>
      </c>
      <c r="J6" s="4">
        <v>6.1058222750000004</v>
      </c>
      <c r="K6" s="4">
        <v>19.482658999999998</v>
      </c>
      <c r="L6" s="4">
        <v>8.0729249999999997</v>
      </c>
      <c r="M6" s="4"/>
      <c r="N6" s="5"/>
      <c r="O6" s="4">
        <v>10</v>
      </c>
      <c r="P6" s="4"/>
      <c r="Q6" s="4">
        <v>61.058222749999999</v>
      </c>
      <c r="R6" s="4"/>
      <c r="S6" s="4">
        <v>2.3342692513993906</v>
      </c>
    </row>
    <row r="7" spans="1:19">
      <c r="A7" s="40" t="s">
        <v>232</v>
      </c>
      <c r="B7" s="2" t="s">
        <v>3</v>
      </c>
      <c r="C7" s="2">
        <v>1</v>
      </c>
      <c r="D7" s="92">
        <v>67.3</v>
      </c>
      <c r="E7" s="3">
        <v>205.26</v>
      </c>
      <c r="F7" s="4">
        <v>3.0499257057949478</v>
      </c>
      <c r="G7" s="3">
        <v>56.300052304462135</v>
      </c>
      <c r="H7" s="3">
        <v>11.160010367989297</v>
      </c>
      <c r="I7" s="4">
        <v>18.580625981289309</v>
      </c>
      <c r="J7" s="4">
        <v>3.6220523499999997</v>
      </c>
      <c r="K7" s="4">
        <v>19.482658999999998</v>
      </c>
      <c r="L7" s="4">
        <v>8.0729249999999997</v>
      </c>
      <c r="M7" s="4"/>
      <c r="N7" s="5"/>
      <c r="O7" s="4">
        <v>10</v>
      </c>
      <c r="P7" s="4"/>
      <c r="Q7" s="4">
        <v>36.220523499999999</v>
      </c>
      <c r="R7" s="4"/>
      <c r="S7" s="4">
        <v>2.4576527198169655</v>
      </c>
    </row>
    <row r="8" spans="1:19">
      <c r="A8" s="40" t="s">
        <v>233</v>
      </c>
      <c r="B8" s="2" t="s">
        <v>666</v>
      </c>
      <c r="C8" s="2">
        <v>1</v>
      </c>
      <c r="D8" s="92">
        <v>567.98</v>
      </c>
      <c r="E8" s="3">
        <v>720.19</v>
      </c>
      <c r="F8" s="4">
        <v>1.2679847881967676</v>
      </c>
      <c r="G8" s="3">
        <v>0</v>
      </c>
      <c r="H8" s="3">
        <v>0</v>
      </c>
      <c r="I8" s="4"/>
      <c r="J8" s="4"/>
      <c r="K8" s="4"/>
      <c r="L8" s="4"/>
      <c r="M8" s="4"/>
      <c r="N8" s="5"/>
      <c r="O8" s="4"/>
      <c r="P8" s="4"/>
      <c r="Q8" s="4">
        <v>0</v>
      </c>
      <c r="R8" s="4"/>
      <c r="S8" s="4">
        <v>1</v>
      </c>
    </row>
    <row r="9" spans="1:19">
      <c r="A9" s="25" t="s">
        <v>161</v>
      </c>
      <c r="B9" s="26"/>
      <c r="C9" s="26"/>
      <c r="D9" s="30">
        <f>SUMIF($B3:$B8,"yes",D3:D8)</f>
        <v>511.16</v>
      </c>
      <c r="E9" s="30">
        <f>SUMIF($B3:$B8,"yes",E3:E8)</f>
        <v>1559.02</v>
      </c>
      <c r="F9" s="26"/>
      <c r="G9" s="42">
        <f>SUMIF($B3:$B8,"yes",G3:G8)</f>
        <v>281.50026152231067</v>
      </c>
      <c r="H9" s="30">
        <f>SUMIF($B3:$B8,"yes",H3:H8)</f>
        <v>59.690055453878244</v>
      </c>
      <c r="I9" s="26"/>
      <c r="J9" s="30">
        <f>SUMIF($B3:$B8,"yes",J3:J8)</f>
        <v>27.510375620000001</v>
      </c>
    </row>
    <row r="10" spans="1:19">
      <c r="D10" s="39"/>
    </row>
    <row r="11" spans="1:19">
      <c r="A11" s="25" t="s">
        <v>153</v>
      </c>
      <c r="I11" s="1">
        <v>1</v>
      </c>
      <c r="K11" s="1">
        <v>2</v>
      </c>
      <c r="L11" s="1">
        <v>4</v>
      </c>
      <c r="M11" s="1">
        <v>4</v>
      </c>
      <c r="N11" s="1">
        <v>4</v>
      </c>
      <c r="O11" s="1">
        <v>3</v>
      </c>
      <c r="P11" s="1">
        <v>3</v>
      </c>
      <c r="Q11" s="1">
        <v>3</v>
      </c>
      <c r="R11" s="1">
        <v>4</v>
      </c>
      <c r="S11" s="1">
        <v>4</v>
      </c>
    </row>
    <row r="12" spans="1:19">
      <c r="D12" s="39"/>
    </row>
    <row r="13" spans="1:19">
      <c r="A13" s="25" t="s">
        <v>157</v>
      </c>
    </row>
    <row r="14" spans="1:19">
      <c r="A14" s="27" t="s">
        <v>162</v>
      </c>
    </row>
    <row r="15" spans="1:19">
      <c r="A15" s="27" t="s">
        <v>664</v>
      </c>
    </row>
    <row r="16" spans="1:19">
      <c r="A16" s="27" t="s">
        <v>191</v>
      </c>
    </row>
    <row r="17" spans="1:1">
      <c r="A17" s="27" t="s">
        <v>192</v>
      </c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"/>
  <dimension ref="A2:P2"/>
  <sheetViews>
    <sheetView topLeftCell="A5" workbookViewId="0">
      <selection activeCell="O34" sqref="O34"/>
    </sheetView>
  </sheetViews>
  <sheetFormatPr defaultRowHeight="10.5"/>
  <sheetData>
    <row r="2" spans="1:16" ht="15.75">
      <c r="A2" s="94" t="s">
        <v>237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2" activePane="bottomLeft" state="frozen"/>
      <selection pane="bottomLeft" activeCell="A3" sqref="A3"/>
    </sheetView>
  </sheetViews>
  <sheetFormatPr defaultColWidth="10.6640625" defaultRowHeight="12.75"/>
  <cols>
    <col min="1" max="1" width="30.6640625" style="35" customWidth="1"/>
    <col min="2" max="2" width="13.5" style="35" customWidth="1"/>
    <col min="3" max="3" width="14.33203125" style="35" customWidth="1"/>
    <col min="4" max="4" width="20.83203125" style="35" customWidth="1"/>
    <col min="5" max="28" width="5" style="35" customWidth="1"/>
    <col min="29" max="16384" width="10.6640625" style="35"/>
  </cols>
  <sheetData>
    <row r="1" spans="1:31" s="28" customFormat="1" ht="25.5">
      <c r="A1" s="28" t="s">
        <v>72</v>
      </c>
      <c r="B1" s="28" t="s">
        <v>115</v>
      </c>
      <c r="C1" s="28" t="s">
        <v>116</v>
      </c>
      <c r="D1" s="28" t="s">
        <v>117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158</v>
      </c>
      <c r="AD1" s="29" t="s">
        <v>159</v>
      </c>
      <c r="AE1" s="29" t="s">
        <v>160</v>
      </c>
    </row>
    <row r="2" spans="1:31">
      <c r="A2" s="36" t="s">
        <v>93</v>
      </c>
      <c r="B2" s="36" t="s">
        <v>118</v>
      </c>
      <c r="C2" s="36" t="s">
        <v>119</v>
      </c>
      <c r="D2" s="36" t="s">
        <v>140</v>
      </c>
      <c r="E2" s="36">
        <v>0.05</v>
      </c>
      <c r="F2" s="36">
        <v>0.05</v>
      </c>
      <c r="G2" s="36">
        <v>0.05</v>
      </c>
      <c r="H2" s="36">
        <v>0.05</v>
      </c>
      <c r="I2" s="36">
        <v>0.05</v>
      </c>
      <c r="J2" s="36">
        <v>0.1</v>
      </c>
      <c r="K2" s="36">
        <v>0.1</v>
      </c>
      <c r="L2" s="36">
        <v>0.3</v>
      </c>
      <c r="M2" s="36">
        <v>0.9</v>
      </c>
      <c r="N2" s="36">
        <v>0.9</v>
      </c>
      <c r="O2" s="36">
        <v>0.9</v>
      </c>
      <c r="P2" s="36">
        <v>0.9</v>
      </c>
      <c r="Q2" s="36">
        <v>0.9</v>
      </c>
      <c r="R2" s="36">
        <v>0.9</v>
      </c>
      <c r="S2" s="36">
        <v>0.9</v>
      </c>
      <c r="T2" s="36">
        <v>0.9</v>
      </c>
      <c r="U2" s="36">
        <v>0.9</v>
      </c>
      <c r="V2" s="36">
        <v>0.5</v>
      </c>
      <c r="W2" s="36">
        <v>0.3</v>
      </c>
      <c r="X2" s="36">
        <v>0.3</v>
      </c>
      <c r="Y2" s="36">
        <v>0.2</v>
      </c>
      <c r="Z2" s="36">
        <v>0.2</v>
      </c>
      <c r="AA2" s="36">
        <v>0.1</v>
      </c>
      <c r="AB2" s="36">
        <v>0.05</v>
      </c>
      <c r="AC2" s="36">
        <v>10.5</v>
      </c>
      <c r="AD2" s="36">
        <v>56.5</v>
      </c>
      <c r="AE2" s="36">
        <v>2946.07</v>
      </c>
    </row>
    <row r="3" spans="1:31">
      <c r="A3" s="36"/>
      <c r="B3" s="36"/>
      <c r="C3" s="36"/>
      <c r="D3" s="36" t="s">
        <v>138</v>
      </c>
      <c r="E3" s="36">
        <v>1</v>
      </c>
      <c r="F3" s="36">
        <v>1</v>
      </c>
      <c r="G3" s="36">
        <v>1</v>
      </c>
      <c r="H3" s="36">
        <v>1</v>
      </c>
      <c r="I3" s="36">
        <v>1</v>
      </c>
      <c r="J3" s="36">
        <v>1</v>
      </c>
      <c r="K3" s="36">
        <v>1</v>
      </c>
      <c r="L3" s="36">
        <v>1</v>
      </c>
      <c r="M3" s="36">
        <v>1</v>
      </c>
      <c r="N3" s="36">
        <v>1</v>
      </c>
      <c r="O3" s="36">
        <v>1</v>
      </c>
      <c r="P3" s="36">
        <v>1</v>
      </c>
      <c r="Q3" s="36">
        <v>1</v>
      </c>
      <c r="R3" s="36">
        <v>1</v>
      </c>
      <c r="S3" s="36">
        <v>1</v>
      </c>
      <c r="T3" s="36">
        <v>1</v>
      </c>
      <c r="U3" s="36">
        <v>1</v>
      </c>
      <c r="V3" s="36">
        <v>1</v>
      </c>
      <c r="W3" s="36">
        <v>1</v>
      </c>
      <c r="X3" s="36">
        <v>1</v>
      </c>
      <c r="Y3" s="36">
        <v>1</v>
      </c>
      <c r="Z3" s="36">
        <v>1</v>
      </c>
      <c r="AA3" s="36">
        <v>1</v>
      </c>
      <c r="AB3" s="36">
        <v>1</v>
      </c>
      <c r="AC3" s="36">
        <v>24</v>
      </c>
      <c r="AD3" s="36"/>
      <c r="AE3" s="36"/>
    </row>
    <row r="4" spans="1:31">
      <c r="A4" s="36"/>
      <c r="B4" s="36"/>
      <c r="C4" s="36"/>
      <c r="D4" s="36" t="s">
        <v>147</v>
      </c>
      <c r="E4" s="36">
        <v>0.05</v>
      </c>
      <c r="F4" s="36">
        <v>0.05</v>
      </c>
      <c r="G4" s="36">
        <v>0.05</v>
      </c>
      <c r="H4" s="36">
        <v>0.05</v>
      </c>
      <c r="I4" s="36">
        <v>0.05</v>
      </c>
      <c r="J4" s="36">
        <v>0.05</v>
      </c>
      <c r="K4" s="36">
        <v>0.1</v>
      </c>
      <c r="L4" s="36">
        <v>0.1</v>
      </c>
      <c r="M4" s="36">
        <v>0.3</v>
      </c>
      <c r="N4" s="36">
        <v>0.3</v>
      </c>
      <c r="O4" s="36">
        <v>0.3</v>
      </c>
      <c r="P4" s="36">
        <v>0.3</v>
      </c>
      <c r="Q4" s="36">
        <v>0.15</v>
      </c>
      <c r="R4" s="36">
        <v>0.15</v>
      </c>
      <c r="S4" s="36">
        <v>0.15</v>
      </c>
      <c r="T4" s="36">
        <v>0.15</v>
      </c>
      <c r="U4" s="36">
        <v>0.15</v>
      </c>
      <c r="V4" s="36">
        <v>0.05</v>
      </c>
      <c r="W4" s="36">
        <v>0.05</v>
      </c>
      <c r="X4" s="36">
        <v>0.05</v>
      </c>
      <c r="Y4" s="36">
        <v>0.05</v>
      </c>
      <c r="Z4" s="36">
        <v>0.05</v>
      </c>
      <c r="AA4" s="36">
        <v>0.05</v>
      </c>
      <c r="AB4" s="36">
        <v>0.05</v>
      </c>
      <c r="AC4" s="36">
        <v>2.8</v>
      </c>
      <c r="AD4" s="36"/>
      <c r="AE4" s="36"/>
    </row>
    <row r="5" spans="1:31">
      <c r="A5" s="36"/>
      <c r="B5" s="36"/>
      <c r="C5" s="36"/>
      <c r="D5" s="36" t="s">
        <v>139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/>
      <c r="AE5" s="36"/>
    </row>
    <row r="6" spans="1:31">
      <c r="A6" s="36"/>
      <c r="B6" s="36"/>
      <c r="C6" s="36"/>
      <c r="D6" s="36" t="s">
        <v>145</v>
      </c>
      <c r="E6" s="36">
        <v>0.05</v>
      </c>
      <c r="F6" s="36">
        <v>0.05</v>
      </c>
      <c r="G6" s="36">
        <v>0.05</v>
      </c>
      <c r="H6" s="36">
        <v>0.05</v>
      </c>
      <c r="I6" s="36">
        <v>0.05</v>
      </c>
      <c r="J6" s="36">
        <v>0.05</v>
      </c>
      <c r="K6" s="36">
        <v>0.05</v>
      </c>
      <c r="L6" s="36">
        <v>0.05</v>
      </c>
      <c r="M6" s="36">
        <v>0.05</v>
      </c>
      <c r="N6" s="36">
        <v>0.05</v>
      </c>
      <c r="O6" s="36">
        <v>0.05</v>
      </c>
      <c r="P6" s="36">
        <v>0.05</v>
      </c>
      <c r="Q6" s="36">
        <v>0.05</v>
      </c>
      <c r="R6" s="36">
        <v>0.05</v>
      </c>
      <c r="S6" s="36">
        <v>0.05</v>
      </c>
      <c r="T6" s="36">
        <v>0.05</v>
      </c>
      <c r="U6" s="36">
        <v>0.05</v>
      </c>
      <c r="V6" s="36">
        <v>0.05</v>
      </c>
      <c r="W6" s="36">
        <v>0.05</v>
      </c>
      <c r="X6" s="36">
        <v>0.05</v>
      </c>
      <c r="Y6" s="36">
        <v>0.05</v>
      </c>
      <c r="Z6" s="36">
        <v>0.05</v>
      </c>
      <c r="AA6" s="36">
        <v>0.05</v>
      </c>
      <c r="AB6" s="36">
        <v>0.05</v>
      </c>
      <c r="AC6" s="36">
        <v>1.2</v>
      </c>
      <c r="AD6" s="36"/>
      <c r="AE6" s="36"/>
    </row>
    <row r="7" spans="1:31">
      <c r="A7" s="36" t="s">
        <v>95</v>
      </c>
      <c r="B7" s="36" t="s">
        <v>118</v>
      </c>
      <c r="C7" s="36" t="s">
        <v>119</v>
      </c>
      <c r="D7" s="36" t="s">
        <v>140</v>
      </c>
      <c r="E7" s="36">
        <v>0.4</v>
      </c>
      <c r="F7" s="36">
        <v>0.4</v>
      </c>
      <c r="G7" s="36">
        <v>0.4</v>
      </c>
      <c r="H7" s="36">
        <v>0.4</v>
      </c>
      <c r="I7" s="36">
        <v>0.4</v>
      </c>
      <c r="J7" s="36">
        <v>0.4</v>
      </c>
      <c r="K7" s="36">
        <v>0.4</v>
      </c>
      <c r="L7" s="36">
        <v>0.4</v>
      </c>
      <c r="M7" s="36">
        <v>0.9</v>
      </c>
      <c r="N7" s="36">
        <v>0.9</v>
      </c>
      <c r="O7" s="36">
        <v>0.9</v>
      </c>
      <c r="P7" s="36">
        <v>0.9</v>
      </c>
      <c r="Q7" s="36">
        <v>0.8</v>
      </c>
      <c r="R7" s="36">
        <v>0.9</v>
      </c>
      <c r="S7" s="36">
        <v>0.9</v>
      </c>
      <c r="T7" s="36">
        <v>0.9</v>
      </c>
      <c r="U7" s="36">
        <v>0.9</v>
      </c>
      <c r="V7" s="36">
        <v>0.5</v>
      </c>
      <c r="W7" s="36">
        <v>0.4</v>
      </c>
      <c r="X7" s="36">
        <v>0.4</v>
      </c>
      <c r="Y7" s="36">
        <v>0.4</v>
      </c>
      <c r="Z7" s="36">
        <v>0.4</v>
      </c>
      <c r="AA7" s="36">
        <v>0.4</v>
      </c>
      <c r="AB7" s="36">
        <v>0.4</v>
      </c>
      <c r="AC7" s="36">
        <v>14.1</v>
      </c>
      <c r="AD7" s="36">
        <v>86.15</v>
      </c>
      <c r="AE7" s="36">
        <v>4492.1099999999997</v>
      </c>
    </row>
    <row r="8" spans="1:31">
      <c r="A8" s="36"/>
      <c r="B8" s="36"/>
      <c r="C8" s="36"/>
      <c r="D8" s="36" t="s">
        <v>138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J8" s="36">
        <v>1</v>
      </c>
      <c r="K8" s="36">
        <v>1</v>
      </c>
      <c r="L8" s="36">
        <v>1</v>
      </c>
      <c r="M8" s="36">
        <v>1</v>
      </c>
      <c r="N8" s="36">
        <v>1</v>
      </c>
      <c r="O8" s="36">
        <v>1</v>
      </c>
      <c r="P8" s="36">
        <v>1</v>
      </c>
      <c r="Q8" s="36">
        <v>1</v>
      </c>
      <c r="R8" s="36">
        <v>1</v>
      </c>
      <c r="S8" s="36">
        <v>1</v>
      </c>
      <c r="T8" s="36">
        <v>1</v>
      </c>
      <c r="U8" s="36">
        <v>1</v>
      </c>
      <c r="V8" s="36">
        <v>1</v>
      </c>
      <c r="W8" s="36">
        <v>1</v>
      </c>
      <c r="X8" s="36">
        <v>1</v>
      </c>
      <c r="Y8" s="36">
        <v>1</v>
      </c>
      <c r="Z8" s="36">
        <v>1</v>
      </c>
      <c r="AA8" s="36">
        <v>1</v>
      </c>
      <c r="AB8" s="36">
        <v>1</v>
      </c>
      <c r="AC8" s="36">
        <v>24</v>
      </c>
      <c r="AD8" s="36"/>
      <c r="AE8" s="36"/>
    </row>
    <row r="9" spans="1:31">
      <c r="A9" s="36"/>
      <c r="B9" s="36"/>
      <c r="C9" s="36"/>
      <c r="D9" s="36" t="s">
        <v>147</v>
      </c>
      <c r="E9" s="36">
        <v>0.3</v>
      </c>
      <c r="F9" s="36">
        <v>0.3</v>
      </c>
      <c r="G9" s="36">
        <v>0.3</v>
      </c>
      <c r="H9" s="36">
        <v>0.3</v>
      </c>
      <c r="I9" s="36">
        <v>0.3</v>
      </c>
      <c r="J9" s="36">
        <v>0.3</v>
      </c>
      <c r="K9" s="36">
        <v>0.4</v>
      </c>
      <c r="L9" s="36">
        <v>0.4</v>
      </c>
      <c r="M9" s="36">
        <v>0.5</v>
      </c>
      <c r="N9" s="36">
        <v>0.5</v>
      </c>
      <c r="O9" s="36">
        <v>0.5</v>
      </c>
      <c r="P9" s="36">
        <v>0.5</v>
      </c>
      <c r="Q9" s="36">
        <v>0.35</v>
      </c>
      <c r="R9" s="36">
        <v>0.35</v>
      </c>
      <c r="S9" s="36">
        <v>0.35</v>
      </c>
      <c r="T9" s="36">
        <v>0.35</v>
      </c>
      <c r="U9" s="36">
        <v>0.35</v>
      </c>
      <c r="V9" s="36">
        <v>0.3</v>
      </c>
      <c r="W9" s="36">
        <v>0.3</v>
      </c>
      <c r="X9" s="36">
        <v>0.3</v>
      </c>
      <c r="Y9" s="36">
        <v>0.3</v>
      </c>
      <c r="Z9" s="36">
        <v>0.3</v>
      </c>
      <c r="AA9" s="36">
        <v>0.3</v>
      </c>
      <c r="AB9" s="36">
        <v>0.3</v>
      </c>
      <c r="AC9" s="36">
        <v>8.4499999999999993</v>
      </c>
      <c r="AD9" s="36"/>
      <c r="AE9" s="36"/>
    </row>
    <row r="10" spans="1:31">
      <c r="A10" s="36"/>
      <c r="B10" s="36"/>
      <c r="C10" s="36"/>
      <c r="D10" s="36" t="s">
        <v>139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/>
      <c r="AE10" s="36"/>
    </row>
    <row r="11" spans="1:31">
      <c r="A11" s="36"/>
      <c r="B11" s="36"/>
      <c r="C11" s="36"/>
      <c r="D11" s="36" t="s">
        <v>145</v>
      </c>
      <c r="E11" s="36">
        <v>0.3</v>
      </c>
      <c r="F11" s="36">
        <v>0.3</v>
      </c>
      <c r="G11" s="36">
        <v>0.3</v>
      </c>
      <c r="H11" s="36">
        <v>0.3</v>
      </c>
      <c r="I11" s="36">
        <v>0.3</v>
      </c>
      <c r="J11" s="36">
        <v>0.3</v>
      </c>
      <c r="K11" s="36">
        <v>0.3</v>
      </c>
      <c r="L11" s="36">
        <v>0.3</v>
      </c>
      <c r="M11" s="36">
        <v>0.3</v>
      </c>
      <c r="N11" s="36">
        <v>0.3</v>
      </c>
      <c r="O11" s="36">
        <v>0.3</v>
      </c>
      <c r="P11" s="36">
        <v>0.3</v>
      </c>
      <c r="Q11" s="36">
        <v>0.3</v>
      </c>
      <c r="R11" s="36">
        <v>0.3</v>
      </c>
      <c r="S11" s="36">
        <v>0.3</v>
      </c>
      <c r="T11" s="36">
        <v>0.3</v>
      </c>
      <c r="U11" s="36">
        <v>0.3</v>
      </c>
      <c r="V11" s="36">
        <v>0.3</v>
      </c>
      <c r="W11" s="36">
        <v>0.3</v>
      </c>
      <c r="X11" s="36">
        <v>0.3</v>
      </c>
      <c r="Y11" s="36">
        <v>0.3</v>
      </c>
      <c r="Z11" s="36">
        <v>0.3</v>
      </c>
      <c r="AA11" s="36">
        <v>0.3</v>
      </c>
      <c r="AB11" s="36">
        <v>0.3</v>
      </c>
      <c r="AC11" s="36">
        <v>7.2</v>
      </c>
      <c r="AD11" s="36"/>
      <c r="AE11" s="36"/>
    </row>
    <row r="12" spans="1:31">
      <c r="A12" s="36" t="s">
        <v>94</v>
      </c>
      <c r="B12" s="36" t="s">
        <v>118</v>
      </c>
      <c r="C12" s="36" t="s">
        <v>119</v>
      </c>
      <c r="D12" s="36" t="s">
        <v>140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0.1</v>
      </c>
      <c r="L12" s="36">
        <v>0.2</v>
      </c>
      <c r="M12" s="36">
        <v>0.95</v>
      </c>
      <c r="N12" s="36">
        <v>0.95</v>
      </c>
      <c r="O12" s="36">
        <v>0.95</v>
      </c>
      <c r="P12" s="36">
        <v>0.95</v>
      </c>
      <c r="Q12" s="36">
        <v>0.5</v>
      </c>
      <c r="R12" s="36">
        <v>0.95</v>
      </c>
      <c r="S12" s="36">
        <v>0.95</v>
      </c>
      <c r="T12" s="36">
        <v>0.95</v>
      </c>
      <c r="U12" s="36">
        <v>0.95</v>
      </c>
      <c r="V12" s="36">
        <v>0.3</v>
      </c>
      <c r="W12" s="36">
        <v>0.1</v>
      </c>
      <c r="X12" s="36">
        <v>0.1</v>
      </c>
      <c r="Y12" s="36">
        <v>0.05</v>
      </c>
      <c r="Z12" s="36">
        <v>0.05</v>
      </c>
      <c r="AA12" s="36">
        <v>0.05</v>
      </c>
      <c r="AB12" s="36">
        <v>0.05</v>
      </c>
      <c r="AC12" s="36">
        <v>9.1</v>
      </c>
      <c r="AD12" s="36">
        <v>47.4</v>
      </c>
      <c r="AE12" s="36">
        <v>2471.5700000000002</v>
      </c>
    </row>
    <row r="13" spans="1:31">
      <c r="A13" s="36"/>
      <c r="B13" s="36"/>
      <c r="C13" s="36"/>
      <c r="D13" s="36" t="s">
        <v>138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1</v>
      </c>
      <c r="S13" s="36">
        <v>1</v>
      </c>
      <c r="T13" s="36">
        <v>1</v>
      </c>
      <c r="U13" s="36">
        <v>1</v>
      </c>
      <c r="V13" s="36">
        <v>1</v>
      </c>
      <c r="W13" s="36">
        <v>1</v>
      </c>
      <c r="X13" s="36">
        <v>1</v>
      </c>
      <c r="Y13" s="36">
        <v>1</v>
      </c>
      <c r="Z13" s="36">
        <v>1</v>
      </c>
      <c r="AA13" s="36">
        <v>0.05</v>
      </c>
      <c r="AB13" s="36">
        <v>0.05</v>
      </c>
      <c r="AC13" s="36">
        <v>16.100000000000001</v>
      </c>
      <c r="AD13" s="36"/>
      <c r="AE13" s="36"/>
    </row>
    <row r="14" spans="1:31">
      <c r="A14" s="36"/>
      <c r="B14" s="36"/>
      <c r="C14" s="36"/>
      <c r="D14" s="36" t="s">
        <v>147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0.1</v>
      </c>
      <c r="L14" s="36">
        <v>0.1</v>
      </c>
      <c r="M14" s="36">
        <v>0.3</v>
      </c>
      <c r="N14" s="36">
        <v>0.3</v>
      </c>
      <c r="O14" s="36">
        <v>0.3</v>
      </c>
      <c r="P14" s="36">
        <v>0.3</v>
      </c>
      <c r="Q14" s="36">
        <v>0.1</v>
      </c>
      <c r="R14" s="36">
        <v>0.1</v>
      </c>
      <c r="S14" s="36">
        <v>0.1</v>
      </c>
      <c r="T14" s="36">
        <v>0.1</v>
      </c>
      <c r="U14" s="36">
        <v>0.1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1.9</v>
      </c>
      <c r="AD14" s="36"/>
      <c r="AE14" s="36"/>
    </row>
    <row r="15" spans="1:31">
      <c r="A15" s="36"/>
      <c r="B15" s="36"/>
      <c r="C15" s="36"/>
      <c r="D15" s="36" t="s">
        <v>139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/>
      <c r="AE15" s="36"/>
    </row>
    <row r="16" spans="1:31">
      <c r="A16" s="36"/>
      <c r="B16" s="36"/>
      <c r="C16" s="36"/>
      <c r="D16" s="36" t="s">
        <v>145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/>
      <c r="AE16" s="36"/>
    </row>
    <row r="17" spans="1:31">
      <c r="A17" s="36" t="s">
        <v>193</v>
      </c>
      <c r="B17" s="36" t="s">
        <v>118</v>
      </c>
      <c r="C17" s="36" t="s">
        <v>119</v>
      </c>
      <c r="D17" s="36" t="s">
        <v>136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0.35</v>
      </c>
      <c r="M17" s="36">
        <v>0.69</v>
      </c>
      <c r="N17" s="36">
        <v>0.43</v>
      </c>
      <c r="O17" s="36">
        <v>0.37</v>
      </c>
      <c r="P17" s="36">
        <v>0.43</v>
      </c>
      <c r="Q17" s="36">
        <v>0.57999999999999996</v>
      </c>
      <c r="R17" s="36">
        <v>0.48</v>
      </c>
      <c r="S17" s="36">
        <v>0.37</v>
      </c>
      <c r="T17" s="36">
        <v>0.37</v>
      </c>
      <c r="U17" s="36">
        <v>0.46</v>
      </c>
      <c r="V17" s="36">
        <v>0.62</v>
      </c>
      <c r="W17" s="36">
        <v>0.12</v>
      </c>
      <c r="X17" s="36">
        <v>0.04</v>
      </c>
      <c r="Y17" s="36">
        <v>0.04</v>
      </c>
      <c r="Z17" s="36">
        <v>0</v>
      </c>
      <c r="AA17" s="36">
        <v>0</v>
      </c>
      <c r="AB17" s="36">
        <v>0</v>
      </c>
      <c r="AC17" s="36">
        <v>5.35</v>
      </c>
      <c r="AD17" s="36">
        <v>28.26</v>
      </c>
      <c r="AE17" s="36">
        <v>1473.56</v>
      </c>
    </row>
    <row r="18" spans="1:31">
      <c r="A18" s="36"/>
      <c r="B18" s="36"/>
      <c r="C18" s="36"/>
      <c r="D18" s="36" t="s">
        <v>144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0.16</v>
      </c>
      <c r="M18" s="36">
        <v>0.14000000000000001</v>
      </c>
      <c r="N18" s="36">
        <v>0.21</v>
      </c>
      <c r="O18" s="36">
        <v>0.18</v>
      </c>
      <c r="P18" s="36">
        <v>0.25</v>
      </c>
      <c r="Q18" s="36">
        <v>0.21</v>
      </c>
      <c r="R18" s="36">
        <v>0.13</v>
      </c>
      <c r="S18" s="36">
        <v>0.08</v>
      </c>
      <c r="T18" s="36">
        <v>0.04</v>
      </c>
      <c r="U18" s="36">
        <v>0.05</v>
      </c>
      <c r="V18" s="36">
        <v>0.06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1.51</v>
      </c>
      <c r="AD18" s="36"/>
      <c r="AE18" s="36"/>
    </row>
    <row r="19" spans="1:31">
      <c r="A19" s="36"/>
      <c r="B19" s="36"/>
      <c r="C19" s="36"/>
      <c r="D19" s="36" t="s">
        <v>145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/>
      <c r="AE19" s="36"/>
    </row>
    <row r="20" spans="1:31">
      <c r="A20" s="36" t="s">
        <v>113</v>
      </c>
      <c r="B20" s="36" t="s">
        <v>118</v>
      </c>
      <c r="C20" s="36" t="s">
        <v>119</v>
      </c>
      <c r="D20" s="36" t="s">
        <v>136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1</v>
      </c>
      <c r="AB20" s="36">
        <v>1</v>
      </c>
      <c r="AC20" s="36">
        <v>8</v>
      </c>
      <c r="AD20" s="36">
        <v>76</v>
      </c>
      <c r="AE20" s="36">
        <v>3962.86</v>
      </c>
    </row>
    <row r="21" spans="1:31">
      <c r="A21" s="36"/>
      <c r="B21" s="36"/>
      <c r="C21" s="36"/>
      <c r="D21" s="36" t="s">
        <v>144</v>
      </c>
      <c r="E21" s="36">
        <v>1</v>
      </c>
      <c r="F21" s="36">
        <v>1</v>
      </c>
      <c r="G21" s="36">
        <v>1</v>
      </c>
      <c r="H21" s="36">
        <v>1</v>
      </c>
      <c r="I21" s="36">
        <v>1</v>
      </c>
      <c r="J21" s="36">
        <v>1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1</v>
      </c>
      <c r="X21" s="36">
        <v>1</v>
      </c>
      <c r="Y21" s="36">
        <v>1</v>
      </c>
      <c r="Z21" s="36">
        <v>1</v>
      </c>
      <c r="AA21" s="36">
        <v>1</v>
      </c>
      <c r="AB21" s="36">
        <v>1</v>
      </c>
      <c r="AC21" s="36">
        <v>12</v>
      </c>
      <c r="AD21" s="36"/>
      <c r="AE21" s="36"/>
    </row>
    <row r="22" spans="1:31">
      <c r="A22" s="36"/>
      <c r="B22" s="36"/>
      <c r="C22" s="36"/>
      <c r="D22" s="36" t="s">
        <v>145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  <c r="J22" s="36">
        <v>1</v>
      </c>
      <c r="K22" s="36">
        <v>1</v>
      </c>
      <c r="L22" s="36">
        <v>1</v>
      </c>
      <c r="M22" s="36">
        <v>1</v>
      </c>
      <c r="N22" s="36">
        <v>1</v>
      </c>
      <c r="O22" s="36">
        <v>1</v>
      </c>
      <c r="P22" s="36">
        <v>1</v>
      </c>
      <c r="Q22" s="36">
        <v>1</v>
      </c>
      <c r="R22" s="36">
        <v>1</v>
      </c>
      <c r="S22" s="36">
        <v>1</v>
      </c>
      <c r="T22" s="36">
        <v>1</v>
      </c>
      <c r="U22" s="36">
        <v>1</v>
      </c>
      <c r="V22" s="36">
        <v>1</v>
      </c>
      <c r="W22" s="36">
        <v>1</v>
      </c>
      <c r="X22" s="36">
        <v>1</v>
      </c>
      <c r="Y22" s="36">
        <v>1</v>
      </c>
      <c r="Z22" s="36">
        <v>1</v>
      </c>
      <c r="AA22" s="36">
        <v>1</v>
      </c>
      <c r="AB22" s="36">
        <v>1</v>
      </c>
      <c r="AC22" s="36">
        <v>24</v>
      </c>
      <c r="AD22" s="36"/>
      <c r="AE22" s="36"/>
    </row>
    <row r="23" spans="1:31">
      <c r="A23" s="36" t="s">
        <v>146</v>
      </c>
      <c r="B23" s="36" t="s">
        <v>118</v>
      </c>
      <c r="C23" s="36" t="s">
        <v>119</v>
      </c>
      <c r="D23" s="36" t="s">
        <v>136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0.5</v>
      </c>
      <c r="L23" s="36">
        <v>0.5</v>
      </c>
      <c r="M23" s="36">
        <v>0.5</v>
      </c>
      <c r="N23" s="36">
        <v>0.5</v>
      </c>
      <c r="O23" s="36">
        <v>0.5</v>
      </c>
      <c r="P23" s="36">
        <v>0.5</v>
      </c>
      <c r="Q23" s="36">
        <v>0.5</v>
      </c>
      <c r="R23" s="36">
        <v>0.5</v>
      </c>
      <c r="S23" s="36">
        <v>0.5</v>
      </c>
      <c r="T23" s="36">
        <v>0.5</v>
      </c>
      <c r="U23" s="36">
        <v>0.5</v>
      </c>
      <c r="V23" s="36">
        <v>0.5</v>
      </c>
      <c r="W23" s="36">
        <v>0.5</v>
      </c>
      <c r="X23" s="36">
        <v>0.5</v>
      </c>
      <c r="Y23" s="36">
        <v>0.5</v>
      </c>
      <c r="Z23" s="36">
        <v>0.5</v>
      </c>
      <c r="AA23" s="36">
        <v>1</v>
      </c>
      <c r="AB23" s="36">
        <v>1</v>
      </c>
      <c r="AC23" s="36">
        <v>16</v>
      </c>
      <c r="AD23" s="36">
        <v>122</v>
      </c>
      <c r="AE23" s="36">
        <v>6361.43</v>
      </c>
    </row>
    <row r="24" spans="1:31">
      <c r="A24" s="36"/>
      <c r="B24" s="36"/>
      <c r="C24" s="36"/>
      <c r="D24" s="36" t="s">
        <v>144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1</v>
      </c>
      <c r="K24" s="36">
        <v>0.5</v>
      </c>
      <c r="L24" s="36">
        <v>0.5</v>
      </c>
      <c r="M24" s="36">
        <v>0.5</v>
      </c>
      <c r="N24" s="36">
        <v>0.5</v>
      </c>
      <c r="O24" s="36">
        <v>0.5</v>
      </c>
      <c r="P24" s="36">
        <v>0.5</v>
      </c>
      <c r="Q24" s="36">
        <v>0.5</v>
      </c>
      <c r="R24" s="36">
        <v>0.5</v>
      </c>
      <c r="S24" s="36">
        <v>0.5</v>
      </c>
      <c r="T24" s="36">
        <v>0.5</v>
      </c>
      <c r="U24" s="36">
        <v>0.5</v>
      </c>
      <c r="V24" s="36">
        <v>0.5</v>
      </c>
      <c r="W24" s="36">
        <v>1</v>
      </c>
      <c r="X24" s="36">
        <v>1</v>
      </c>
      <c r="Y24" s="36">
        <v>1</v>
      </c>
      <c r="Z24" s="36">
        <v>1</v>
      </c>
      <c r="AA24" s="36">
        <v>1</v>
      </c>
      <c r="AB24" s="36">
        <v>1</v>
      </c>
      <c r="AC24" s="36">
        <v>18</v>
      </c>
      <c r="AD24" s="36"/>
      <c r="AE24" s="36"/>
    </row>
    <row r="25" spans="1:31">
      <c r="A25" s="36"/>
      <c r="B25" s="36"/>
      <c r="C25" s="36"/>
      <c r="D25" s="36" t="s">
        <v>145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  <c r="Q25" s="36">
        <v>1</v>
      </c>
      <c r="R25" s="36">
        <v>1</v>
      </c>
      <c r="S25" s="36">
        <v>1</v>
      </c>
      <c r="T25" s="36">
        <v>1</v>
      </c>
      <c r="U25" s="36">
        <v>1</v>
      </c>
      <c r="V25" s="36">
        <v>1</v>
      </c>
      <c r="W25" s="36">
        <v>1</v>
      </c>
      <c r="X25" s="36">
        <v>1</v>
      </c>
      <c r="Y25" s="36">
        <v>1</v>
      </c>
      <c r="Z25" s="36">
        <v>1</v>
      </c>
      <c r="AA25" s="36">
        <v>1</v>
      </c>
      <c r="AB25" s="36">
        <v>1</v>
      </c>
      <c r="AC25" s="36">
        <v>24</v>
      </c>
      <c r="AD25" s="36"/>
      <c r="AE25" s="36"/>
    </row>
    <row r="26" spans="1:31">
      <c r="A26" s="36" t="s">
        <v>297</v>
      </c>
      <c r="B26" s="36" t="s">
        <v>118</v>
      </c>
      <c r="C26" s="36" t="s">
        <v>119</v>
      </c>
      <c r="D26" s="36" t="s">
        <v>136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  <c r="J26" s="36">
        <v>1</v>
      </c>
      <c r="K26" s="36">
        <v>0.25</v>
      </c>
      <c r="L26" s="36">
        <v>0.25</v>
      </c>
      <c r="M26" s="36">
        <v>0.25</v>
      </c>
      <c r="N26" s="36">
        <v>0.25</v>
      </c>
      <c r="O26" s="36">
        <v>0.25</v>
      </c>
      <c r="P26" s="36">
        <v>0.25</v>
      </c>
      <c r="Q26" s="36">
        <v>0.25</v>
      </c>
      <c r="R26" s="36">
        <v>0.25</v>
      </c>
      <c r="S26" s="36">
        <v>0.25</v>
      </c>
      <c r="T26" s="36">
        <v>0.25</v>
      </c>
      <c r="U26" s="36">
        <v>0.25</v>
      </c>
      <c r="V26" s="36">
        <v>0.25</v>
      </c>
      <c r="W26" s="36">
        <v>0.25</v>
      </c>
      <c r="X26" s="36">
        <v>0.25</v>
      </c>
      <c r="Y26" s="36">
        <v>0.25</v>
      </c>
      <c r="Z26" s="36">
        <v>0.25</v>
      </c>
      <c r="AA26" s="36">
        <v>1</v>
      </c>
      <c r="AB26" s="36">
        <v>1</v>
      </c>
      <c r="AC26" s="36">
        <v>12</v>
      </c>
      <c r="AD26" s="36">
        <v>99</v>
      </c>
      <c r="AE26" s="36">
        <v>5162.1400000000003</v>
      </c>
    </row>
    <row r="27" spans="1:31">
      <c r="A27" s="36"/>
      <c r="B27" s="36"/>
      <c r="C27" s="36"/>
      <c r="D27" s="36" t="s">
        <v>144</v>
      </c>
      <c r="E27" s="36">
        <v>1</v>
      </c>
      <c r="F27" s="36">
        <v>1</v>
      </c>
      <c r="G27" s="36">
        <v>1</v>
      </c>
      <c r="H27" s="36">
        <v>1</v>
      </c>
      <c r="I27" s="36">
        <v>1</v>
      </c>
      <c r="J27" s="36">
        <v>1</v>
      </c>
      <c r="K27" s="36">
        <v>0.25</v>
      </c>
      <c r="L27" s="36">
        <v>0.25</v>
      </c>
      <c r="M27" s="36">
        <v>0.25</v>
      </c>
      <c r="N27" s="36">
        <v>0.25</v>
      </c>
      <c r="O27" s="36">
        <v>0.25</v>
      </c>
      <c r="P27" s="36">
        <v>0.25</v>
      </c>
      <c r="Q27" s="36">
        <v>0.25</v>
      </c>
      <c r="R27" s="36">
        <v>0.25</v>
      </c>
      <c r="S27" s="36">
        <v>0.25</v>
      </c>
      <c r="T27" s="36">
        <v>0.25</v>
      </c>
      <c r="U27" s="36">
        <v>0.25</v>
      </c>
      <c r="V27" s="36">
        <v>0.25</v>
      </c>
      <c r="W27" s="36">
        <v>1</v>
      </c>
      <c r="X27" s="36">
        <v>1</v>
      </c>
      <c r="Y27" s="36">
        <v>1</v>
      </c>
      <c r="Z27" s="36">
        <v>1</v>
      </c>
      <c r="AA27" s="36">
        <v>1</v>
      </c>
      <c r="AB27" s="36">
        <v>1</v>
      </c>
      <c r="AC27" s="36">
        <v>15</v>
      </c>
      <c r="AD27" s="36"/>
      <c r="AE27" s="36"/>
    </row>
    <row r="28" spans="1:31">
      <c r="A28" s="36"/>
      <c r="B28" s="36"/>
      <c r="C28" s="36"/>
      <c r="D28" s="36" t="s">
        <v>145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  <c r="M28" s="36">
        <v>1</v>
      </c>
      <c r="N28" s="36">
        <v>1</v>
      </c>
      <c r="O28" s="36">
        <v>1</v>
      </c>
      <c r="P28" s="36">
        <v>1</v>
      </c>
      <c r="Q28" s="36">
        <v>1</v>
      </c>
      <c r="R28" s="36">
        <v>1</v>
      </c>
      <c r="S28" s="36">
        <v>1</v>
      </c>
      <c r="T28" s="36">
        <v>1</v>
      </c>
      <c r="U28" s="36">
        <v>1</v>
      </c>
      <c r="V28" s="36">
        <v>1</v>
      </c>
      <c r="W28" s="36">
        <v>1</v>
      </c>
      <c r="X28" s="36">
        <v>1</v>
      </c>
      <c r="Y28" s="36">
        <v>1</v>
      </c>
      <c r="Z28" s="36">
        <v>1</v>
      </c>
      <c r="AA28" s="36">
        <v>1</v>
      </c>
      <c r="AB28" s="36">
        <v>1</v>
      </c>
      <c r="AC28" s="36">
        <v>24</v>
      </c>
      <c r="AD28" s="36"/>
      <c r="AE28" s="36"/>
    </row>
    <row r="29" spans="1:31">
      <c r="A29" s="36" t="s">
        <v>114</v>
      </c>
      <c r="B29" s="36" t="s">
        <v>118</v>
      </c>
      <c r="C29" s="36" t="s">
        <v>119</v>
      </c>
      <c r="D29" s="36" t="s">
        <v>136</v>
      </c>
      <c r="E29" s="36">
        <v>0.05</v>
      </c>
      <c r="F29" s="36">
        <v>0.05</v>
      </c>
      <c r="G29" s="36">
        <v>0.05</v>
      </c>
      <c r="H29" s="36">
        <v>0.05</v>
      </c>
      <c r="I29" s="36">
        <v>0.05</v>
      </c>
      <c r="J29" s="36">
        <v>0.08</v>
      </c>
      <c r="K29" s="36">
        <v>7.0000000000000007E-2</v>
      </c>
      <c r="L29" s="36">
        <v>0.19</v>
      </c>
      <c r="M29" s="36">
        <v>0.35</v>
      </c>
      <c r="N29" s="36">
        <v>0.38</v>
      </c>
      <c r="O29" s="36">
        <v>0.39</v>
      </c>
      <c r="P29" s="36">
        <v>0.47</v>
      </c>
      <c r="Q29" s="36">
        <v>0.56999999999999995</v>
      </c>
      <c r="R29" s="36">
        <v>0.54</v>
      </c>
      <c r="S29" s="36">
        <v>0.34</v>
      </c>
      <c r="T29" s="36">
        <v>0.33</v>
      </c>
      <c r="U29" s="36">
        <v>0.44</v>
      </c>
      <c r="V29" s="36">
        <v>0.26</v>
      </c>
      <c r="W29" s="36">
        <v>0.21</v>
      </c>
      <c r="X29" s="36">
        <v>0.15</v>
      </c>
      <c r="Y29" s="36">
        <v>0.17</v>
      </c>
      <c r="Z29" s="36">
        <v>0.08</v>
      </c>
      <c r="AA29" s="36">
        <v>0.05</v>
      </c>
      <c r="AB29" s="36">
        <v>0.05</v>
      </c>
      <c r="AC29" s="36">
        <v>5.37</v>
      </c>
      <c r="AD29" s="36">
        <v>30.55</v>
      </c>
      <c r="AE29" s="36">
        <v>1592.96</v>
      </c>
    </row>
    <row r="30" spans="1:31">
      <c r="A30" s="36"/>
      <c r="B30" s="36"/>
      <c r="C30" s="36"/>
      <c r="D30" s="36" t="s">
        <v>144</v>
      </c>
      <c r="E30" s="36">
        <v>0.05</v>
      </c>
      <c r="F30" s="36">
        <v>0.05</v>
      </c>
      <c r="G30" s="36">
        <v>0.05</v>
      </c>
      <c r="H30" s="36">
        <v>0.05</v>
      </c>
      <c r="I30" s="36">
        <v>0.05</v>
      </c>
      <c r="J30" s="36">
        <v>0.08</v>
      </c>
      <c r="K30" s="36">
        <v>7.0000000000000007E-2</v>
      </c>
      <c r="L30" s="36">
        <v>0.11</v>
      </c>
      <c r="M30" s="36">
        <v>0.15</v>
      </c>
      <c r="N30" s="36">
        <v>0.21</v>
      </c>
      <c r="O30" s="36">
        <v>0.19</v>
      </c>
      <c r="P30" s="36">
        <v>0.23</v>
      </c>
      <c r="Q30" s="36">
        <v>0.2</v>
      </c>
      <c r="R30" s="36">
        <v>0.19</v>
      </c>
      <c r="S30" s="36">
        <v>0.15</v>
      </c>
      <c r="T30" s="36">
        <v>0.13</v>
      </c>
      <c r="U30" s="36">
        <v>0.14000000000000001</v>
      </c>
      <c r="V30" s="36">
        <v>7.0000000000000007E-2</v>
      </c>
      <c r="W30" s="36">
        <v>7.0000000000000007E-2</v>
      </c>
      <c r="X30" s="36">
        <v>7.0000000000000007E-2</v>
      </c>
      <c r="Y30" s="36">
        <v>7.0000000000000007E-2</v>
      </c>
      <c r="Z30" s="36">
        <v>0.09</v>
      </c>
      <c r="AA30" s="36">
        <v>0.05</v>
      </c>
      <c r="AB30" s="36">
        <v>0.05</v>
      </c>
      <c r="AC30" s="36">
        <v>2.57</v>
      </c>
      <c r="AD30" s="36"/>
      <c r="AE30" s="36"/>
    </row>
    <row r="31" spans="1:31">
      <c r="A31" s="36"/>
      <c r="B31" s="36"/>
      <c r="C31" s="36"/>
      <c r="D31" s="36" t="s">
        <v>145</v>
      </c>
      <c r="E31" s="36">
        <v>0.04</v>
      </c>
      <c r="F31" s="36">
        <v>0.04</v>
      </c>
      <c r="G31" s="36">
        <v>0.04</v>
      </c>
      <c r="H31" s="36">
        <v>0.04</v>
      </c>
      <c r="I31" s="36">
        <v>0.04</v>
      </c>
      <c r="J31" s="36">
        <v>7.0000000000000007E-2</v>
      </c>
      <c r="K31" s="36">
        <v>0.04</v>
      </c>
      <c r="L31" s="36">
        <v>0.04</v>
      </c>
      <c r="M31" s="36">
        <v>0.04</v>
      </c>
      <c r="N31" s="36">
        <v>0.04</v>
      </c>
      <c r="O31" s="36">
        <v>0.04</v>
      </c>
      <c r="P31" s="36">
        <v>0.06</v>
      </c>
      <c r="Q31" s="36">
        <v>0.06</v>
      </c>
      <c r="R31" s="36">
        <v>0.09</v>
      </c>
      <c r="S31" s="36">
        <v>0.06</v>
      </c>
      <c r="T31" s="36">
        <v>0.04</v>
      </c>
      <c r="U31" s="36">
        <v>0.04</v>
      </c>
      <c r="V31" s="36">
        <v>0.04</v>
      </c>
      <c r="W31" s="36">
        <v>0.04</v>
      </c>
      <c r="X31" s="36">
        <v>0.04</v>
      </c>
      <c r="Y31" s="36">
        <v>0.04</v>
      </c>
      <c r="Z31" s="36">
        <v>7.0000000000000007E-2</v>
      </c>
      <c r="AA31" s="36">
        <v>0.04</v>
      </c>
      <c r="AB31" s="36">
        <v>0.04</v>
      </c>
      <c r="AC31" s="36">
        <v>1.1299999999999999</v>
      </c>
      <c r="AD31" s="36"/>
      <c r="AE31" s="36"/>
    </row>
    <row r="32" spans="1:31">
      <c r="A32" s="36" t="s">
        <v>135</v>
      </c>
      <c r="B32" s="36" t="s">
        <v>123</v>
      </c>
      <c r="C32" s="36" t="s">
        <v>119</v>
      </c>
      <c r="D32" s="36" t="s">
        <v>136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1</v>
      </c>
      <c r="L32" s="36">
        <v>1</v>
      </c>
      <c r="M32" s="36">
        <v>1</v>
      </c>
      <c r="N32" s="36">
        <v>1</v>
      </c>
      <c r="O32" s="36">
        <v>1</v>
      </c>
      <c r="P32" s="36">
        <v>1</v>
      </c>
      <c r="Q32" s="36">
        <v>1</v>
      </c>
      <c r="R32" s="36">
        <v>1</v>
      </c>
      <c r="S32" s="36">
        <v>1</v>
      </c>
      <c r="T32" s="36">
        <v>1</v>
      </c>
      <c r="U32" s="36">
        <v>1</v>
      </c>
      <c r="V32" s="36">
        <v>1</v>
      </c>
      <c r="W32" s="36">
        <v>1</v>
      </c>
      <c r="X32" s="36">
        <v>1</v>
      </c>
      <c r="Y32" s="36">
        <v>1</v>
      </c>
      <c r="Z32" s="36">
        <v>1</v>
      </c>
      <c r="AA32" s="36">
        <v>0</v>
      </c>
      <c r="AB32" s="36">
        <v>0</v>
      </c>
      <c r="AC32" s="36">
        <v>16</v>
      </c>
      <c r="AD32" s="36">
        <v>92</v>
      </c>
      <c r="AE32" s="36">
        <v>4797.1400000000003</v>
      </c>
    </row>
    <row r="33" spans="1:31">
      <c r="A33" s="36"/>
      <c r="B33" s="36"/>
      <c r="C33" s="36"/>
      <c r="D33" s="36" t="s">
        <v>144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6">
        <v>1</v>
      </c>
      <c r="S33" s="36">
        <v>1</v>
      </c>
      <c r="T33" s="36">
        <v>1</v>
      </c>
      <c r="U33" s="36">
        <v>1</v>
      </c>
      <c r="V33" s="36">
        <v>1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12</v>
      </c>
      <c r="AD33" s="36"/>
      <c r="AE33" s="36"/>
    </row>
    <row r="34" spans="1:31">
      <c r="A34" s="36"/>
      <c r="B34" s="36"/>
      <c r="C34" s="36"/>
      <c r="D34" s="36" t="s">
        <v>145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/>
      <c r="AE34" s="36"/>
    </row>
    <row r="35" spans="1:31">
      <c r="A35" s="36" t="s">
        <v>122</v>
      </c>
      <c r="B35" s="36" t="s">
        <v>118</v>
      </c>
      <c r="C35" s="36" t="s">
        <v>119</v>
      </c>
      <c r="D35" s="36" t="s">
        <v>120</v>
      </c>
      <c r="E35" s="36">
        <v>1</v>
      </c>
      <c r="F35" s="36">
        <v>1</v>
      </c>
      <c r="G35" s="36">
        <v>1</v>
      </c>
      <c r="H35" s="36">
        <v>1</v>
      </c>
      <c r="I35" s="36">
        <v>1</v>
      </c>
      <c r="J35" s="36">
        <v>1</v>
      </c>
      <c r="K35" s="36">
        <v>1</v>
      </c>
      <c r="L35" s="36">
        <v>1</v>
      </c>
      <c r="M35" s="36">
        <v>1</v>
      </c>
      <c r="N35" s="36">
        <v>1</v>
      </c>
      <c r="O35" s="36">
        <v>1</v>
      </c>
      <c r="P35" s="36">
        <v>1</v>
      </c>
      <c r="Q35" s="36">
        <v>1</v>
      </c>
      <c r="R35" s="36">
        <v>1</v>
      </c>
      <c r="S35" s="36">
        <v>1</v>
      </c>
      <c r="T35" s="36">
        <v>1</v>
      </c>
      <c r="U35" s="36">
        <v>1</v>
      </c>
      <c r="V35" s="36">
        <v>1</v>
      </c>
      <c r="W35" s="36">
        <v>1</v>
      </c>
      <c r="X35" s="36">
        <v>1</v>
      </c>
      <c r="Y35" s="36">
        <v>1</v>
      </c>
      <c r="Z35" s="36">
        <v>1</v>
      </c>
      <c r="AA35" s="36">
        <v>1</v>
      </c>
      <c r="AB35" s="36">
        <v>1</v>
      </c>
      <c r="AC35" s="36">
        <v>24</v>
      </c>
      <c r="AD35" s="36">
        <v>168</v>
      </c>
      <c r="AE35" s="36">
        <v>8760</v>
      </c>
    </row>
    <row r="36" spans="1:31">
      <c r="A36" s="36" t="s">
        <v>124</v>
      </c>
      <c r="B36" s="36" t="s">
        <v>118</v>
      </c>
      <c r="C36" s="36" t="s">
        <v>119</v>
      </c>
      <c r="D36" s="36" t="s">
        <v>120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</row>
    <row r="37" spans="1:31">
      <c r="A37" s="36" t="s">
        <v>137</v>
      </c>
      <c r="B37" s="36" t="s">
        <v>123</v>
      </c>
      <c r="C37" s="36" t="s">
        <v>119</v>
      </c>
      <c r="D37" s="36" t="s">
        <v>136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  <c r="P37" s="36">
        <v>1</v>
      </c>
      <c r="Q37" s="36">
        <v>1</v>
      </c>
      <c r="R37" s="36">
        <v>1</v>
      </c>
      <c r="S37" s="36">
        <v>1</v>
      </c>
      <c r="T37" s="36">
        <v>1</v>
      </c>
      <c r="U37" s="36">
        <v>1</v>
      </c>
      <c r="V37" s="36">
        <v>1</v>
      </c>
      <c r="W37" s="36">
        <v>1</v>
      </c>
      <c r="X37" s="36">
        <v>1</v>
      </c>
      <c r="Y37" s="36">
        <v>1</v>
      </c>
      <c r="Z37" s="36">
        <v>1</v>
      </c>
      <c r="AA37" s="36">
        <v>0</v>
      </c>
      <c r="AB37" s="36">
        <v>0</v>
      </c>
      <c r="AC37" s="36">
        <v>16</v>
      </c>
      <c r="AD37" s="36">
        <v>92</v>
      </c>
      <c r="AE37" s="36">
        <v>4797.1400000000003</v>
      </c>
    </row>
    <row r="38" spans="1:31">
      <c r="A38" s="36"/>
      <c r="B38" s="36"/>
      <c r="C38" s="36"/>
      <c r="D38" s="36" t="s">
        <v>144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  <c r="P38" s="36">
        <v>1</v>
      </c>
      <c r="Q38" s="36">
        <v>1</v>
      </c>
      <c r="R38" s="36">
        <v>1</v>
      </c>
      <c r="S38" s="36">
        <v>1</v>
      </c>
      <c r="T38" s="36">
        <v>1</v>
      </c>
      <c r="U38" s="36">
        <v>1</v>
      </c>
      <c r="V38" s="36">
        <v>1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12</v>
      </c>
      <c r="AD38" s="36"/>
      <c r="AE38" s="36"/>
    </row>
    <row r="39" spans="1:31">
      <c r="A39" s="36"/>
      <c r="B39" s="36"/>
      <c r="C39" s="36"/>
      <c r="D39" s="36" t="s">
        <v>145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/>
      <c r="AE39" s="36"/>
    </row>
    <row r="40" spans="1:31">
      <c r="A40" s="36" t="s">
        <v>131</v>
      </c>
      <c r="B40" s="36" t="s">
        <v>123</v>
      </c>
      <c r="C40" s="36" t="s">
        <v>119</v>
      </c>
      <c r="D40" s="36" t="s">
        <v>120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6">
        <v>1</v>
      </c>
      <c r="S40" s="36">
        <v>1</v>
      </c>
      <c r="T40" s="36">
        <v>1</v>
      </c>
      <c r="U40" s="36">
        <v>1</v>
      </c>
      <c r="V40" s="36">
        <v>1</v>
      </c>
      <c r="W40" s="36">
        <v>1</v>
      </c>
      <c r="X40" s="36">
        <v>1</v>
      </c>
      <c r="Y40" s="36">
        <v>1</v>
      </c>
      <c r="Z40" s="36">
        <v>1</v>
      </c>
      <c r="AA40" s="36">
        <v>1</v>
      </c>
      <c r="AB40" s="36">
        <v>1</v>
      </c>
      <c r="AC40" s="36">
        <v>24</v>
      </c>
      <c r="AD40" s="36">
        <v>168</v>
      </c>
      <c r="AE40" s="36">
        <v>8760</v>
      </c>
    </row>
    <row r="41" spans="1:31">
      <c r="A41" s="36" t="s">
        <v>132</v>
      </c>
      <c r="B41" s="36" t="s">
        <v>118</v>
      </c>
      <c r="C41" s="36" t="s">
        <v>119</v>
      </c>
      <c r="D41" s="36" t="s">
        <v>120</v>
      </c>
      <c r="E41" s="36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6">
        <v>1</v>
      </c>
      <c r="S41" s="36">
        <v>1</v>
      </c>
      <c r="T41" s="36">
        <v>1</v>
      </c>
      <c r="U41" s="36">
        <v>1</v>
      </c>
      <c r="V41" s="36">
        <v>1</v>
      </c>
      <c r="W41" s="36">
        <v>1</v>
      </c>
      <c r="X41" s="36">
        <v>1</v>
      </c>
      <c r="Y41" s="36">
        <v>1</v>
      </c>
      <c r="Z41" s="36">
        <v>1</v>
      </c>
      <c r="AA41" s="36">
        <v>1</v>
      </c>
      <c r="AB41" s="36">
        <v>1</v>
      </c>
      <c r="AC41" s="36">
        <v>24</v>
      </c>
      <c r="AD41" s="36">
        <v>168</v>
      </c>
      <c r="AE41" s="36">
        <v>8760</v>
      </c>
    </row>
    <row r="42" spans="1:31">
      <c r="A42" s="36" t="s">
        <v>194</v>
      </c>
      <c r="B42" s="36" t="s">
        <v>118</v>
      </c>
      <c r="C42" s="36" t="s">
        <v>119</v>
      </c>
      <c r="D42" s="36" t="s">
        <v>120</v>
      </c>
      <c r="E42" s="36">
        <v>1</v>
      </c>
      <c r="F42" s="36">
        <v>1</v>
      </c>
      <c r="G42" s="36">
        <v>1</v>
      </c>
      <c r="H42" s="36">
        <v>1</v>
      </c>
      <c r="I42" s="36">
        <v>1</v>
      </c>
      <c r="J42" s="36">
        <v>1</v>
      </c>
      <c r="K42" s="36">
        <v>1</v>
      </c>
      <c r="L42" s="36">
        <v>1</v>
      </c>
      <c r="M42" s="36">
        <v>1</v>
      </c>
      <c r="N42" s="36">
        <v>1</v>
      </c>
      <c r="O42" s="36">
        <v>1</v>
      </c>
      <c r="P42" s="36">
        <v>1</v>
      </c>
      <c r="Q42" s="36">
        <v>1</v>
      </c>
      <c r="R42" s="36">
        <v>1</v>
      </c>
      <c r="S42" s="36">
        <v>1</v>
      </c>
      <c r="T42" s="36">
        <v>1</v>
      </c>
      <c r="U42" s="36">
        <v>1</v>
      </c>
      <c r="V42" s="36">
        <v>1</v>
      </c>
      <c r="W42" s="36">
        <v>1</v>
      </c>
      <c r="X42" s="36">
        <v>1</v>
      </c>
      <c r="Y42" s="36">
        <v>1</v>
      </c>
      <c r="Z42" s="36">
        <v>1</v>
      </c>
      <c r="AA42" s="36">
        <v>1</v>
      </c>
      <c r="AB42" s="36">
        <v>1</v>
      </c>
      <c r="AC42" s="36">
        <v>24</v>
      </c>
      <c r="AD42" s="36">
        <v>168</v>
      </c>
      <c r="AE42" s="36">
        <v>8760</v>
      </c>
    </row>
    <row r="43" spans="1:31">
      <c r="A43" s="36" t="s">
        <v>195</v>
      </c>
      <c r="B43" s="36" t="s">
        <v>118</v>
      </c>
      <c r="C43" s="36" t="s">
        <v>119</v>
      </c>
      <c r="D43" s="36" t="s">
        <v>120</v>
      </c>
      <c r="E43" s="36">
        <v>1</v>
      </c>
      <c r="F43" s="36">
        <v>1</v>
      </c>
      <c r="G43" s="36">
        <v>1</v>
      </c>
      <c r="H43" s="36">
        <v>1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6">
        <v>1</v>
      </c>
      <c r="S43" s="36">
        <v>1</v>
      </c>
      <c r="T43" s="36">
        <v>1</v>
      </c>
      <c r="U43" s="36">
        <v>1</v>
      </c>
      <c r="V43" s="36">
        <v>1</v>
      </c>
      <c r="W43" s="36">
        <v>1</v>
      </c>
      <c r="X43" s="36">
        <v>1</v>
      </c>
      <c r="Y43" s="36">
        <v>1</v>
      </c>
      <c r="Z43" s="36">
        <v>1</v>
      </c>
      <c r="AA43" s="36">
        <v>1</v>
      </c>
      <c r="AB43" s="36">
        <v>1</v>
      </c>
      <c r="AC43" s="36">
        <v>24</v>
      </c>
      <c r="AD43" s="36">
        <v>168</v>
      </c>
      <c r="AE43" s="36">
        <v>8760</v>
      </c>
    </row>
    <row r="44" spans="1:31">
      <c r="A44" s="36" t="s">
        <v>96</v>
      </c>
      <c r="B44" s="36" t="s">
        <v>121</v>
      </c>
      <c r="C44" s="36" t="s">
        <v>119</v>
      </c>
      <c r="D44" s="36" t="s">
        <v>140</v>
      </c>
      <c r="E44" s="36">
        <v>15.6</v>
      </c>
      <c r="F44" s="36">
        <v>15.6</v>
      </c>
      <c r="G44" s="36">
        <v>15.6</v>
      </c>
      <c r="H44" s="36">
        <v>15.6</v>
      </c>
      <c r="I44" s="36">
        <v>15.6</v>
      </c>
      <c r="J44" s="36">
        <v>21</v>
      </c>
      <c r="K44" s="36">
        <v>21</v>
      </c>
      <c r="L44" s="36">
        <v>21</v>
      </c>
      <c r="M44" s="36">
        <v>21</v>
      </c>
      <c r="N44" s="36">
        <v>21</v>
      </c>
      <c r="O44" s="36">
        <v>21</v>
      </c>
      <c r="P44" s="36">
        <v>21</v>
      </c>
      <c r="Q44" s="36">
        <v>21</v>
      </c>
      <c r="R44" s="36">
        <v>21</v>
      </c>
      <c r="S44" s="36">
        <v>21</v>
      </c>
      <c r="T44" s="36">
        <v>21</v>
      </c>
      <c r="U44" s="36">
        <v>21</v>
      </c>
      <c r="V44" s="36">
        <v>21</v>
      </c>
      <c r="W44" s="36">
        <v>21</v>
      </c>
      <c r="X44" s="36">
        <v>15.6</v>
      </c>
      <c r="Y44" s="36">
        <v>15.6</v>
      </c>
      <c r="Z44" s="36">
        <v>15.6</v>
      </c>
      <c r="AA44" s="36">
        <v>15.6</v>
      </c>
      <c r="AB44" s="36">
        <v>15.6</v>
      </c>
      <c r="AC44" s="36">
        <v>450</v>
      </c>
      <c r="AD44" s="36">
        <v>3058.2</v>
      </c>
      <c r="AE44" s="36">
        <v>159463.29</v>
      </c>
    </row>
    <row r="45" spans="1:31">
      <c r="A45" s="36"/>
      <c r="B45" s="36"/>
      <c r="C45" s="36"/>
      <c r="D45" s="36" t="s">
        <v>138</v>
      </c>
      <c r="E45" s="36">
        <v>15.6</v>
      </c>
      <c r="F45" s="36">
        <v>15.6</v>
      </c>
      <c r="G45" s="36">
        <v>15.6</v>
      </c>
      <c r="H45" s="36">
        <v>15.6</v>
      </c>
      <c r="I45" s="36">
        <v>15.6</v>
      </c>
      <c r="J45" s="36">
        <v>15.6</v>
      </c>
      <c r="K45" s="36">
        <v>15.6</v>
      </c>
      <c r="L45" s="36">
        <v>15.6</v>
      </c>
      <c r="M45" s="36">
        <v>15.6</v>
      </c>
      <c r="N45" s="36">
        <v>15.6</v>
      </c>
      <c r="O45" s="36">
        <v>15.6</v>
      </c>
      <c r="P45" s="36">
        <v>15.6</v>
      </c>
      <c r="Q45" s="36">
        <v>15.6</v>
      </c>
      <c r="R45" s="36">
        <v>15.6</v>
      </c>
      <c r="S45" s="36">
        <v>15.6</v>
      </c>
      <c r="T45" s="36">
        <v>15.6</v>
      </c>
      <c r="U45" s="36">
        <v>15.6</v>
      </c>
      <c r="V45" s="36">
        <v>15.6</v>
      </c>
      <c r="W45" s="36">
        <v>15.6</v>
      </c>
      <c r="X45" s="36">
        <v>15.6</v>
      </c>
      <c r="Y45" s="36">
        <v>15.6</v>
      </c>
      <c r="Z45" s="36">
        <v>15.6</v>
      </c>
      <c r="AA45" s="36">
        <v>15.6</v>
      </c>
      <c r="AB45" s="36">
        <v>15.6</v>
      </c>
      <c r="AC45" s="36">
        <v>374.4</v>
      </c>
      <c r="AD45" s="36"/>
      <c r="AE45" s="36"/>
    </row>
    <row r="46" spans="1:31">
      <c r="A46" s="36"/>
      <c r="B46" s="36"/>
      <c r="C46" s="36"/>
      <c r="D46" s="36" t="s">
        <v>147</v>
      </c>
      <c r="E46" s="36">
        <v>15.6</v>
      </c>
      <c r="F46" s="36">
        <v>15.6</v>
      </c>
      <c r="G46" s="36">
        <v>15.6</v>
      </c>
      <c r="H46" s="36">
        <v>15.6</v>
      </c>
      <c r="I46" s="36">
        <v>15.6</v>
      </c>
      <c r="J46" s="36">
        <v>15.6</v>
      </c>
      <c r="K46" s="36">
        <v>21</v>
      </c>
      <c r="L46" s="36">
        <v>21</v>
      </c>
      <c r="M46" s="36">
        <v>21</v>
      </c>
      <c r="N46" s="36">
        <v>21</v>
      </c>
      <c r="O46" s="36">
        <v>21</v>
      </c>
      <c r="P46" s="36">
        <v>21</v>
      </c>
      <c r="Q46" s="36">
        <v>21</v>
      </c>
      <c r="R46" s="36">
        <v>21</v>
      </c>
      <c r="S46" s="36">
        <v>21</v>
      </c>
      <c r="T46" s="36">
        <v>21</v>
      </c>
      <c r="U46" s="36">
        <v>21</v>
      </c>
      <c r="V46" s="36">
        <v>15.6</v>
      </c>
      <c r="W46" s="36">
        <v>15.6</v>
      </c>
      <c r="X46" s="36">
        <v>15.6</v>
      </c>
      <c r="Y46" s="36">
        <v>15.6</v>
      </c>
      <c r="Z46" s="36">
        <v>15.6</v>
      </c>
      <c r="AA46" s="36">
        <v>15.6</v>
      </c>
      <c r="AB46" s="36">
        <v>15.6</v>
      </c>
      <c r="AC46" s="36">
        <v>433.8</v>
      </c>
      <c r="AD46" s="36"/>
      <c r="AE46" s="36"/>
    </row>
    <row r="47" spans="1:31">
      <c r="A47" s="36"/>
      <c r="B47" s="36"/>
      <c r="C47" s="36"/>
      <c r="D47" s="36" t="s">
        <v>139</v>
      </c>
      <c r="E47" s="36">
        <v>21</v>
      </c>
      <c r="F47" s="36">
        <v>21</v>
      </c>
      <c r="G47" s="36">
        <v>21</v>
      </c>
      <c r="H47" s="36">
        <v>21</v>
      </c>
      <c r="I47" s="36">
        <v>21</v>
      </c>
      <c r="J47" s="36">
        <v>21</v>
      </c>
      <c r="K47" s="36">
        <v>21</v>
      </c>
      <c r="L47" s="36">
        <v>21</v>
      </c>
      <c r="M47" s="36">
        <v>21</v>
      </c>
      <c r="N47" s="36">
        <v>21</v>
      </c>
      <c r="O47" s="36">
        <v>21</v>
      </c>
      <c r="P47" s="36">
        <v>21</v>
      </c>
      <c r="Q47" s="36">
        <v>21</v>
      </c>
      <c r="R47" s="36">
        <v>21</v>
      </c>
      <c r="S47" s="36">
        <v>21</v>
      </c>
      <c r="T47" s="36">
        <v>21</v>
      </c>
      <c r="U47" s="36">
        <v>21</v>
      </c>
      <c r="V47" s="36">
        <v>21</v>
      </c>
      <c r="W47" s="36">
        <v>21</v>
      </c>
      <c r="X47" s="36">
        <v>21</v>
      </c>
      <c r="Y47" s="36">
        <v>21</v>
      </c>
      <c r="Z47" s="36">
        <v>21</v>
      </c>
      <c r="AA47" s="36">
        <v>21</v>
      </c>
      <c r="AB47" s="36">
        <v>21</v>
      </c>
      <c r="AC47" s="36">
        <v>504</v>
      </c>
      <c r="AD47" s="36"/>
      <c r="AE47" s="36"/>
    </row>
    <row r="48" spans="1:31">
      <c r="A48" s="36"/>
      <c r="B48" s="36"/>
      <c r="C48" s="36"/>
      <c r="D48" s="36" t="s">
        <v>145</v>
      </c>
      <c r="E48" s="36">
        <v>15.6</v>
      </c>
      <c r="F48" s="36">
        <v>15.6</v>
      </c>
      <c r="G48" s="36">
        <v>15.6</v>
      </c>
      <c r="H48" s="36">
        <v>15.6</v>
      </c>
      <c r="I48" s="36">
        <v>15.6</v>
      </c>
      <c r="J48" s="36">
        <v>15.6</v>
      </c>
      <c r="K48" s="36">
        <v>15.6</v>
      </c>
      <c r="L48" s="36">
        <v>15.6</v>
      </c>
      <c r="M48" s="36">
        <v>15.6</v>
      </c>
      <c r="N48" s="36">
        <v>15.6</v>
      </c>
      <c r="O48" s="36">
        <v>15.6</v>
      </c>
      <c r="P48" s="36">
        <v>15.6</v>
      </c>
      <c r="Q48" s="36">
        <v>15.6</v>
      </c>
      <c r="R48" s="36">
        <v>15.6</v>
      </c>
      <c r="S48" s="36">
        <v>15.6</v>
      </c>
      <c r="T48" s="36">
        <v>15.6</v>
      </c>
      <c r="U48" s="36">
        <v>15.6</v>
      </c>
      <c r="V48" s="36">
        <v>15.6</v>
      </c>
      <c r="W48" s="36">
        <v>15.6</v>
      </c>
      <c r="X48" s="36">
        <v>15.6</v>
      </c>
      <c r="Y48" s="36">
        <v>15.6</v>
      </c>
      <c r="Z48" s="36">
        <v>15.6</v>
      </c>
      <c r="AA48" s="36">
        <v>15.6</v>
      </c>
      <c r="AB48" s="36">
        <v>15.6</v>
      </c>
      <c r="AC48" s="36">
        <v>374.4</v>
      </c>
      <c r="AD48" s="36"/>
      <c r="AE48" s="36"/>
    </row>
    <row r="49" spans="1:31">
      <c r="A49" s="36" t="s">
        <v>97</v>
      </c>
      <c r="B49" s="36" t="s">
        <v>121</v>
      </c>
      <c r="C49" s="36" t="s">
        <v>119</v>
      </c>
      <c r="D49" s="36" t="s">
        <v>136</v>
      </c>
      <c r="E49" s="36">
        <v>30</v>
      </c>
      <c r="F49" s="36">
        <v>30</v>
      </c>
      <c r="G49" s="36">
        <v>30</v>
      </c>
      <c r="H49" s="36">
        <v>30</v>
      </c>
      <c r="I49" s="36">
        <v>30</v>
      </c>
      <c r="J49" s="36">
        <v>30</v>
      </c>
      <c r="K49" s="36">
        <v>24</v>
      </c>
      <c r="L49" s="36">
        <v>24</v>
      </c>
      <c r="M49" s="36">
        <v>24</v>
      </c>
      <c r="N49" s="36">
        <v>24</v>
      </c>
      <c r="O49" s="36">
        <v>24</v>
      </c>
      <c r="P49" s="36">
        <v>24</v>
      </c>
      <c r="Q49" s="36">
        <v>24</v>
      </c>
      <c r="R49" s="36">
        <v>24</v>
      </c>
      <c r="S49" s="36">
        <v>24</v>
      </c>
      <c r="T49" s="36">
        <v>24</v>
      </c>
      <c r="U49" s="36">
        <v>24</v>
      </c>
      <c r="V49" s="36">
        <v>24</v>
      </c>
      <c r="W49" s="36">
        <v>24</v>
      </c>
      <c r="X49" s="36">
        <v>24</v>
      </c>
      <c r="Y49" s="36">
        <v>24</v>
      </c>
      <c r="Z49" s="36">
        <v>24</v>
      </c>
      <c r="AA49" s="36">
        <v>30</v>
      </c>
      <c r="AB49" s="36">
        <v>30</v>
      </c>
      <c r="AC49" s="36">
        <v>624</v>
      </c>
      <c r="AD49" s="36">
        <v>4488</v>
      </c>
      <c r="AE49" s="36">
        <v>234017.14</v>
      </c>
    </row>
    <row r="50" spans="1:31">
      <c r="A50" s="36"/>
      <c r="B50" s="36"/>
      <c r="C50" s="36"/>
      <c r="D50" s="36" t="s">
        <v>147</v>
      </c>
      <c r="E50" s="36">
        <v>30</v>
      </c>
      <c r="F50" s="36">
        <v>30</v>
      </c>
      <c r="G50" s="36">
        <v>30</v>
      </c>
      <c r="H50" s="36">
        <v>30</v>
      </c>
      <c r="I50" s="36">
        <v>30</v>
      </c>
      <c r="J50" s="36">
        <v>30</v>
      </c>
      <c r="K50" s="36">
        <v>24</v>
      </c>
      <c r="L50" s="36">
        <v>24</v>
      </c>
      <c r="M50" s="36">
        <v>24</v>
      </c>
      <c r="N50" s="36">
        <v>24</v>
      </c>
      <c r="O50" s="36">
        <v>24</v>
      </c>
      <c r="P50" s="36">
        <v>24</v>
      </c>
      <c r="Q50" s="36">
        <v>24</v>
      </c>
      <c r="R50" s="36">
        <v>24</v>
      </c>
      <c r="S50" s="36">
        <v>24</v>
      </c>
      <c r="T50" s="36">
        <v>24</v>
      </c>
      <c r="U50" s="36">
        <v>24</v>
      </c>
      <c r="V50" s="36">
        <v>24</v>
      </c>
      <c r="W50" s="36">
        <v>30</v>
      </c>
      <c r="X50" s="36">
        <v>30</v>
      </c>
      <c r="Y50" s="36">
        <v>30</v>
      </c>
      <c r="Z50" s="36">
        <v>30</v>
      </c>
      <c r="AA50" s="36">
        <v>30</v>
      </c>
      <c r="AB50" s="36">
        <v>30</v>
      </c>
      <c r="AC50" s="36">
        <v>648</v>
      </c>
      <c r="AD50" s="36"/>
      <c r="AE50" s="36"/>
    </row>
    <row r="51" spans="1:31">
      <c r="A51" s="36"/>
      <c r="B51" s="36"/>
      <c r="C51" s="36"/>
      <c r="D51" s="36" t="s">
        <v>139</v>
      </c>
      <c r="E51" s="36">
        <v>30</v>
      </c>
      <c r="F51" s="36">
        <v>30</v>
      </c>
      <c r="G51" s="36">
        <v>30</v>
      </c>
      <c r="H51" s="36">
        <v>30</v>
      </c>
      <c r="I51" s="36">
        <v>30</v>
      </c>
      <c r="J51" s="36">
        <v>30</v>
      </c>
      <c r="K51" s="36">
        <v>30</v>
      </c>
      <c r="L51" s="36">
        <v>30</v>
      </c>
      <c r="M51" s="36">
        <v>30</v>
      </c>
      <c r="N51" s="36">
        <v>30</v>
      </c>
      <c r="O51" s="36">
        <v>30</v>
      </c>
      <c r="P51" s="36">
        <v>30</v>
      </c>
      <c r="Q51" s="36">
        <v>30</v>
      </c>
      <c r="R51" s="36">
        <v>30</v>
      </c>
      <c r="S51" s="36">
        <v>30</v>
      </c>
      <c r="T51" s="36">
        <v>30</v>
      </c>
      <c r="U51" s="36">
        <v>30</v>
      </c>
      <c r="V51" s="36">
        <v>30</v>
      </c>
      <c r="W51" s="36">
        <v>30</v>
      </c>
      <c r="X51" s="36">
        <v>30</v>
      </c>
      <c r="Y51" s="36">
        <v>30</v>
      </c>
      <c r="Z51" s="36">
        <v>30</v>
      </c>
      <c r="AA51" s="36">
        <v>30</v>
      </c>
      <c r="AB51" s="36">
        <v>30</v>
      </c>
      <c r="AC51" s="36">
        <v>720</v>
      </c>
      <c r="AD51" s="36"/>
      <c r="AE51" s="36"/>
    </row>
    <row r="52" spans="1:31">
      <c r="A52" s="36"/>
      <c r="B52" s="36"/>
      <c r="C52" s="36"/>
      <c r="D52" s="36" t="s">
        <v>145</v>
      </c>
      <c r="E52" s="36">
        <v>30</v>
      </c>
      <c r="F52" s="36">
        <v>30</v>
      </c>
      <c r="G52" s="36">
        <v>30</v>
      </c>
      <c r="H52" s="36">
        <v>30</v>
      </c>
      <c r="I52" s="36">
        <v>30</v>
      </c>
      <c r="J52" s="36">
        <v>30</v>
      </c>
      <c r="K52" s="36">
        <v>30</v>
      </c>
      <c r="L52" s="36">
        <v>30</v>
      </c>
      <c r="M52" s="36">
        <v>30</v>
      </c>
      <c r="N52" s="36">
        <v>30</v>
      </c>
      <c r="O52" s="36">
        <v>30</v>
      </c>
      <c r="P52" s="36">
        <v>30</v>
      </c>
      <c r="Q52" s="36">
        <v>30</v>
      </c>
      <c r="R52" s="36">
        <v>30</v>
      </c>
      <c r="S52" s="36">
        <v>30</v>
      </c>
      <c r="T52" s="36">
        <v>30</v>
      </c>
      <c r="U52" s="36">
        <v>30</v>
      </c>
      <c r="V52" s="36">
        <v>30</v>
      </c>
      <c r="W52" s="36">
        <v>30</v>
      </c>
      <c r="X52" s="36">
        <v>30</v>
      </c>
      <c r="Y52" s="36">
        <v>30</v>
      </c>
      <c r="Z52" s="36">
        <v>30</v>
      </c>
      <c r="AA52" s="36">
        <v>30</v>
      </c>
      <c r="AB52" s="36">
        <v>30</v>
      </c>
      <c r="AC52" s="36">
        <v>720</v>
      </c>
      <c r="AD52" s="36"/>
      <c r="AE52" s="36"/>
    </row>
    <row r="53" spans="1:31">
      <c r="A53" s="36" t="s">
        <v>196</v>
      </c>
      <c r="B53" s="36" t="s">
        <v>197</v>
      </c>
      <c r="C53" s="36" t="s">
        <v>119</v>
      </c>
      <c r="D53" s="36" t="s">
        <v>136</v>
      </c>
      <c r="E53" s="36">
        <v>50</v>
      </c>
      <c r="F53" s="36">
        <v>50</v>
      </c>
      <c r="G53" s="36">
        <v>50</v>
      </c>
      <c r="H53" s="36">
        <v>50</v>
      </c>
      <c r="I53" s="36">
        <v>50</v>
      </c>
      <c r="J53" s="36">
        <v>50</v>
      </c>
      <c r="K53" s="36">
        <v>50</v>
      </c>
      <c r="L53" s="36">
        <v>50</v>
      </c>
      <c r="M53" s="36">
        <v>50</v>
      </c>
      <c r="N53" s="36">
        <v>50</v>
      </c>
      <c r="O53" s="36">
        <v>50</v>
      </c>
      <c r="P53" s="36">
        <v>50</v>
      </c>
      <c r="Q53" s="36">
        <v>50</v>
      </c>
      <c r="R53" s="36">
        <v>50</v>
      </c>
      <c r="S53" s="36">
        <v>50</v>
      </c>
      <c r="T53" s="36">
        <v>50</v>
      </c>
      <c r="U53" s="36">
        <v>50</v>
      </c>
      <c r="V53" s="36">
        <v>50</v>
      </c>
      <c r="W53" s="36">
        <v>50</v>
      </c>
      <c r="X53" s="36">
        <v>50</v>
      </c>
      <c r="Y53" s="36">
        <v>50</v>
      </c>
      <c r="Z53" s="36">
        <v>50</v>
      </c>
      <c r="AA53" s="36">
        <v>50</v>
      </c>
      <c r="AB53" s="36">
        <v>50</v>
      </c>
      <c r="AC53" s="36">
        <v>1200</v>
      </c>
      <c r="AD53" s="36">
        <v>8400</v>
      </c>
      <c r="AE53" s="36">
        <v>438000</v>
      </c>
    </row>
    <row r="54" spans="1:31">
      <c r="A54" s="36"/>
      <c r="B54" s="36"/>
      <c r="C54" s="36"/>
      <c r="D54" s="36" t="s">
        <v>144</v>
      </c>
      <c r="E54" s="36">
        <v>50</v>
      </c>
      <c r="F54" s="36">
        <v>50</v>
      </c>
      <c r="G54" s="36">
        <v>50</v>
      </c>
      <c r="H54" s="36">
        <v>50</v>
      </c>
      <c r="I54" s="36">
        <v>50</v>
      </c>
      <c r="J54" s="36">
        <v>50</v>
      </c>
      <c r="K54" s="36">
        <v>50</v>
      </c>
      <c r="L54" s="36">
        <v>50</v>
      </c>
      <c r="M54" s="36">
        <v>50</v>
      </c>
      <c r="N54" s="36">
        <v>50</v>
      </c>
      <c r="O54" s="36">
        <v>50</v>
      </c>
      <c r="P54" s="36">
        <v>50</v>
      </c>
      <c r="Q54" s="36">
        <v>50</v>
      </c>
      <c r="R54" s="36">
        <v>50</v>
      </c>
      <c r="S54" s="36">
        <v>50</v>
      </c>
      <c r="T54" s="36">
        <v>50</v>
      </c>
      <c r="U54" s="36">
        <v>50</v>
      </c>
      <c r="V54" s="36">
        <v>50</v>
      </c>
      <c r="W54" s="36">
        <v>50</v>
      </c>
      <c r="X54" s="36">
        <v>50</v>
      </c>
      <c r="Y54" s="36">
        <v>50</v>
      </c>
      <c r="Z54" s="36">
        <v>50</v>
      </c>
      <c r="AA54" s="36">
        <v>50</v>
      </c>
      <c r="AB54" s="36">
        <v>50</v>
      </c>
      <c r="AC54" s="36">
        <v>1200</v>
      </c>
      <c r="AD54" s="36"/>
      <c r="AE54" s="36"/>
    </row>
    <row r="55" spans="1:31">
      <c r="A55" s="36"/>
      <c r="B55" s="36"/>
      <c r="C55" s="36"/>
      <c r="D55" s="36" t="s">
        <v>145</v>
      </c>
      <c r="E55" s="36">
        <v>50</v>
      </c>
      <c r="F55" s="36">
        <v>50</v>
      </c>
      <c r="G55" s="36">
        <v>50</v>
      </c>
      <c r="H55" s="36">
        <v>50</v>
      </c>
      <c r="I55" s="36">
        <v>50</v>
      </c>
      <c r="J55" s="36">
        <v>50</v>
      </c>
      <c r="K55" s="36">
        <v>50</v>
      </c>
      <c r="L55" s="36">
        <v>50</v>
      </c>
      <c r="M55" s="36">
        <v>50</v>
      </c>
      <c r="N55" s="36">
        <v>50</v>
      </c>
      <c r="O55" s="36">
        <v>50</v>
      </c>
      <c r="P55" s="36">
        <v>50</v>
      </c>
      <c r="Q55" s="36">
        <v>50</v>
      </c>
      <c r="R55" s="36">
        <v>50</v>
      </c>
      <c r="S55" s="36">
        <v>50</v>
      </c>
      <c r="T55" s="36">
        <v>50</v>
      </c>
      <c r="U55" s="36">
        <v>50</v>
      </c>
      <c r="V55" s="36">
        <v>50</v>
      </c>
      <c r="W55" s="36">
        <v>50</v>
      </c>
      <c r="X55" s="36">
        <v>50</v>
      </c>
      <c r="Y55" s="36">
        <v>50</v>
      </c>
      <c r="Z55" s="36">
        <v>50</v>
      </c>
      <c r="AA55" s="36">
        <v>50</v>
      </c>
      <c r="AB55" s="36">
        <v>50</v>
      </c>
      <c r="AC55" s="36">
        <v>1200</v>
      </c>
      <c r="AD55" s="36"/>
      <c r="AE55" s="36"/>
    </row>
    <row r="56" spans="1:31">
      <c r="A56" s="36" t="s">
        <v>298</v>
      </c>
      <c r="B56" s="36" t="s">
        <v>197</v>
      </c>
      <c r="C56" s="36" t="s">
        <v>119</v>
      </c>
      <c r="D56" s="36" t="s">
        <v>120</v>
      </c>
      <c r="E56" s="36">
        <v>30</v>
      </c>
      <c r="F56" s="36">
        <v>30</v>
      </c>
      <c r="G56" s="36">
        <v>30</v>
      </c>
      <c r="H56" s="36">
        <v>30</v>
      </c>
      <c r="I56" s="36">
        <v>30</v>
      </c>
      <c r="J56" s="36">
        <v>30</v>
      </c>
      <c r="K56" s="36">
        <v>30</v>
      </c>
      <c r="L56" s="36">
        <v>30</v>
      </c>
      <c r="M56" s="36">
        <v>30</v>
      </c>
      <c r="N56" s="36">
        <v>30</v>
      </c>
      <c r="O56" s="36">
        <v>30</v>
      </c>
      <c r="P56" s="36">
        <v>30</v>
      </c>
      <c r="Q56" s="36">
        <v>30</v>
      </c>
      <c r="R56" s="36">
        <v>30</v>
      </c>
      <c r="S56" s="36">
        <v>30</v>
      </c>
      <c r="T56" s="36">
        <v>30</v>
      </c>
      <c r="U56" s="36">
        <v>30</v>
      </c>
      <c r="V56" s="36">
        <v>30</v>
      </c>
      <c r="W56" s="36">
        <v>30</v>
      </c>
      <c r="X56" s="36">
        <v>30</v>
      </c>
      <c r="Y56" s="36">
        <v>30</v>
      </c>
      <c r="Z56" s="36">
        <v>30</v>
      </c>
      <c r="AA56" s="36">
        <v>30</v>
      </c>
      <c r="AB56" s="36">
        <v>30</v>
      </c>
      <c r="AC56" s="36">
        <v>720</v>
      </c>
      <c r="AD56" s="36">
        <v>5040</v>
      </c>
      <c r="AE56" s="36">
        <v>262800</v>
      </c>
    </row>
    <row r="57" spans="1:31">
      <c r="A57" s="36" t="s">
        <v>299</v>
      </c>
      <c r="B57" s="36" t="s">
        <v>197</v>
      </c>
      <c r="C57" s="36" t="s">
        <v>119</v>
      </c>
      <c r="D57" s="36" t="s">
        <v>120</v>
      </c>
      <c r="E57" s="36">
        <v>60</v>
      </c>
      <c r="F57" s="36">
        <v>60</v>
      </c>
      <c r="G57" s="36">
        <v>60</v>
      </c>
      <c r="H57" s="36">
        <v>60</v>
      </c>
      <c r="I57" s="36">
        <v>60</v>
      </c>
      <c r="J57" s="36">
        <v>60</v>
      </c>
      <c r="K57" s="36">
        <v>60</v>
      </c>
      <c r="L57" s="36">
        <v>60</v>
      </c>
      <c r="M57" s="36">
        <v>60</v>
      </c>
      <c r="N57" s="36">
        <v>60</v>
      </c>
      <c r="O57" s="36">
        <v>60</v>
      </c>
      <c r="P57" s="36">
        <v>60</v>
      </c>
      <c r="Q57" s="36">
        <v>60</v>
      </c>
      <c r="R57" s="36">
        <v>60</v>
      </c>
      <c r="S57" s="36">
        <v>60</v>
      </c>
      <c r="T57" s="36">
        <v>60</v>
      </c>
      <c r="U57" s="36">
        <v>60</v>
      </c>
      <c r="V57" s="36">
        <v>60</v>
      </c>
      <c r="W57" s="36">
        <v>60</v>
      </c>
      <c r="X57" s="36">
        <v>60</v>
      </c>
      <c r="Y57" s="36">
        <v>60</v>
      </c>
      <c r="Z57" s="36">
        <v>60</v>
      </c>
      <c r="AA57" s="36">
        <v>60</v>
      </c>
      <c r="AB57" s="36">
        <v>60</v>
      </c>
      <c r="AC57" s="36">
        <v>1440</v>
      </c>
      <c r="AD57" s="36">
        <v>10080</v>
      </c>
      <c r="AE57" s="36">
        <v>525600</v>
      </c>
    </row>
    <row r="58" spans="1:31">
      <c r="A58" s="36" t="s">
        <v>142</v>
      </c>
      <c r="B58" s="36" t="s">
        <v>118</v>
      </c>
      <c r="C58" s="36" t="s">
        <v>119</v>
      </c>
      <c r="D58" s="36" t="s">
        <v>136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1</v>
      </c>
      <c r="M58" s="36">
        <v>1</v>
      </c>
      <c r="N58" s="36">
        <v>1</v>
      </c>
      <c r="O58" s="36">
        <v>1</v>
      </c>
      <c r="P58" s="36">
        <v>1</v>
      </c>
      <c r="Q58" s="36">
        <v>1</v>
      </c>
      <c r="R58" s="36">
        <v>1</v>
      </c>
      <c r="S58" s="36">
        <v>1</v>
      </c>
      <c r="T58" s="36">
        <v>1</v>
      </c>
      <c r="U58" s="36">
        <v>1</v>
      </c>
      <c r="V58" s="36">
        <v>1</v>
      </c>
      <c r="W58" s="36">
        <v>1</v>
      </c>
      <c r="X58" s="36">
        <v>1</v>
      </c>
      <c r="Y58" s="36">
        <v>1</v>
      </c>
      <c r="Z58" s="36">
        <v>1</v>
      </c>
      <c r="AA58" s="36">
        <v>0</v>
      </c>
      <c r="AB58" s="36">
        <v>0</v>
      </c>
      <c r="AC58" s="36">
        <v>15</v>
      </c>
      <c r="AD58" s="36">
        <v>86</v>
      </c>
      <c r="AE58" s="36">
        <v>4484.29</v>
      </c>
    </row>
    <row r="59" spans="1:31">
      <c r="A59" s="36"/>
      <c r="B59" s="36"/>
      <c r="C59" s="36"/>
      <c r="D59" s="36" t="s">
        <v>144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1</v>
      </c>
      <c r="M59" s="36">
        <v>1</v>
      </c>
      <c r="N59" s="36">
        <v>1</v>
      </c>
      <c r="O59" s="36">
        <v>1</v>
      </c>
      <c r="P59" s="36">
        <v>1</v>
      </c>
      <c r="Q59" s="36">
        <v>1</v>
      </c>
      <c r="R59" s="36">
        <v>1</v>
      </c>
      <c r="S59" s="36">
        <v>1</v>
      </c>
      <c r="T59" s="36">
        <v>1</v>
      </c>
      <c r="U59" s="36">
        <v>1</v>
      </c>
      <c r="V59" s="36">
        <v>1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11</v>
      </c>
      <c r="AD59" s="36"/>
      <c r="AE59" s="36"/>
    </row>
    <row r="60" spans="1:31">
      <c r="A60" s="36"/>
      <c r="B60" s="36"/>
      <c r="C60" s="36"/>
      <c r="D60" s="36" t="s">
        <v>145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/>
      <c r="AE60" s="36"/>
    </row>
    <row r="61" spans="1:31">
      <c r="A61" s="36" t="s">
        <v>141</v>
      </c>
      <c r="B61" s="36" t="s">
        <v>118</v>
      </c>
      <c r="C61" s="36" t="s">
        <v>119</v>
      </c>
      <c r="D61" s="36" t="s">
        <v>120</v>
      </c>
      <c r="E61" s="36">
        <v>1</v>
      </c>
      <c r="F61" s="36">
        <v>1</v>
      </c>
      <c r="G61" s="36">
        <v>1</v>
      </c>
      <c r="H61" s="36">
        <v>1</v>
      </c>
      <c r="I61" s="36">
        <v>1</v>
      </c>
      <c r="J61" s="36">
        <v>1</v>
      </c>
      <c r="K61" s="36">
        <v>1</v>
      </c>
      <c r="L61" s="36">
        <v>1</v>
      </c>
      <c r="M61" s="36">
        <v>1</v>
      </c>
      <c r="N61" s="36">
        <v>1</v>
      </c>
      <c r="O61" s="36">
        <v>1</v>
      </c>
      <c r="P61" s="36">
        <v>1</v>
      </c>
      <c r="Q61" s="36">
        <v>1</v>
      </c>
      <c r="R61" s="36">
        <v>1</v>
      </c>
      <c r="S61" s="36">
        <v>1</v>
      </c>
      <c r="T61" s="36">
        <v>1</v>
      </c>
      <c r="U61" s="36">
        <v>1</v>
      </c>
      <c r="V61" s="36">
        <v>1</v>
      </c>
      <c r="W61" s="36">
        <v>1</v>
      </c>
      <c r="X61" s="36">
        <v>1</v>
      </c>
      <c r="Y61" s="36">
        <v>1</v>
      </c>
      <c r="Z61" s="36">
        <v>1</v>
      </c>
      <c r="AA61" s="36">
        <v>1</v>
      </c>
      <c r="AB61" s="36">
        <v>1</v>
      </c>
      <c r="AC61" s="36">
        <v>24</v>
      </c>
      <c r="AD61" s="36">
        <v>168</v>
      </c>
      <c r="AE61" s="36">
        <v>8760</v>
      </c>
    </row>
    <row r="62" spans="1:31">
      <c r="A62" s="36" t="s">
        <v>133</v>
      </c>
      <c r="B62" s="36" t="s">
        <v>134</v>
      </c>
      <c r="C62" s="36" t="s">
        <v>119</v>
      </c>
      <c r="D62" s="36" t="s">
        <v>120</v>
      </c>
      <c r="E62" s="36">
        <v>4</v>
      </c>
      <c r="F62" s="36">
        <v>4</v>
      </c>
      <c r="G62" s="36">
        <v>4</v>
      </c>
      <c r="H62" s="36">
        <v>4</v>
      </c>
      <c r="I62" s="36">
        <v>4</v>
      </c>
      <c r="J62" s="36">
        <v>4</v>
      </c>
      <c r="K62" s="36">
        <v>4</v>
      </c>
      <c r="L62" s="36">
        <v>4</v>
      </c>
      <c r="M62" s="36">
        <v>4</v>
      </c>
      <c r="N62" s="36">
        <v>4</v>
      </c>
      <c r="O62" s="36">
        <v>4</v>
      </c>
      <c r="P62" s="36">
        <v>4</v>
      </c>
      <c r="Q62" s="36">
        <v>4</v>
      </c>
      <c r="R62" s="36">
        <v>4</v>
      </c>
      <c r="S62" s="36">
        <v>4</v>
      </c>
      <c r="T62" s="36">
        <v>4</v>
      </c>
      <c r="U62" s="36">
        <v>4</v>
      </c>
      <c r="V62" s="36">
        <v>4</v>
      </c>
      <c r="W62" s="36">
        <v>4</v>
      </c>
      <c r="X62" s="36">
        <v>4</v>
      </c>
      <c r="Y62" s="36">
        <v>4</v>
      </c>
      <c r="Z62" s="36">
        <v>4</v>
      </c>
      <c r="AA62" s="36">
        <v>4</v>
      </c>
      <c r="AB62" s="36">
        <v>4</v>
      </c>
      <c r="AC62" s="36">
        <v>96</v>
      </c>
      <c r="AD62" s="36">
        <v>672</v>
      </c>
      <c r="AE62" s="36">
        <v>35040</v>
      </c>
    </row>
    <row r="63" spans="1:31">
      <c r="A63" s="36" t="s">
        <v>198</v>
      </c>
      <c r="B63" s="36" t="s">
        <v>121</v>
      </c>
      <c r="C63" s="36" t="s">
        <v>199</v>
      </c>
      <c r="D63" s="36" t="s">
        <v>120</v>
      </c>
      <c r="E63" s="36">
        <v>13</v>
      </c>
      <c r="F63" s="36">
        <v>13</v>
      </c>
      <c r="G63" s="36">
        <v>13</v>
      </c>
      <c r="H63" s="36">
        <v>13</v>
      </c>
      <c r="I63" s="36">
        <v>13</v>
      </c>
      <c r="J63" s="36">
        <v>13</v>
      </c>
      <c r="K63" s="36">
        <v>13</v>
      </c>
      <c r="L63" s="36">
        <v>13</v>
      </c>
      <c r="M63" s="36">
        <v>13</v>
      </c>
      <c r="N63" s="36">
        <v>13</v>
      </c>
      <c r="O63" s="36">
        <v>13</v>
      </c>
      <c r="P63" s="36">
        <v>13</v>
      </c>
      <c r="Q63" s="36">
        <v>13</v>
      </c>
      <c r="R63" s="36">
        <v>13</v>
      </c>
      <c r="S63" s="36">
        <v>13</v>
      </c>
      <c r="T63" s="36">
        <v>13</v>
      </c>
      <c r="U63" s="36">
        <v>13</v>
      </c>
      <c r="V63" s="36">
        <v>13</v>
      </c>
      <c r="W63" s="36">
        <v>13</v>
      </c>
      <c r="X63" s="36">
        <v>13</v>
      </c>
      <c r="Y63" s="36">
        <v>13</v>
      </c>
      <c r="Z63" s="36">
        <v>13</v>
      </c>
      <c r="AA63" s="36">
        <v>13</v>
      </c>
      <c r="AB63" s="36">
        <v>13</v>
      </c>
      <c r="AC63" s="36">
        <v>312</v>
      </c>
      <c r="AD63" s="36">
        <v>2184</v>
      </c>
      <c r="AE63" s="36">
        <v>113880</v>
      </c>
    </row>
    <row r="64" spans="1:31">
      <c r="A64" s="36"/>
      <c r="B64" s="36"/>
      <c r="C64" s="36" t="s">
        <v>200</v>
      </c>
      <c r="D64" s="36" t="s">
        <v>120</v>
      </c>
      <c r="E64" s="36">
        <v>13</v>
      </c>
      <c r="F64" s="36">
        <v>13</v>
      </c>
      <c r="G64" s="36">
        <v>13</v>
      </c>
      <c r="H64" s="36">
        <v>13</v>
      </c>
      <c r="I64" s="36">
        <v>13</v>
      </c>
      <c r="J64" s="36">
        <v>13</v>
      </c>
      <c r="K64" s="36">
        <v>13</v>
      </c>
      <c r="L64" s="36">
        <v>13</v>
      </c>
      <c r="M64" s="36">
        <v>13</v>
      </c>
      <c r="N64" s="36">
        <v>13</v>
      </c>
      <c r="O64" s="36">
        <v>13</v>
      </c>
      <c r="P64" s="36">
        <v>13</v>
      </c>
      <c r="Q64" s="36">
        <v>13</v>
      </c>
      <c r="R64" s="36">
        <v>13</v>
      </c>
      <c r="S64" s="36">
        <v>13</v>
      </c>
      <c r="T64" s="36">
        <v>13</v>
      </c>
      <c r="U64" s="36">
        <v>13</v>
      </c>
      <c r="V64" s="36">
        <v>13</v>
      </c>
      <c r="W64" s="36">
        <v>13</v>
      </c>
      <c r="X64" s="36">
        <v>13</v>
      </c>
      <c r="Y64" s="36">
        <v>13</v>
      </c>
      <c r="Z64" s="36">
        <v>13</v>
      </c>
      <c r="AA64" s="36">
        <v>13</v>
      </c>
      <c r="AB64" s="36">
        <v>13</v>
      </c>
      <c r="AC64" s="36">
        <v>312</v>
      </c>
      <c r="AD64" s="36">
        <v>2184</v>
      </c>
      <c r="AE64" s="36"/>
    </row>
    <row r="65" spans="1:31">
      <c r="A65" s="36"/>
      <c r="B65" s="36"/>
      <c r="C65" s="36" t="s">
        <v>119</v>
      </c>
      <c r="D65" s="36" t="s">
        <v>120</v>
      </c>
      <c r="E65" s="36">
        <v>13</v>
      </c>
      <c r="F65" s="36">
        <v>13</v>
      </c>
      <c r="G65" s="36">
        <v>13</v>
      </c>
      <c r="H65" s="36">
        <v>13</v>
      </c>
      <c r="I65" s="36">
        <v>13</v>
      </c>
      <c r="J65" s="36">
        <v>13</v>
      </c>
      <c r="K65" s="36">
        <v>13</v>
      </c>
      <c r="L65" s="36">
        <v>13</v>
      </c>
      <c r="M65" s="36">
        <v>13</v>
      </c>
      <c r="N65" s="36">
        <v>13</v>
      </c>
      <c r="O65" s="36">
        <v>13</v>
      </c>
      <c r="P65" s="36">
        <v>13</v>
      </c>
      <c r="Q65" s="36">
        <v>13</v>
      </c>
      <c r="R65" s="36">
        <v>13</v>
      </c>
      <c r="S65" s="36">
        <v>13</v>
      </c>
      <c r="T65" s="36">
        <v>13</v>
      </c>
      <c r="U65" s="36">
        <v>13</v>
      </c>
      <c r="V65" s="36">
        <v>13</v>
      </c>
      <c r="W65" s="36">
        <v>13</v>
      </c>
      <c r="X65" s="36">
        <v>13</v>
      </c>
      <c r="Y65" s="36">
        <v>13</v>
      </c>
      <c r="Z65" s="36">
        <v>13</v>
      </c>
      <c r="AA65" s="36">
        <v>13</v>
      </c>
      <c r="AB65" s="36">
        <v>13</v>
      </c>
      <c r="AC65" s="36">
        <v>312</v>
      </c>
      <c r="AD65" s="36">
        <v>2184</v>
      </c>
      <c r="AE65" s="36"/>
    </row>
    <row r="66" spans="1:31">
      <c r="A66" s="36" t="s">
        <v>201</v>
      </c>
      <c r="B66" s="36" t="s">
        <v>121</v>
      </c>
      <c r="C66" s="36" t="s">
        <v>119</v>
      </c>
      <c r="D66" s="36" t="s">
        <v>120</v>
      </c>
      <c r="E66" s="36">
        <v>6.7</v>
      </c>
      <c r="F66" s="36">
        <v>6.7</v>
      </c>
      <c r="G66" s="36">
        <v>6.7</v>
      </c>
      <c r="H66" s="36">
        <v>6.7</v>
      </c>
      <c r="I66" s="36">
        <v>6.7</v>
      </c>
      <c r="J66" s="36">
        <v>6.7</v>
      </c>
      <c r="K66" s="36">
        <v>6.7</v>
      </c>
      <c r="L66" s="36">
        <v>6.7</v>
      </c>
      <c r="M66" s="36">
        <v>6.7</v>
      </c>
      <c r="N66" s="36">
        <v>6.7</v>
      </c>
      <c r="O66" s="36">
        <v>6.7</v>
      </c>
      <c r="P66" s="36">
        <v>6.7</v>
      </c>
      <c r="Q66" s="36">
        <v>6.7</v>
      </c>
      <c r="R66" s="36">
        <v>6.7</v>
      </c>
      <c r="S66" s="36">
        <v>6.7</v>
      </c>
      <c r="T66" s="36">
        <v>6.7</v>
      </c>
      <c r="U66" s="36">
        <v>6.7</v>
      </c>
      <c r="V66" s="36">
        <v>6.7</v>
      </c>
      <c r="W66" s="36">
        <v>6.7</v>
      </c>
      <c r="X66" s="36">
        <v>6.7</v>
      </c>
      <c r="Y66" s="36">
        <v>6.7</v>
      </c>
      <c r="Z66" s="36">
        <v>6.7</v>
      </c>
      <c r="AA66" s="36">
        <v>6.7</v>
      </c>
      <c r="AB66" s="36">
        <v>6.7</v>
      </c>
      <c r="AC66" s="36">
        <v>160.80000000000001</v>
      </c>
      <c r="AD66" s="36">
        <v>1125.5999999999999</v>
      </c>
      <c r="AE66" s="36">
        <v>58692</v>
      </c>
    </row>
    <row r="67" spans="1:31">
      <c r="A67" s="36" t="s">
        <v>202</v>
      </c>
      <c r="B67" s="36" t="s">
        <v>121</v>
      </c>
      <c r="C67" s="36" t="s">
        <v>119</v>
      </c>
      <c r="D67" s="36" t="s">
        <v>120</v>
      </c>
      <c r="E67" s="36">
        <v>60</v>
      </c>
      <c r="F67" s="36">
        <v>60</v>
      </c>
      <c r="G67" s="36">
        <v>60</v>
      </c>
      <c r="H67" s="36">
        <v>60</v>
      </c>
      <c r="I67" s="36">
        <v>60</v>
      </c>
      <c r="J67" s="36">
        <v>60</v>
      </c>
      <c r="K67" s="36">
        <v>60</v>
      </c>
      <c r="L67" s="36">
        <v>60</v>
      </c>
      <c r="M67" s="36">
        <v>60</v>
      </c>
      <c r="N67" s="36">
        <v>60</v>
      </c>
      <c r="O67" s="36">
        <v>60</v>
      </c>
      <c r="P67" s="36">
        <v>60</v>
      </c>
      <c r="Q67" s="36">
        <v>60</v>
      </c>
      <c r="R67" s="36">
        <v>60</v>
      </c>
      <c r="S67" s="36">
        <v>60</v>
      </c>
      <c r="T67" s="36">
        <v>60</v>
      </c>
      <c r="U67" s="36">
        <v>60</v>
      </c>
      <c r="V67" s="36">
        <v>60</v>
      </c>
      <c r="W67" s="36">
        <v>60</v>
      </c>
      <c r="X67" s="36">
        <v>60</v>
      </c>
      <c r="Y67" s="36">
        <v>60</v>
      </c>
      <c r="Z67" s="36">
        <v>60</v>
      </c>
      <c r="AA67" s="36">
        <v>60</v>
      </c>
      <c r="AB67" s="36">
        <v>60</v>
      </c>
      <c r="AC67" s="36">
        <v>1440</v>
      </c>
      <c r="AD67" s="36">
        <v>10080</v>
      </c>
      <c r="AE67" s="36">
        <v>525600</v>
      </c>
    </row>
    <row r="68" spans="1:31">
      <c r="A68" s="36" t="s">
        <v>203</v>
      </c>
      <c r="B68" s="36" t="s">
        <v>121</v>
      </c>
      <c r="C68" s="36" t="s">
        <v>119</v>
      </c>
      <c r="D68" s="36" t="s">
        <v>120</v>
      </c>
      <c r="E68" s="36">
        <v>16</v>
      </c>
      <c r="F68" s="36">
        <v>16</v>
      </c>
      <c r="G68" s="36">
        <v>16</v>
      </c>
      <c r="H68" s="36">
        <v>16</v>
      </c>
      <c r="I68" s="36">
        <v>16</v>
      </c>
      <c r="J68" s="36">
        <v>16</v>
      </c>
      <c r="K68" s="36">
        <v>16</v>
      </c>
      <c r="L68" s="36">
        <v>16</v>
      </c>
      <c r="M68" s="36">
        <v>16</v>
      </c>
      <c r="N68" s="36">
        <v>16</v>
      </c>
      <c r="O68" s="36">
        <v>16</v>
      </c>
      <c r="P68" s="36">
        <v>16</v>
      </c>
      <c r="Q68" s="36">
        <v>16</v>
      </c>
      <c r="R68" s="36">
        <v>16</v>
      </c>
      <c r="S68" s="36">
        <v>16</v>
      </c>
      <c r="T68" s="36">
        <v>16</v>
      </c>
      <c r="U68" s="36">
        <v>16</v>
      </c>
      <c r="V68" s="36">
        <v>16</v>
      </c>
      <c r="W68" s="36">
        <v>16</v>
      </c>
      <c r="X68" s="36">
        <v>16</v>
      </c>
      <c r="Y68" s="36">
        <v>16</v>
      </c>
      <c r="Z68" s="36">
        <v>16</v>
      </c>
      <c r="AA68" s="36">
        <v>16</v>
      </c>
      <c r="AB68" s="36">
        <v>16</v>
      </c>
      <c r="AC68" s="36">
        <v>384</v>
      </c>
      <c r="AD68" s="36">
        <v>2688</v>
      </c>
      <c r="AE68" s="36">
        <v>140160</v>
      </c>
    </row>
    <row r="69" spans="1:31">
      <c r="A69" s="36" t="s">
        <v>143</v>
      </c>
      <c r="B69" s="36" t="s">
        <v>127</v>
      </c>
      <c r="C69" s="36" t="s">
        <v>119</v>
      </c>
      <c r="D69" s="36" t="s">
        <v>120</v>
      </c>
      <c r="E69" s="36">
        <v>120</v>
      </c>
      <c r="F69" s="36">
        <v>120</v>
      </c>
      <c r="G69" s="36">
        <v>120</v>
      </c>
      <c r="H69" s="36">
        <v>120</v>
      </c>
      <c r="I69" s="36">
        <v>120</v>
      </c>
      <c r="J69" s="36">
        <v>120</v>
      </c>
      <c r="K69" s="36">
        <v>120</v>
      </c>
      <c r="L69" s="36">
        <v>120</v>
      </c>
      <c r="M69" s="36">
        <v>120</v>
      </c>
      <c r="N69" s="36">
        <v>120</v>
      </c>
      <c r="O69" s="36">
        <v>120</v>
      </c>
      <c r="P69" s="36">
        <v>120</v>
      </c>
      <c r="Q69" s="36">
        <v>120</v>
      </c>
      <c r="R69" s="36">
        <v>120</v>
      </c>
      <c r="S69" s="36">
        <v>120</v>
      </c>
      <c r="T69" s="36">
        <v>120</v>
      </c>
      <c r="U69" s="36">
        <v>120</v>
      </c>
      <c r="V69" s="36">
        <v>120</v>
      </c>
      <c r="W69" s="36">
        <v>120</v>
      </c>
      <c r="X69" s="36">
        <v>120</v>
      </c>
      <c r="Y69" s="36">
        <v>120</v>
      </c>
      <c r="Z69" s="36">
        <v>120</v>
      </c>
      <c r="AA69" s="36">
        <v>120</v>
      </c>
      <c r="AB69" s="36">
        <v>120</v>
      </c>
      <c r="AC69" s="36">
        <v>2880</v>
      </c>
      <c r="AD69" s="36">
        <v>20160</v>
      </c>
      <c r="AE69" s="36">
        <v>1051200</v>
      </c>
    </row>
    <row r="70" spans="1:31">
      <c r="A70" s="36" t="s">
        <v>125</v>
      </c>
      <c r="B70" s="36" t="s">
        <v>118</v>
      </c>
      <c r="C70" s="36" t="s">
        <v>119</v>
      </c>
      <c r="D70" s="36" t="s">
        <v>120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</row>
    <row r="71" spans="1:31">
      <c r="A71" s="36" t="s">
        <v>126</v>
      </c>
      <c r="B71" s="36" t="s">
        <v>127</v>
      </c>
      <c r="C71" s="36" t="s">
        <v>119</v>
      </c>
      <c r="D71" s="36" t="s">
        <v>120</v>
      </c>
      <c r="E71" s="36">
        <v>0.2</v>
      </c>
      <c r="F71" s="36">
        <v>0.2</v>
      </c>
      <c r="G71" s="36">
        <v>0.2</v>
      </c>
      <c r="H71" s="36">
        <v>0.2</v>
      </c>
      <c r="I71" s="36">
        <v>0.2</v>
      </c>
      <c r="J71" s="36">
        <v>0.2</v>
      </c>
      <c r="K71" s="36">
        <v>0.2</v>
      </c>
      <c r="L71" s="36">
        <v>0.2</v>
      </c>
      <c r="M71" s="36">
        <v>0.2</v>
      </c>
      <c r="N71" s="36">
        <v>0.2</v>
      </c>
      <c r="O71" s="36">
        <v>0.2</v>
      </c>
      <c r="P71" s="36">
        <v>0.2</v>
      </c>
      <c r="Q71" s="36">
        <v>0.2</v>
      </c>
      <c r="R71" s="36">
        <v>0.2</v>
      </c>
      <c r="S71" s="36">
        <v>0.2</v>
      </c>
      <c r="T71" s="36">
        <v>0.2</v>
      </c>
      <c r="U71" s="36">
        <v>0.2</v>
      </c>
      <c r="V71" s="36">
        <v>0.2</v>
      </c>
      <c r="W71" s="36">
        <v>0.2</v>
      </c>
      <c r="X71" s="36">
        <v>0.2</v>
      </c>
      <c r="Y71" s="36">
        <v>0.2</v>
      </c>
      <c r="Z71" s="36">
        <v>0.2</v>
      </c>
      <c r="AA71" s="36">
        <v>0.2</v>
      </c>
      <c r="AB71" s="36">
        <v>0.2</v>
      </c>
      <c r="AC71" s="36">
        <v>4.8</v>
      </c>
      <c r="AD71" s="36">
        <v>33.6</v>
      </c>
      <c r="AE71" s="36">
        <v>1752</v>
      </c>
    </row>
    <row r="72" spans="1:31">
      <c r="A72" s="36" t="s">
        <v>128</v>
      </c>
      <c r="B72" s="36" t="s">
        <v>127</v>
      </c>
      <c r="C72" s="36" t="s">
        <v>129</v>
      </c>
      <c r="D72" s="36" t="s">
        <v>120</v>
      </c>
      <c r="E72" s="36">
        <v>1</v>
      </c>
      <c r="F72" s="36">
        <v>1</v>
      </c>
      <c r="G72" s="36">
        <v>1</v>
      </c>
      <c r="H72" s="36">
        <v>1</v>
      </c>
      <c r="I72" s="36">
        <v>1</v>
      </c>
      <c r="J72" s="36">
        <v>1</v>
      </c>
      <c r="K72" s="36">
        <v>1</v>
      </c>
      <c r="L72" s="36">
        <v>1</v>
      </c>
      <c r="M72" s="36">
        <v>1</v>
      </c>
      <c r="N72" s="36">
        <v>1</v>
      </c>
      <c r="O72" s="36">
        <v>1</v>
      </c>
      <c r="P72" s="36">
        <v>1</v>
      </c>
      <c r="Q72" s="36">
        <v>1</v>
      </c>
      <c r="R72" s="36">
        <v>1</v>
      </c>
      <c r="S72" s="36">
        <v>1</v>
      </c>
      <c r="T72" s="36">
        <v>1</v>
      </c>
      <c r="U72" s="36">
        <v>1</v>
      </c>
      <c r="V72" s="36">
        <v>1</v>
      </c>
      <c r="W72" s="36">
        <v>1</v>
      </c>
      <c r="X72" s="36">
        <v>1</v>
      </c>
      <c r="Y72" s="36">
        <v>1</v>
      </c>
      <c r="Z72" s="36">
        <v>1</v>
      </c>
      <c r="AA72" s="36">
        <v>1</v>
      </c>
      <c r="AB72" s="36">
        <v>1</v>
      </c>
      <c r="AC72" s="36">
        <v>24</v>
      </c>
      <c r="AD72" s="36">
        <v>168</v>
      </c>
      <c r="AE72" s="36">
        <v>6924</v>
      </c>
    </row>
    <row r="73" spans="1:31">
      <c r="C73" s="35" t="s">
        <v>130</v>
      </c>
      <c r="D73" s="35" t="s">
        <v>120</v>
      </c>
      <c r="E73" s="35">
        <v>0.5</v>
      </c>
      <c r="F73" s="35">
        <v>0.5</v>
      </c>
      <c r="G73" s="35">
        <v>0.5</v>
      </c>
      <c r="H73" s="35">
        <v>0.5</v>
      </c>
      <c r="I73" s="35">
        <v>0.5</v>
      </c>
      <c r="J73" s="35">
        <v>0.5</v>
      </c>
      <c r="K73" s="35">
        <v>0.5</v>
      </c>
      <c r="L73" s="35">
        <v>0.5</v>
      </c>
      <c r="M73" s="35">
        <v>0.5</v>
      </c>
      <c r="N73" s="35">
        <v>0.5</v>
      </c>
      <c r="O73" s="35">
        <v>0.5</v>
      </c>
      <c r="P73" s="35">
        <v>0.5</v>
      </c>
      <c r="Q73" s="35">
        <v>0.5</v>
      </c>
      <c r="R73" s="35">
        <v>0.5</v>
      </c>
      <c r="S73" s="35">
        <v>0.5</v>
      </c>
      <c r="T73" s="35">
        <v>0.5</v>
      </c>
      <c r="U73" s="35">
        <v>0.5</v>
      </c>
      <c r="V73" s="35">
        <v>0.5</v>
      </c>
      <c r="W73" s="35">
        <v>0.5</v>
      </c>
      <c r="X73" s="35">
        <v>0.5</v>
      </c>
      <c r="Y73" s="35">
        <v>0.5</v>
      </c>
      <c r="Z73" s="35">
        <v>0.5</v>
      </c>
      <c r="AA73" s="35">
        <v>0.5</v>
      </c>
      <c r="AB73" s="35">
        <v>0.5</v>
      </c>
      <c r="AC73" s="35">
        <v>12</v>
      </c>
      <c r="AD73" s="35">
        <v>84</v>
      </c>
    </row>
    <row r="74" spans="1:31">
      <c r="C74" s="35" t="s">
        <v>119</v>
      </c>
      <c r="D74" s="35" t="s">
        <v>120</v>
      </c>
      <c r="E74" s="35">
        <v>1</v>
      </c>
      <c r="F74" s="35">
        <v>1</v>
      </c>
      <c r="G74" s="35">
        <v>1</v>
      </c>
      <c r="H74" s="35">
        <v>1</v>
      </c>
      <c r="I74" s="35">
        <v>1</v>
      </c>
      <c r="J74" s="35">
        <v>1</v>
      </c>
      <c r="K74" s="35">
        <v>1</v>
      </c>
      <c r="L74" s="35">
        <v>1</v>
      </c>
      <c r="M74" s="35">
        <v>1</v>
      </c>
      <c r="N74" s="35">
        <v>1</v>
      </c>
      <c r="O74" s="35">
        <v>1</v>
      </c>
      <c r="P74" s="35">
        <v>1</v>
      </c>
      <c r="Q74" s="35">
        <v>1</v>
      </c>
      <c r="R74" s="35">
        <v>1</v>
      </c>
      <c r="S74" s="35">
        <v>1</v>
      </c>
      <c r="T74" s="35">
        <v>1</v>
      </c>
      <c r="U74" s="35">
        <v>1</v>
      </c>
      <c r="V74" s="35">
        <v>1</v>
      </c>
      <c r="W74" s="35">
        <v>1</v>
      </c>
      <c r="X74" s="35">
        <v>1</v>
      </c>
      <c r="Y74" s="35">
        <v>1</v>
      </c>
      <c r="Z74" s="35">
        <v>1</v>
      </c>
      <c r="AA74" s="35">
        <v>1</v>
      </c>
      <c r="AB74" s="35">
        <v>1</v>
      </c>
      <c r="AC74" s="35">
        <v>24</v>
      </c>
      <c r="AD74" s="35">
        <v>168</v>
      </c>
    </row>
    <row r="75" spans="1:31">
      <c r="A75" s="35" t="s">
        <v>204</v>
      </c>
      <c r="B75" s="35" t="s">
        <v>127</v>
      </c>
      <c r="C75" s="35" t="s">
        <v>119</v>
      </c>
      <c r="D75" s="35" t="s">
        <v>120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</row>
    <row r="76" spans="1:31">
      <c r="A76" s="35" t="s">
        <v>300</v>
      </c>
      <c r="B76" s="35" t="s">
        <v>118</v>
      </c>
      <c r="C76" s="35" t="s">
        <v>119</v>
      </c>
      <c r="D76" s="35" t="s">
        <v>120</v>
      </c>
      <c r="E76" s="37">
        <v>0.05</v>
      </c>
      <c r="F76" s="37">
        <v>0.05</v>
      </c>
      <c r="G76" s="37">
        <v>0.05</v>
      </c>
      <c r="H76" s="37">
        <v>0.05</v>
      </c>
      <c r="I76" s="37">
        <v>0.05</v>
      </c>
      <c r="J76" s="37">
        <v>0.05</v>
      </c>
      <c r="K76" s="37">
        <v>0.05</v>
      </c>
      <c r="L76" s="37">
        <v>0.05</v>
      </c>
      <c r="M76" s="37">
        <v>0.05</v>
      </c>
      <c r="N76" s="37">
        <v>0.05</v>
      </c>
      <c r="O76" s="37">
        <v>0.05</v>
      </c>
      <c r="P76" s="37">
        <v>0.05</v>
      </c>
      <c r="Q76" s="37">
        <v>0.05</v>
      </c>
      <c r="R76" s="37">
        <v>0.05</v>
      </c>
      <c r="S76" s="37">
        <v>0.05</v>
      </c>
      <c r="T76" s="37">
        <v>0.05</v>
      </c>
      <c r="U76" s="37">
        <v>0.05</v>
      </c>
      <c r="V76" s="37">
        <v>0.05</v>
      </c>
      <c r="W76" s="37">
        <v>0.05</v>
      </c>
      <c r="X76" s="37">
        <v>0.05</v>
      </c>
      <c r="Y76" s="37">
        <v>0.05</v>
      </c>
      <c r="Z76" s="37">
        <v>0.05</v>
      </c>
      <c r="AA76" s="37">
        <v>0.05</v>
      </c>
      <c r="AB76" s="37">
        <v>0.05</v>
      </c>
      <c r="AC76" s="35">
        <v>1.2</v>
      </c>
      <c r="AD76" s="35">
        <v>8.4</v>
      </c>
      <c r="AE76" s="35">
        <v>438</v>
      </c>
    </row>
    <row r="77" spans="1:31">
      <c r="A77" s="35" t="s">
        <v>301</v>
      </c>
      <c r="B77" s="35" t="s">
        <v>118</v>
      </c>
      <c r="C77" s="35" t="s">
        <v>119</v>
      </c>
      <c r="D77" s="35" t="s">
        <v>120</v>
      </c>
      <c r="E77" s="37">
        <v>0.2</v>
      </c>
      <c r="F77" s="37">
        <v>0.2</v>
      </c>
      <c r="G77" s="37">
        <v>0.2</v>
      </c>
      <c r="H77" s="37">
        <v>0.2</v>
      </c>
      <c r="I77" s="37">
        <v>0.2</v>
      </c>
      <c r="J77" s="37">
        <v>0.2</v>
      </c>
      <c r="K77" s="37">
        <v>0.2</v>
      </c>
      <c r="L77" s="37">
        <v>0.2</v>
      </c>
      <c r="M77" s="37">
        <v>0.2</v>
      </c>
      <c r="N77" s="37">
        <v>0.2</v>
      </c>
      <c r="O77" s="37">
        <v>0.2</v>
      </c>
      <c r="P77" s="37">
        <v>0.2</v>
      </c>
      <c r="Q77" s="37">
        <v>0.2</v>
      </c>
      <c r="R77" s="37">
        <v>0.2</v>
      </c>
      <c r="S77" s="37">
        <v>0.2</v>
      </c>
      <c r="T77" s="37">
        <v>0.2</v>
      </c>
      <c r="U77" s="37">
        <v>0.2</v>
      </c>
      <c r="V77" s="37">
        <v>0.2</v>
      </c>
      <c r="W77" s="37">
        <v>0.2</v>
      </c>
      <c r="X77" s="37">
        <v>0.2</v>
      </c>
      <c r="Y77" s="37">
        <v>0.2</v>
      </c>
      <c r="Z77" s="37">
        <v>0.2</v>
      </c>
      <c r="AA77" s="37">
        <v>0.2</v>
      </c>
      <c r="AB77" s="37">
        <v>0.2</v>
      </c>
      <c r="AC77" s="35">
        <v>4.8</v>
      </c>
      <c r="AD77" s="35">
        <v>33.6</v>
      </c>
      <c r="AE77" s="35">
        <v>1752</v>
      </c>
    </row>
    <row r="78" spans="1:31">
      <c r="A78" s="35" t="s">
        <v>302</v>
      </c>
      <c r="B78" s="35" t="s">
        <v>121</v>
      </c>
      <c r="C78" s="35" t="s">
        <v>119</v>
      </c>
      <c r="D78" s="35" t="s">
        <v>120</v>
      </c>
      <c r="E78" s="37">
        <v>48.8</v>
      </c>
      <c r="F78" s="37">
        <v>48.8</v>
      </c>
      <c r="G78" s="37">
        <v>48.8</v>
      </c>
      <c r="H78" s="37">
        <v>48.8</v>
      </c>
      <c r="I78" s="37">
        <v>48.8</v>
      </c>
      <c r="J78" s="37">
        <v>48.8</v>
      </c>
      <c r="K78" s="37">
        <v>48.8</v>
      </c>
      <c r="L78" s="37">
        <v>48.8</v>
      </c>
      <c r="M78" s="37">
        <v>48.8</v>
      </c>
      <c r="N78" s="37">
        <v>48.8</v>
      </c>
      <c r="O78" s="37">
        <v>48.8</v>
      </c>
      <c r="P78" s="37">
        <v>48.8</v>
      </c>
      <c r="Q78" s="37">
        <v>48.8</v>
      </c>
      <c r="R78" s="37">
        <v>48.8</v>
      </c>
      <c r="S78" s="37">
        <v>48.8</v>
      </c>
      <c r="T78" s="37">
        <v>48.8</v>
      </c>
      <c r="U78" s="37">
        <v>48.8</v>
      </c>
      <c r="V78" s="37">
        <v>48.8</v>
      </c>
      <c r="W78" s="37">
        <v>48.8</v>
      </c>
      <c r="X78" s="37">
        <v>48.8</v>
      </c>
      <c r="Y78" s="37">
        <v>48.8</v>
      </c>
      <c r="Z78" s="37">
        <v>48.8</v>
      </c>
      <c r="AA78" s="37">
        <v>48.8</v>
      </c>
      <c r="AB78" s="37">
        <v>48.8</v>
      </c>
      <c r="AC78" s="35">
        <v>1171.2</v>
      </c>
      <c r="AD78" s="35">
        <v>8198.4</v>
      </c>
      <c r="AE78" s="35">
        <v>427488</v>
      </c>
    </row>
    <row r="79" spans="1:31">
      <c r="A79" s="35" t="s">
        <v>303</v>
      </c>
      <c r="B79" s="35" t="s">
        <v>121</v>
      </c>
      <c r="C79" s="35" t="s">
        <v>119</v>
      </c>
      <c r="D79" s="35" t="s">
        <v>120</v>
      </c>
      <c r="E79" s="37">
        <v>55</v>
      </c>
      <c r="F79" s="37">
        <v>55</v>
      </c>
      <c r="G79" s="37">
        <v>55</v>
      </c>
      <c r="H79" s="37">
        <v>55</v>
      </c>
      <c r="I79" s="37">
        <v>55</v>
      </c>
      <c r="J79" s="37">
        <v>55</v>
      </c>
      <c r="K79" s="37">
        <v>55</v>
      </c>
      <c r="L79" s="37">
        <v>55</v>
      </c>
      <c r="M79" s="37">
        <v>55</v>
      </c>
      <c r="N79" s="37">
        <v>55</v>
      </c>
      <c r="O79" s="37">
        <v>55</v>
      </c>
      <c r="P79" s="37">
        <v>55</v>
      </c>
      <c r="Q79" s="37">
        <v>55</v>
      </c>
      <c r="R79" s="37">
        <v>55</v>
      </c>
      <c r="S79" s="37">
        <v>55</v>
      </c>
      <c r="T79" s="37">
        <v>55</v>
      </c>
      <c r="U79" s="37">
        <v>55</v>
      </c>
      <c r="V79" s="37">
        <v>55</v>
      </c>
      <c r="W79" s="37">
        <v>55</v>
      </c>
      <c r="X79" s="37">
        <v>55</v>
      </c>
      <c r="Y79" s="37">
        <v>55</v>
      </c>
      <c r="Z79" s="37">
        <v>55</v>
      </c>
      <c r="AA79" s="37">
        <v>55</v>
      </c>
      <c r="AB79" s="37">
        <v>55</v>
      </c>
      <c r="AC79" s="35">
        <v>1320</v>
      </c>
      <c r="AD79" s="35">
        <v>9240</v>
      </c>
      <c r="AE79" s="35">
        <v>481800</v>
      </c>
    </row>
    <row r="80" spans="1:31">
      <c r="A80" s="35" t="s">
        <v>304</v>
      </c>
      <c r="B80" s="35" t="s">
        <v>121</v>
      </c>
      <c r="C80" s="35" t="s">
        <v>119</v>
      </c>
      <c r="D80" s="35" t="s">
        <v>120</v>
      </c>
      <c r="E80" s="37">
        <v>60</v>
      </c>
      <c r="F80" s="37">
        <v>60</v>
      </c>
      <c r="G80" s="37">
        <v>60</v>
      </c>
      <c r="H80" s="37">
        <v>60</v>
      </c>
      <c r="I80" s="37">
        <v>60</v>
      </c>
      <c r="J80" s="37">
        <v>60</v>
      </c>
      <c r="K80" s="37">
        <v>60</v>
      </c>
      <c r="L80" s="37">
        <v>60</v>
      </c>
      <c r="M80" s="37">
        <v>60</v>
      </c>
      <c r="N80" s="37">
        <v>60</v>
      </c>
      <c r="O80" s="37">
        <v>60</v>
      </c>
      <c r="P80" s="37">
        <v>60</v>
      </c>
      <c r="Q80" s="37">
        <v>60</v>
      </c>
      <c r="R80" s="37">
        <v>60</v>
      </c>
      <c r="S80" s="37">
        <v>60</v>
      </c>
      <c r="T80" s="37">
        <v>60</v>
      </c>
      <c r="U80" s="37">
        <v>60</v>
      </c>
      <c r="V80" s="37">
        <v>60</v>
      </c>
      <c r="W80" s="37">
        <v>60</v>
      </c>
      <c r="X80" s="37">
        <v>60</v>
      </c>
      <c r="Y80" s="37">
        <v>60</v>
      </c>
      <c r="Z80" s="37">
        <v>60</v>
      </c>
      <c r="AA80" s="37">
        <v>60</v>
      </c>
      <c r="AB80" s="37">
        <v>60</v>
      </c>
      <c r="AC80" s="35">
        <v>1440</v>
      </c>
      <c r="AD80" s="35">
        <v>10080</v>
      </c>
      <c r="AE80" s="35">
        <v>525600</v>
      </c>
    </row>
    <row r="81" spans="1:31">
      <c r="A81" s="35" t="s">
        <v>305</v>
      </c>
      <c r="B81" s="35" t="s">
        <v>121</v>
      </c>
      <c r="C81" s="35" t="s">
        <v>119</v>
      </c>
      <c r="D81" s="35" t="s">
        <v>120</v>
      </c>
      <c r="E81" s="37">
        <v>60</v>
      </c>
      <c r="F81" s="37">
        <v>60</v>
      </c>
      <c r="G81" s="37">
        <v>60</v>
      </c>
      <c r="H81" s="37">
        <v>60</v>
      </c>
      <c r="I81" s="37">
        <v>60</v>
      </c>
      <c r="J81" s="37">
        <v>60</v>
      </c>
      <c r="K81" s="37">
        <v>60</v>
      </c>
      <c r="L81" s="37">
        <v>60</v>
      </c>
      <c r="M81" s="37">
        <v>60</v>
      </c>
      <c r="N81" s="37">
        <v>60</v>
      </c>
      <c r="O81" s="37">
        <v>60</v>
      </c>
      <c r="P81" s="37">
        <v>60</v>
      </c>
      <c r="Q81" s="37">
        <v>60</v>
      </c>
      <c r="R81" s="37">
        <v>60</v>
      </c>
      <c r="S81" s="37">
        <v>60</v>
      </c>
      <c r="T81" s="37">
        <v>60</v>
      </c>
      <c r="U81" s="37">
        <v>60</v>
      </c>
      <c r="V81" s="37">
        <v>60</v>
      </c>
      <c r="W81" s="37">
        <v>60</v>
      </c>
      <c r="X81" s="37">
        <v>60</v>
      </c>
      <c r="Y81" s="37">
        <v>60</v>
      </c>
      <c r="Z81" s="37">
        <v>60</v>
      </c>
      <c r="AA81" s="37">
        <v>60</v>
      </c>
      <c r="AB81" s="37">
        <v>60</v>
      </c>
      <c r="AC81" s="35">
        <v>1440</v>
      </c>
      <c r="AD81" s="35">
        <v>10080</v>
      </c>
      <c r="AE81" s="35">
        <v>525600</v>
      </c>
    </row>
    <row r="82" spans="1:31">
      <c r="A82" s="35" t="s">
        <v>306</v>
      </c>
      <c r="B82" s="35" t="s">
        <v>121</v>
      </c>
      <c r="C82" s="35" t="s">
        <v>119</v>
      </c>
      <c r="D82" s="35" t="s">
        <v>120</v>
      </c>
      <c r="E82" s="37">
        <v>22</v>
      </c>
      <c r="F82" s="37">
        <v>22</v>
      </c>
      <c r="G82" s="37">
        <v>22</v>
      </c>
      <c r="H82" s="37">
        <v>22</v>
      </c>
      <c r="I82" s="37">
        <v>22</v>
      </c>
      <c r="J82" s="37">
        <v>22</v>
      </c>
      <c r="K82" s="37">
        <v>22</v>
      </c>
      <c r="L82" s="37">
        <v>22</v>
      </c>
      <c r="M82" s="37">
        <v>22</v>
      </c>
      <c r="N82" s="37">
        <v>22</v>
      </c>
      <c r="O82" s="37">
        <v>22</v>
      </c>
      <c r="P82" s="37">
        <v>22</v>
      </c>
      <c r="Q82" s="37">
        <v>22</v>
      </c>
      <c r="R82" s="37">
        <v>22</v>
      </c>
      <c r="S82" s="37">
        <v>22</v>
      </c>
      <c r="T82" s="37">
        <v>22</v>
      </c>
      <c r="U82" s="37">
        <v>22</v>
      </c>
      <c r="V82" s="37">
        <v>22</v>
      </c>
      <c r="W82" s="37">
        <v>22</v>
      </c>
      <c r="X82" s="37">
        <v>22</v>
      </c>
      <c r="Y82" s="37">
        <v>22</v>
      </c>
      <c r="Z82" s="37">
        <v>22</v>
      </c>
      <c r="AA82" s="37">
        <v>22</v>
      </c>
      <c r="AB82" s="37">
        <v>22</v>
      </c>
      <c r="AC82" s="35">
        <v>528</v>
      </c>
      <c r="AD82" s="35">
        <v>3696</v>
      </c>
      <c r="AE82" s="35">
        <v>192720</v>
      </c>
    </row>
    <row r="83" spans="1:31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85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63" customWidth="1"/>
    <col min="2" max="2" width="30.5" style="62" customWidth="1"/>
    <col min="3" max="18" width="17" style="51" customWidth="1"/>
    <col min="19" max="16384" width="9.33203125" style="51"/>
  </cols>
  <sheetData>
    <row r="1" spans="1:18" ht="20.25">
      <c r="A1" s="48" t="s">
        <v>154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s="54" customFormat="1">
      <c r="A2" s="93"/>
      <c r="B2" s="93"/>
      <c r="C2" s="53" t="s">
        <v>98</v>
      </c>
      <c r="D2" s="53" t="s">
        <v>99</v>
      </c>
      <c r="E2" s="53" t="s">
        <v>100</v>
      </c>
      <c r="F2" s="53" t="s">
        <v>101</v>
      </c>
      <c r="G2" s="53" t="s">
        <v>102</v>
      </c>
      <c r="H2" s="53" t="s">
        <v>103</v>
      </c>
      <c r="I2" s="53" t="s">
        <v>104</v>
      </c>
      <c r="J2" s="53" t="s">
        <v>105</v>
      </c>
      <c r="K2" s="53" t="s">
        <v>106</v>
      </c>
      <c r="L2" s="53" t="s">
        <v>107</v>
      </c>
      <c r="M2" s="53" t="s">
        <v>294</v>
      </c>
      <c r="N2" s="53" t="s">
        <v>108</v>
      </c>
      <c r="O2" s="53" t="s">
        <v>109</v>
      </c>
      <c r="P2" s="53" t="s">
        <v>110</v>
      </c>
      <c r="Q2" s="53" t="s">
        <v>111</v>
      </c>
      <c r="R2" s="53" t="s">
        <v>112</v>
      </c>
    </row>
    <row r="3" spans="1:18">
      <c r="A3" s="55" t="s">
        <v>7</v>
      </c>
      <c r="B3" s="49"/>
      <c r="C3" s="54"/>
    </row>
    <row r="4" spans="1:18">
      <c r="A4" s="52"/>
      <c r="B4" s="56" t="s">
        <v>9</v>
      </c>
      <c r="C4" s="85" t="s">
        <v>10</v>
      </c>
      <c r="D4" s="85" t="s">
        <v>11</v>
      </c>
      <c r="E4" s="85" t="s">
        <v>12</v>
      </c>
      <c r="F4" s="85" t="s">
        <v>13</v>
      </c>
      <c r="G4" s="85" t="s">
        <v>562</v>
      </c>
      <c r="H4" s="85" t="s">
        <v>14</v>
      </c>
      <c r="I4" s="85" t="s">
        <v>15</v>
      </c>
      <c r="J4" s="85" t="s">
        <v>16</v>
      </c>
      <c r="K4" s="85" t="s">
        <v>17</v>
      </c>
      <c r="L4" s="85" t="s">
        <v>18</v>
      </c>
      <c r="M4" s="85" t="s">
        <v>19</v>
      </c>
      <c r="N4" s="85" t="s">
        <v>20</v>
      </c>
      <c r="O4" s="85" t="s">
        <v>21</v>
      </c>
      <c r="P4" s="85" t="s">
        <v>22</v>
      </c>
      <c r="Q4" s="85">
        <v>7</v>
      </c>
      <c r="R4" s="85">
        <v>8</v>
      </c>
    </row>
    <row r="5" spans="1:18">
      <c r="A5" s="52"/>
      <c r="B5" s="56" t="s">
        <v>23</v>
      </c>
      <c r="C5" s="85" t="s">
        <v>24</v>
      </c>
      <c r="D5" s="85" t="s">
        <v>24</v>
      </c>
      <c r="E5" s="85" t="s">
        <v>24</v>
      </c>
      <c r="F5" s="85" t="s">
        <v>24</v>
      </c>
      <c r="G5" s="85" t="s">
        <v>24</v>
      </c>
      <c r="H5" s="85" t="s">
        <v>24</v>
      </c>
      <c r="I5" s="85" t="s">
        <v>24</v>
      </c>
      <c r="J5" s="85" t="s">
        <v>24</v>
      </c>
      <c r="K5" s="85" t="s">
        <v>24</v>
      </c>
      <c r="L5" s="85" t="s">
        <v>24</v>
      </c>
      <c r="M5" s="85" t="s">
        <v>24</v>
      </c>
      <c r="N5" s="85" t="s">
        <v>24</v>
      </c>
      <c r="O5" s="85" t="s">
        <v>24</v>
      </c>
      <c r="P5" s="85" t="s">
        <v>24</v>
      </c>
      <c r="Q5" s="85" t="s">
        <v>24</v>
      </c>
      <c r="R5" s="85" t="s">
        <v>24</v>
      </c>
    </row>
    <row r="6" spans="1:18">
      <c r="A6" s="52"/>
      <c r="B6" s="56"/>
      <c r="C6" s="86"/>
      <c r="D6" s="87"/>
      <c r="E6" s="87"/>
      <c r="F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</row>
    <row r="7" spans="1:18">
      <c r="A7" s="55" t="s">
        <v>36</v>
      </c>
      <c r="B7" s="49"/>
      <c r="C7" s="76"/>
      <c r="D7" s="76"/>
      <c r="E7" s="76"/>
      <c r="F7" s="76"/>
      <c r="G7" s="76"/>
      <c r="H7" s="88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">
      <c r="A8" s="52"/>
      <c r="B8" s="55" t="s">
        <v>37</v>
      </c>
      <c r="C8" s="54"/>
    </row>
    <row r="9" spans="1:18">
      <c r="A9" s="52"/>
      <c r="B9" s="56" t="s">
        <v>38</v>
      </c>
      <c r="C9" s="57" t="str">
        <f>BuildingSummary!$C$26</f>
        <v>Mass wall</v>
      </c>
      <c r="D9" s="57" t="str">
        <f>BuildingSummary!$C$26</f>
        <v>Mass wall</v>
      </c>
      <c r="E9" s="57" t="str">
        <f>BuildingSummary!$C$26</f>
        <v>Mass wall</v>
      </c>
      <c r="F9" s="57" t="str">
        <f>BuildingSummary!$C$26</f>
        <v>Mass wall</v>
      </c>
      <c r="G9" s="57" t="str">
        <f>BuildingSummary!$C$26</f>
        <v>Mass wall</v>
      </c>
      <c r="H9" s="57" t="str">
        <f>BuildingSummary!$C$26</f>
        <v>Mass wall</v>
      </c>
      <c r="I9" s="57" t="str">
        <f>BuildingSummary!$C$26</f>
        <v>Mass wall</v>
      </c>
      <c r="J9" s="57" t="str">
        <f>BuildingSummary!$C$26</f>
        <v>Mass wall</v>
      </c>
      <c r="K9" s="57" t="str">
        <f>BuildingSummary!$C$26</f>
        <v>Mass wall</v>
      </c>
      <c r="L9" s="57" t="str">
        <f>BuildingSummary!$C$26</f>
        <v>Mass wall</v>
      </c>
      <c r="M9" s="57" t="str">
        <f>BuildingSummary!$C$26</f>
        <v>Mass wall</v>
      </c>
      <c r="N9" s="57" t="str">
        <f>BuildingSummary!$C$26</f>
        <v>Mass wall</v>
      </c>
      <c r="O9" s="57" t="str">
        <f>BuildingSummary!$C$26</f>
        <v>Mass wall</v>
      </c>
      <c r="P9" s="57" t="str">
        <f>BuildingSummary!$C$26</f>
        <v>Mass wall</v>
      </c>
      <c r="Q9" s="57" t="str">
        <f>BuildingSummary!$C$26</f>
        <v>Mass wall</v>
      </c>
      <c r="R9" s="57" t="str">
        <f>BuildingSummary!$C$26</f>
        <v>Mass wall</v>
      </c>
    </row>
    <row r="10" spans="1:18">
      <c r="A10" s="52"/>
      <c r="B10" s="56" t="s">
        <v>258</v>
      </c>
      <c r="C10" s="57">
        <f>1/Miami!$D$51</f>
        <v>0.42069835927639887</v>
      </c>
      <c r="D10" s="57">
        <f>1/Houston!$D$51</f>
        <v>0.51786639047125838</v>
      </c>
      <c r="E10" s="57">
        <f>1/Phoenix!$D$51</f>
        <v>0.42955326460481102</v>
      </c>
      <c r="F10" s="57">
        <f>1/Atlanta!$D$51</f>
        <v>0.60716454159077105</v>
      </c>
      <c r="G10" s="57">
        <f>1/LosAngeles!$D$51</f>
        <v>0.42069835927639887</v>
      </c>
      <c r="H10" s="57">
        <f>1/LasVegas!$D$51</f>
        <v>0.60716454159077105</v>
      </c>
      <c r="I10" s="57">
        <f>1/SanFrancisco!$D$51</f>
        <v>0.42069835927639887</v>
      </c>
      <c r="J10" s="57">
        <f>1/Baltimore!$D$51</f>
        <v>1.4684287812041115</v>
      </c>
      <c r="K10" s="57">
        <f>1/Albuquerque!$D$51</f>
        <v>0.92678405931417984</v>
      </c>
      <c r="L10" s="57">
        <f>1/Seattle!$D$51</f>
        <v>1.7605633802816902</v>
      </c>
      <c r="M10" s="57">
        <f>1/Chicago!$D$51</f>
        <v>1.7605633802816902</v>
      </c>
      <c r="N10" s="57">
        <f>1/Boulder!$D$51</f>
        <v>1.2578616352201257</v>
      </c>
      <c r="O10" s="57">
        <f>1/Minneapolis!$D$51</f>
        <v>2.4813895781637716</v>
      </c>
      <c r="P10" s="57">
        <f>1/Helena!$D$51</f>
        <v>2.2271714922048997</v>
      </c>
      <c r="Q10" s="57">
        <f>1/Duluth!$D$51</f>
        <v>2.8901734104046244</v>
      </c>
      <c r="R10" s="57">
        <f>1/Fairbanks!$D$51</f>
        <v>3.7453183520599249</v>
      </c>
    </row>
    <row r="11" spans="1:18">
      <c r="A11" s="52"/>
      <c r="B11" s="55" t="s">
        <v>40</v>
      </c>
      <c r="C11" s="54"/>
    </row>
    <row r="12" spans="1:18">
      <c r="A12" s="52"/>
      <c r="B12" s="59" t="s">
        <v>38</v>
      </c>
      <c r="C12" s="57" t="str">
        <f>BuildingSummary!$C$31</f>
        <v>Attic</v>
      </c>
      <c r="D12" s="57" t="str">
        <f>BuildingSummary!$C$31</f>
        <v>Attic</v>
      </c>
      <c r="E12" s="57" t="str">
        <f>BuildingSummary!$C$31</f>
        <v>Attic</v>
      </c>
      <c r="F12" s="57" t="str">
        <f>BuildingSummary!$C$31</f>
        <v>Attic</v>
      </c>
      <c r="G12" s="57" t="str">
        <f>BuildingSummary!$C$31</f>
        <v>Attic</v>
      </c>
      <c r="H12" s="57" t="str">
        <f>BuildingSummary!$C$31</f>
        <v>Attic</v>
      </c>
      <c r="I12" s="57" t="str">
        <f>BuildingSummary!$C$31</f>
        <v>Attic</v>
      </c>
      <c r="J12" s="57" t="str">
        <f>BuildingSummary!$C$31</f>
        <v>Attic</v>
      </c>
      <c r="K12" s="57" t="str">
        <f>BuildingSummary!$C$31</f>
        <v>Attic</v>
      </c>
      <c r="L12" s="57" t="str">
        <f>BuildingSummary!$C$31</f>
        <v>Attic</v>
      </c>
      <c r="M12" s="57" t="str">
        <f>BuildingSummary!$C$31</f>
        <v>Attic</v>
      </c>
      <c r="N12" s="57" t="str">
        <f>BuildingSummary!$C$31</f>
        <v>Attic</v>
      </c>
      <c r="O12" s="57" t="str">
        <f>BuildingSummary!$C$31</f>
        <v>Attic</v>
      </c>
      <c r="P12" s="57" t="str">
        <f>BuildingSummary!$C$31</f>
        <v>Attic</v>
      </c>
      <c r="Q12" s="57" t="str">
        <f>BuildingSummary!$C$31</f>
        <v>Attic</v>
      </c>
      <c r="R12" s="57" t="str">
        <f>BuildingSummary!$C$31</f>
        <v>Attic</v>
      </c>
    </row>
    <row r="13" spans="1:18">
      <c r="A13" s="52"/>
      <c r="B13" s="56" t="s">
        <v>665</v>
      </c>
      <c r="C13" s="78">
        <f>(1/0.074)/5.678</f>
        <v>2.3799777234085089</v>
      </c>
      <c r="D13" s="78">
        <f>(1/0.066)/5.678</f>
        <v>2.6684598717004491</v>
      </c>
      <c r="E13" s="78">
        <f>(1/0.046)/5.678</f>
        <v>3.8286598159180363</v>
      </c>
      <c r="F13" s="78">
        <f>(1/0.072)/5.678</f>
        <v>2.4460882157254122</v>
      </c>
      <c r="G13" s="78">
        <f>(1/0.1)/5.678</f>
        <v>1.7611835153222966</v>
      </c>
      <c r="H13" s="78">
        <f>(1/0.048)/5.678</f>
        <v>3.6691323235881179</v>
      </c>
      <c r="I13" s="78">
        <f>(1/0.088)/5.678</f>
        <v>2.0013449037753372</v>
      </c>
      <c r="J13" s="78">
        <f>(1/0.058)/5.678</f>
        <v>3.0365233022798215</v>
      </c>
      <c r="K13" s="78">
        <f>(1/0.059)/5.678</f>
        <v>2.9850568056310114</v>
      </c>
      <c r="L13" s="78">
        <f>(1/0.064)/5.678</f>
        <v>2.7518492426910885</v>
      </c>
      <c r="M13" s="78">
        <f>(1/0.053)/5.678</f>
        <v>3.3229877647590502</v>
      </c>
      <c r="N13" s="78">
        <f>(1/0.051)/5.678</f>
        <v>3.4533010104358759</v>
      </c>
      <c r="O13" s="78">
        <f>(1/0.045)/5.678</f>
        <v>3.913741145160659</v>
      </c>
      <c r="P13" s="78">
        <f>(1/0.049)/5.678</f>
        <v>3.5942520720863196</v>
      </c>
      <c r="Q13" s="78">
        <f>(1/0.04)/5.678</f>
        <v>4.4029587883057415</v>
      </c>
      <c r="R13" s="78">
        <f>(1/0.031)/5.678</f>
        <v>5.6812371462009565</v>
      </c>
    </row>
    <row r="14" spans="1:18">
      <c r="A14" s="52"/>
      <c r="B14" s="55" t="s">
        <v>42</v>
      </c>
      <c r="C14" s="54"/>
    </row>
    <row r="15" spans="1:18">
      <c r="A15" s="52"/>
      <c r="B15" s="56" t="s">
        <v>259</v>
      </c>
      <c r="C15" s="57">
        <f>Miami!$E$61</f>
        <v>5.835</v>
      </c>
      <c r="D15" s="57">
        <f>Houston!$E$61</f>
        <v>5.835</v>
      </c>
      <c r="E15" s="57">
        <f>Phoenix!$E$61</f>
        <v>5.835</v>
      </c>
      <c r="F15" s="57">
        <f>Atlanta!$E$61</f>
        <v>4.0919999999999996</v>
      </c>
      <c r="G15" s="57">
        <f>LosAngeles!$E$61</f>
        <v>5.835</v>
      </c>
      <c r="H15" s="57">
        <f>LasVegas!$E$61</f>
        <v>5.835</v>
      </c>
      <c r="I15" s="57">
        <f>SanFrancisco!$E$61</f>
        <v>4.0919999999999996</v>
      </c>
      <c r="J15" s="57">
        <f>Baltimore!$E$61</f>
        <v>3.3540000000000001</v>
      </c>
      <c r="K15" s="57">
        <f>Albuquerque!$E$61</f>
        <v>4.0919999999999996</v>
      </c>
      <c r="L15" s="57">
        <f>Seattle!$E$61</f>
        <v>4.0919999999999996</v>
      </c>
      <c r="M15" s="57">
        <f>Chicago!$E$61</f>
        <v>3.3540000000000001</v>
      </c>
      <c r="N15" s="57">
        <f>Boulder!$E$61</f>
        <v>3.3540000000000001</v>
      </c>
      <c r="O15" s="57">
        <f>Minneapolis!$E$61</f>
        <v>2.956</v>
      </c>
      <c r="P15" s="57">
        <f>Helena!$E$61</f>
        <v>2.956</v>
      </c>
      <c r="Q15" s="57">
        <f>Duluth!$E$61</f>
        <v>2.956</v>
      </c>
      <c r="R15" s="57">
        <f>Fairbanks!$E$61</f>
        <v>2.956</v>
      </c>
    </row>
    <row r="16" spans="1:18">
      <c r="A16" s="52"/>
      <c r="B16" s="56" t="s">
        <v>43</v>
      </c>
      <c r="C16" s="57">
        <f>Miami!$F$61</f>
        <v>0.251</v>
      </c>
      <c r="D16" s="57">
        <f>Houston!$F$61</f>
        <v>0.251</v>
      </c>
      <c r="E16" s="57">
        <f>Phoenix!$F$61</f>
        <v>0.251</v>
      </c>
      <c r="F16" s="57">
        <f>Atlanta!$F$61</f>
        <v>0.255</v>
      </c>
      <c r="G16" s="57">
        <f>LosAngeles!$F$61</f>
        <v>0.44</v>
      </c>
      <c r="H16" s="57">
        <f>LasVegas!$F$61</f>
        <v>0.251</v>
      </c>
      <c r="I16" s="57">
        <f>SanFrancisco!$F$61</f>
        <v>0.39200000000000002</v>
      </c>
      <c r="J16" s="57">
        <f>Baltimore!$F$61</f>
        <v>0.35499999999999998</v>
      </c>
      <c r="K16" s="57">
        <f>Albuquerque!$F$61</f>
        <v>0.36199999999999999</v>
      </c>
      <c r="L16" s="57">
        <f>Seattle!$F$61</f>
        <v>0.39200000000000002</v>
      </c>
      <c r="M16" s="57">
        <f>Chicago!$F$61</f>
        <v>0.38500000000000001</v>
      </c>
      <c r="N16" s="57">
        <f>Boulder!$F$61</f>
        <v>0.38500000000000001</v>
      </c>
      <c r="O16" s="57">
        <f>Minneapolis!$F$61</f>
        <v>0.38500000000000001</v>
      </c>
      <c r="P16" s="57">
        <f>Helena!$F$61</f>
        <v>0.38500000000000001</v>
      </c>
      <c r="Q16" s="57">
        <f>Duluth!$F$61</f>
        <v>0.48699999999999999</v>
      </c>
      <c r="R16" s="57">
        <f>Fairbanks!$F$61</f>
        <v>0.61599999999999999</v>
      </c>
    </row>
    <row r="17" spans="1:19">
      <c r="A17" s="52"/>
      <c r="B17" s="56" t="s">
        <v>44</v>
      </c>
      <c r="C17" s="57">
        <f>Miami!$G$61</f>
        <v>0.11</v>
      </c>
      <c r="D17" s="57">
        <f>Houston!$G$61</f>
        <v>0.11</v>
      </c>
      <c r="E17" s="57">
        <f>Phoenix!$G$61</f>
        <v>0.11</v>
      </c>
      <c r="F17" s="57">
        <f>Atlanta!$G$61</f>
        <v>0.129</v>
      </c>
      <c r="G17" s="57">
        <f>LosAngeles!$G$61</f>
        <v>0.27200000000000002</v>
      </c>
      <c r="H17" s="57">
        <f>LasVegas!$G$61</f>
        <v>0.11</v>
      </c>
      <c r="I17" s="57">
        <f>SanFrancisco!$G$61</f>
        <v>0.253</v>
      </c>
      <c r="J17" s="57">
        <f>Baltimore!$G$61</f>
        <v>0.27400000000000002</v>
      </c>
      <c r="K17" s="57">
        <f>Albuquerque!$G$61</f>
        <v>0.22500000000000001</v>
      </c>
      <c r="L17" s="57">
        <f>Seattle!$G$61</f>
        <v>0.253</v>
      </c>
      <c r="M17" s="57">
        <f>Chicago!$G$61</f>
        <v>0.30499999999999999</v>
      </c>
      <c r="N17" s="57">
        <f>Boulder!$G$61</f>
        <v>0.30499999999999999</v>
      </c>
      <c r="O17" s="57">
        <f>Minneapolis!$G$61</f>
        <v>0.30499999999999999</v>
      </c>
      <c r="P17" s="57">
        <f>Helena!$G$61</f>
        <v>0.30499999999999999</v>
      </c>
      <c r="Q17" s="57">
        <f>Duluth!$G$61</f>
        <v>0.40899999999999997</v>
      </c>
      <c r="R17" s="57">
        <f>Fairbanks!$G$61</f>
        <v>0.54100000000000004</v>
      </c>
    </row>
    <row r="18" spans="1:19">
      <c r="A18" s="52"/>
      <c r="B18" s="55" t="s">
        <v>45</v>
      </c>
      <c r="C18" s="54"/>
    </row>
    <row r="19" spans="1:19">
      <c r="A19" s="52"/>
      <c r="B19" s="56" t="s">
        <v>259</v>
      </c>
      <c r="C19" s="57" t="s">
        <v>249</v>
      </c>
      <c r="D19" s="57" t="s">
        <v>249</v>
      </c>
      <c r="E19" s="57" t="s">
        <v>249</v>
      </c>
      <c r="F19" s="57" t="s">
        <v>249</v>
      </c>
      <c r="G19" s="57" t="s">
        <v>249</v>
      </c>
      <c r="H19" s="57" t="s">
        <v>249</v>
      </c>
      <c r="I19" s="57" t="s">
        <v>249</v>
      </c>
      <c r="J19" s="57" t="s">
        <v>249</v>
      </c>
      <c r="K19" s="57" t="s">
        <v>249</v>
      </c>
      <c r="L19" s="57" t="s">
        <v>249</v>
      </c>
      <c r="M19" s="57" t="s">
        <v>249</v>
      </c>
      <c r="N19" s="57" t="s">
        <v>249</v>
      </c>
      <c r="O19" s="57" t="s">
        <v>249</v>
      </c>
      <c r="P19" s="57" t="s">
        <v>249</v>
      </c>
      <c r="Q19" s="57" t="s">
        <v>249</v>
      </c>
      <c r="R19" s="57" t="s">
        <v>249</v>
      </c>
    </row>
    <row r="20" spans="1:19">
      <c r="A20" s="52"/>
      <c r="B20" s="56" t="s">
        <v>43</v>
      </c>
      <c r="C20" s="57" t="s">
        <v>249</v>
      </c>
      <c r="D20" s="57" t="s">
        <v>249</v>
      </c>
      <c r="E20" s="57" t="s">
        <v>249</v>
      </c>
      <c r="F20" s="57" t="s">
        <v>249</v>
      </c>
      <c r="G20" s="57" t="s">
        <v>249</v>
      </c>
      <c r="H20" s="57" t="s">
        <v>249</v>
      </c>
      <c r="I20" s="57" t="s">
        <v>249</v>
      </c>
      <c r="J20" s="57" t="s">
        <v>249</v>
      </c>
      <c r="K20" s="57" t="s">
        <v>249</v>
      </c>
      <c r="L20" s="57" t="s">
        <v>249</v>
      </c>
      <c r="M20" s="57" t="s">
        <v>249</v>
      </c>
      <c r="N20" s="57" t="s">
        <v>249</v>
      </c>
      <c r="O20" s="57" t="s">
        <v>249</v>
      </c>
      <c r="P20" s="57" t="s">
        <v>249</v>
      </c>
      <c r="Q20" s="57" t="s">
        <v>249</v>
      </c>
      <c r="R20" s="57" t="s">
        <v>249</v>
      </c>
    </row>
    <row r="21" spans="1:19">
      <c r="A21" s="52"/>
      <c r="B21" s="56" t="s">
        <v>44</v>
      </c>
      <c r="C21" s="57" t="s">
        <v>249</v>
      </c>
      <c r="D21" s="57" t="s">
        <v>249</v>
      </c>
      <c r="E21" s="57" t="s">
        <v>249</v>
      </c>
      <c r="F21" s="57" t="s">
        <v>249</v>
      </c>
      <c r="G21" s="57" t="s">
        <v>249</v>
      </c>
      <c r="H21" s="57" t="s">
        <v>249</v>
      </c>
      <c r="I21" s="57" t="s">
        <v>249</v>
      </c>
      <c r="J21" s="57" t="s">
        <v>249</v>
      </c>
      <c r="K21" s="57" t="s">
        <v>249</v>
      </c>
      <c r="L21" s="57" t="s">
        <v>249</v>
      </c>
      <c r="M21" s="57" t="s">
        <v>249</v>
      </c>
      <c r="N21" s="57" t="s">
        <v>249</v>
      </c>
      <c r="O21" s="57" t="s">
        <v>249</v>
      </c>
      <c r="P21" s="57" t="s">
        <v>249</v>
      </c>
      <c r="Q21" s="57" t="s">
        <v>249</v>
      </c>
      <c r="R21" s="57" t="s">
        <v>249</v>
      </c>
    </row>
    <row r="22" spans="1:19">
      <c r="A22" s="52"/>
      <c r="B22" s="55" t="s">
        <v>46</v>
      </c>
      <c r="C22" s="54"/>
    </row>
    <row r="23" spans="1:19">
      <c r="A23" s="52"/>
      <c r="B23" s="56" t="s">
        <v>47</v>
      </c>
      <c r="C23" s="57" t="str">
        <f>BuildingSummary!$C$46</f>
        <v>Mass Floor</v>
      </c>
      <c r="D23" s="57" t="str">
        <f>BuildingSummary!$C$46</f>
        <v>Mass Floor</v>
      </c>
      <c r="E23" s="57" t="str">
        <f>BuildingSummary!$C$46</f>
        <v>Mass Floor</v>
      </c>
      <c r="F23" s="57" t="str">
        <f>BuildingSummary!$C$46</f>
        <v>Mass Floor</v>
      </c>
      <c r="G23" s="57" t="str">
        <f>BuildingSummary!$C$46</f>
        <v>Mass Floor</v>
      </c>
      <c r="H23" s="57" t="str">
        <f>BuildingSummary!$C$46</f>
        <v>Mass Floor</v>
      </c>
      <c r="I23" s="57" t="str">
        <f>BuildingSummary!$C$46</f>
        <v>Mass Floor</v>
      </c>
      <c r="J23" s="57" t="str">
        <f>BuildingSummary!$C$46</f>
        <v>Mass Floor</v>
      </c>
      <c r="K23" s="57" t="str">
        <f>BuildingSummary!$C$46</f>
        <v>Mass Floor</v>
      </c>
      <c r="L23" s="57" t="str">
        <f>BuildingSummary!$C$46</f>
        <v>Mass Floor</v>
      </c>
      <c r="M23" s="57" t="str">
        <f>BuildingSummary!$C$46</f>
        <v>Mass Floor</v>
      </c>
      <c r="N23" s="57" t="str">
        <f>BuildingSummary!$C$46</f>
        <v>Mass Floor</v>
      </c>
      <c r="O23" s="57" t="str">
        <f>BuildingSummary!$C$46</f>
        <v>Mass Floor</v>
      </c>
      <c r="P23" s="57" t="str">
        <f>BuildingSummary!$C$46</f>
        <v>Mass Floor</v>
      </c>
      <c r="Q23" s="57" t="str">
        <f>BuildingSummary!$C$46</f>
        <v>Mass Floor</v>
      </c>
      <c r="R23" s="57" t="str">
        <f>BuildingSummary!$C$46</f>
        <v>Mass Floor</v>
      </c>
    </row>
    <row r="24" spans="1:19">
      <c r="A24" s="52"/>
      <c r="B24" s="56" t="s">
        <v>49</v>
      </c>
      <c r="C24" s="57" t="str">
        <f>BuildingSummary!$C$47</f>
        <v>4in slab w/carpet</v>
      </c>
      <c r="D24" s="57" t="str">
        <f>BuildingSummary!$C$47</f>
        <v>4in slab w/carpet</v>
      </c>
      <c r="E24" s="57" t="str">
        <f>BuildingSummary!$C$47</f>
        <v>4in slab w/carpet</v>
      </c>
      <c r="F24" s="57" t="str">
        <f>BuildingSummary!$C$47</f>
        <v>4in slab w/carpet</v>
      </c>
      <c r="G24" s="57" t="str">
        <f>BuildingSummary!$C$47</f>
        <v>4in slab w/carpet</v>
      </c>
      <c r="H24" s="57" t="str">
        <f>BuildingSummary!$C$47</f>
        <v>4in slab w/carpet</v>
      </c>
      <c r="I24" s="57" t="str">
        <f>BuildingSummary!$C$47</f>
        <v>4in slab w/carpet</v>
      </c>
      <c r="J24" s="57" t="str">
        <f>BuildingSummary!$C$47</f>
        <v>4in slab w/carpet</v>
      </c>
      <c r="K24" s="57" t="str">
        <f>BuildingSummary!$C$47</f>
        <v>4in slab w/carpet</v>
      </c>
      <c r="L24" s="57" t="str">
        <f>BuildingSummary!$C$47</f>
        <v>4in slab w/carpet</v>
      </c>
      <c r="M24" s="57" t="str">
        <f>BuildingSummary!$C$47</f>
        <v>4in slab w/carpet</v>
      </c>
      <c r="N24" s="57" t="str">
        <f>BuildingSummary!$C$47</f>
        <v>4in slab w/carpet</v>
      </c>
      <c r="O24" s="57" t="str">
        <f>BuildingSummary!$C$47</f>
        <v>4in slab w/carpet</v>
      </c>
      <c r="P24" s="57" t="str">
        <f>BuildingSummary!$C$47</f>
        <v>4in slab w/carpet</v>
      </c>
      <c r="Q24" s="57" t="str">
        <f>BuildingSummary!$C$47</f>
        <v>4in slab w/carpet</v>
      </c>
      <c r="R24" s="57" t="str">
        <f>BuildingSummary!$C$47</f>
        <v>4in slab w/carpet</v>
      </c>
    </row>
    <row r="25" spans="1:19">
      <c r="A25" s="52"/>
      <c r="B25" s="56" t="s">
        <v>258</v>
      </c>
      <c r="C25" s="57">
        <f>1/Miami!$D$50</f>
        <v>0.53705692803437166</v>
      </c>
      <c r="D25" s="57">
        <f>1/Houston!$D$50</f>
        <v>0.53705692803437166</v>
      </c>
      <c r="E25" s="57">
        <f>1/Phoenix!$D$50</f>
        <v>0.53705692803437166</v>
      </c>
      <c r="F25" s="57">
        <f>1/Atlanta!$D$50</f>
        <v>0.53705692803437166</v>
      </c>
      <c r="G25" s="57">
        <f>1/LosAngeles!$D$50</f>
        <v>0.53705692803437166</v>
      </c>
      <c r="H25" s="57">
        <f>1/LasVegas!$D$50</f>
        <v>0.53705692803437166</v>
      </c>
      <c r="I25" s="57">
        <f>1/SanFrancisco!$D$50</f>
        <v>0.53705692803437166</v>
      </c>
      <c r="J25" s="57">
        <f>1/Baltimore!$D$50</f>
        <v>0.53705692803437166</v>
      </c>
      <c r="K25" s="57">
        <f>1/Albuquerque!$D$50</f>
        <v>0.53705692803437166</v>
      </c>
      <c r="L25" s="57">
        <f>1/Seattle!$D$50</f>
        <v>0.53705692803437166</v>
      </c>
      <c r="M25" s="57">
        <f>1/Chicago!$D$50</f>
        <v>0.53705692803437166</v>
      </c>
      <c r="N25" s="57">
        <f>1/Boulder!$D$50</f>
        <v>0.53705692803437166</v>
      </c>
      <c r="O25" s="57">
        <f>1/Minneapolis!$D$50</f>
        <v>0.53705692803437166</v>
      </c>
      <c r="P25" s="57">
        <f>1/Helena!$D$50</f>
        <v>0.53705692803437166</v>
      </c>
      <c r="Q25" s="57">
        <f>1/Duluth!$D$50</f>
        <v>0.53705692803437166</v>
      </c>
      <c r="R25" s="57">
        <f>1/Fairbanks!$D$50</f>
        <v>0.53705692803437166</v>
      </c>
      <c r="S25" s="57"/>
    </row>
    <row r="26" spans="1:19">
      <c r="A26" s="55" t="s">
        <v>55</v>
      </c>
      <c r="B26" s="49"/>
      <c r="C26" s="54"/>
    </row>
    <row r="27" spans="1:19">
      <c r="A27" s="52"/>
      <c r="B27" s="55" t="s">
        <v>60</v>
      </c>
      <c r="C27" s="54"/>
    </row>
    <row r="28" spans="1:19">
      <c r="A28" s="52"/>
      <c r="B28" s="56" t="s">
        <v>250</v>
      </c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9">
      <c r="A29" s="52"/>
      <c r="B29" s="56" t="str">
        <f>Miami!A90</f>
        <v>PSZ-AC:1_COOLC DXCOIL</v>
      </c>
      <c r="C29" s="57">
        <f>10^(-3)*Miami!$C90</f>
        <v>11.194469999999999</v>
      </c>
      <c r="D29" s="57">
        <f>10^(-3)*Houston!$C90</f>
        <v>10.29649</v>
      </c>
      <c r="E29" s="57">
        <f>10^(-3)*Phoenix!$C90</f>
        <v>10.179950000000002</v>
      </c>
      <c r="F29" s="57">
        <f>10^(-3)*Atlanta!$C90</f>
        <v>10.297379999999999</v>
      </c>
      <c r="G29" s="57">
        <f>10^(-3)*LosAngeles!$C90</f>
        <v>9.0706000000000007</v>
      </c>
      <c r="H29" s="57">
        <f>10^(-3)*LasVegas!$C90</f>
        <v>10.303469999999999</v>
      </c>
      <c r="I29" s="57">
        <f>10^(-3)*SanFrancisco!$C90</f>
        <v>6.7187000000000001</v>
      </c>
      <c r="J29" s="57">
        <f>10^(-3)*Baltimore!$C90</f>
        <v>10.96838</v>
      </c>
      <c r="K29" s="57">
        <f>10^(-3)*Albuquerque!$C90</f>
        <v>9.6280900000000003</v>
      </c>
      <c r="L29" s="57">
        <f>10^(-3)*Seattle!$C90</f>
        <v>7.0837300000000001</v>
      </c>
      <c r="M29" s="57">
        <f>10^(-3)*Chicago!$C90</f>
        <v>10.66192</v>
      </c>
      <c r="N29" s="57">
        <f>10^(-3)*Boulder!$C90</f>
        <v>9.536389999999999</v>
      </c>
      <c r="O29" s="57">
        <f>10^(-3)*Minneapolis!$C90</f>
        <v>11.036040000000002</v>
      </c>
      <c r="P29" s="57">
        <f>10^(-3)*Helena!$C90</f>
        <v>8.0571000000000002</v>
      </c>
      <c r="Q29" s="57">
        <f>10^(-3)*Duluth!$C90</f>
        <v>9.0334699999999994</v>
      </c>
      <c r="R29" s="57">
        <f>10^(-3)*Fairbanks!$C90</f>
        <v>7.3588199999999997</v>
      </c>
    </row>
    <row r="30" spans="1:19">
      <c r="A30" s="52"/>
      <c r="B30" s="56" t="str">
        <f>Miami!A91</f>
        <v>PSZ-AC:2_COOLC DXCOIL</v>
      </c>
      <c r="C30" s="57">
        <f>10^(-3)*Miami!$C91</f>
        <v>11.537570000000001</v>
      </c>
      <c r="D30" s="57">
        <f>10^(-3)*Houston!$C91</f>
        <v>12.690469999999999</v>
      </c>
      <c r="E30" s="57">
        <f>10^(-3)*Phoenix!$C91</f>
        <v>10.33099</v>
      </c>
      <c r="F30" s="57">
        <f>10^(-3)*Atlanta!$C91</f>
        <v>14.05132</v>
      </c>
      <c r="G30" s="57">
        <f>10^(-3)*LosAngeles!$C91</f>
        <v>8.8985099999999999</v>
      </c>
      <c r="H30" s="57">
        <f>10^(-3)*LasVegas!$C91</f>
        <v>10.017629999999999</v>
      </c>
      <c r="I30" s="57">
        <f>10^(-3)*SanFrancisco!$C91</f>
        <v>9.0269700000000004</v>
      </c>
      <c r="J30" s="57">
        <f>10^(-3)*Baltimore!$C91</f>
        <v>14.94528</v>
      </c>
      <c r="K30" s="57">
        <f>10^(-3)*Albuquerque!$C91</f>
        <v>12.18384</v>
      </c>
      <c r="L30" s="57">
        <f>10^(-3)*Seattle!$C91</f>
        <v>9.1528600000000004</v>
      </c>
      <c r="M30" s="57">
        <f>10^(-3)*Chicago!$C91</f>
        <v>19.682970000000001</v>
      </c>
      <c r="N30" s="57">
        <f>10^(-3)*Boulder!$C91</f>
        <v>15.315389999999999</v>
      </c>
      <c r="O30" s="57">
        <f>10^(-3)*Minneapolis!$C91</f>
        <v>21.520389999999999</v>
      </c>
      <c r="P30" s="57">
        <f>10^(-3)*Helena!$C91</f>
        <v>17.79318</v>
      </c>
      <c r="Q30" s="57">
        <f>10^(-3)*Duluth!$C91</f>
        <v>20.5747</v>
      </c>
      <c r="R30" s="57">
        <f>10^(-3)*Fairbanks!$C91</f>
        <v>22.84639</v>
      </c>
    </row>
    <row r="31" spans="1:19">
      <c r="A31" s="52"/>
      <c r="B31" s="56" t="str">
        <f>Miami!A92</f>
        <v>PSZ-AC:3_COOLC DXCOIL</v>
      </c>
      <c r="C31" s="57">
        <f>10^(-3)*Miami!$C92</f>
        <v>8.1296499999999998</v>
      </c>
      <c r="D31" s="57">
        <f>10^(-3)*Houston!$C92</f>
        <v>7.72065</v>
      </c>
      <c r="E31" s="57">
        <f>10^(-3)*Phoenix!$C92</f>
        <v>7.4301199999999996</v>
      </c>
      <c r="F31" s="57">
        <f>10^(-3)*Atlanta!$C92</f>
        <v>8.5081399999999991</v>
      </c>
      <c r="G31" s="57">
        <f>10^(-3)*LosAngeles!$C92</f>
        <v>5.7478600000000002</v>
      </c>
      <c r="H31" s="57">
        <f>10^(-3)*LasVegas!$C92</f>
        <v>6.0880299999999998</v>
      </c>
      <c r="I31" s="57">
        <f>10^(-3)*SanFrancisco!$C92</f>
        <v>4.7940300000000002</v>
      </c>
      <c r="J31" s="57">
        <f>10^(-3)*Baltimore!$C92</f>
        <v>8.3822600000000005</v>
      </c>
      <c r="K31" s="57">
        <f>10^(-3)*Albuquerque!$C92</f>
        <v>7.5982200000000004</v>
      </c>
      <c r="L31" s="57">
        <f>10^(-3)*Seattle!$C92</f>
        <v>5.6699900000000003</v>
      </c>
      <c r="M31" s="57">
        <f>10^(-3)*Chicago!$C92</f>
        <v>10.72015</v>
      </c>
      <c r="N31" s="57">
        <f>10^(-3)*Boulder!$C92</f>
        <v>9.5571000000000002</v>
      </c>
      <c r="O31" s="57">
        <f>10^(-3)*Minneapolis!$C92</f>
        <v>11.559810000000001</v>
      </c>
      <c r="P31" s="57">
        <f>10^(-3)*Helena!$C92</f>
        <v>11.056030000000002</v>
      </c>
      <c r="Q31" s="57">
        <f>10^(-3)*Duluth!$C92</f>
        <v>11.26497</v>
      </c>
      <c r="R31" s="57">
        <f>10^(-3)*Fairbanks!$C92</f>
        <v>14.17877</v>
      </c>
    </row>
    <row r="32" spans="1:19">
      <c r="A32" s="52"/>
      <c r="B32" s="56" t="str">
        <f>Miami!A93</f>
        <v>PSZ-AC:4_COOLC DXCOIL</v>
      </c>
      <c r="C32" s="57">
        <f>10^(-3)*Miami!$C93</f>
        <v>11.82147</v>
      </c>
      <c r="D32" s="57">
        <f>10^(-3)*Houston!$C93</f>
        <v>12.043709999999999</v>
      </c>
      <c r="E32" s="57">
        <f>10^(-3)*Phoenix!$C93</f>
        <v>10.19322</v>
      </c>
      <c r="F32" s="57">
        <f>10^(-3)*Atlanta!$C93</f>
        <v>13.52481</v>
      </c>
      <c r="G32" s="57">
        <f>10^(-3)*LosAngeles!$C93</f>
        <v>7.87134</v>
      </c>
      <c r="H32" s="57">
        <f>10^(-3)*LasVegas!$C93</f>
        <v>9.4997199999999999</v>
      </c>
      <c r="I32" s="57">
        <f>10^(-3)*SanFrancisco!$C93</f>
        <v>7.5408400000000002</v>
      </c>
      <c r="J32" s="57">
        <f>10^(-3)*Baltimore!$C93</f>
        <v>14.83906</v>
      </c>
      <c r="K32" s="57">
        <f>10^(-3)*Albuquerque!$C93</f>
        <v>11.95683</v>
      </c>
      <c r="L32" s="57">
        <f>10^(-3)*Seattle!$C93</f>
        <v>8.9686599999999999</v>
      </c>
      <c r="M32" s="57">
        <f>10^(-3)*Chicago!$C93</f>
        <v>19.590790000000002</v>
      </c>
      <c r="N32" s="57">
        <f>10^(-3)*Boulder!$C93</f>
        <v>15.095829999999999</v>
      </c>
      <c r="O32" s="57">
        <f>10^(-3)*Minneapolis!$C93</f>
        <v>19.36795</v>
      </c>
      <c r="P32" s="57">
        <f>10^(-3)*Helena!$C93</f>
        <v>17.499119999999998</v>
      </c>
      <c r="Q32" s="57">
        <f>10^(-3)*Duluth!$C93</f>
        <v>21.337070000000001</v>
      </c>
      <c r="R32" s="57">
        <f>10^(-3)*Fairbanks!$C93</f>
        <v>22.49126</v>
      </c>
    </row>
    <row r="33" spans="1:18">
      <c r="A33" s="52"/>
      <c r="B33" s="56" t="str">
        <f>Miami!A94</f>
        <v>PSZ-AC:5_COOLC DXCOIL</v>
      </c>
      <c r="C33" s="57">
        <f>10^(-3)*Miami!$C94</f>
        <v>9.7835900000000002</v>
      </c>
      <c r="D33" s="57">
        <f>10^(-3)*Houston!$C94</f>
        <v>9.5576000000000008</v>
      </c>
      <c r="E33" s="57">
        <f>10^(-3)*Phoenix!$C94</f>
        <v>9.1573399999999996</v>
      </c>
      <c r="F33" s="57">
        <f>10^(-3)*Atlanta!$C94</f>
        <v>8.67347</v>
      </c>
      <c r="G33" s="57">
        <f>10^(-3)*LosAngeles!$C94</f>
        <v>8.9804200000000005</v>
      </c>
      <c r="H33" s="57">
        <f>10^(-3)*LasVegas!$C94</f>
        <v>8.0911899999999992</v>
      </c>
      <c r="I33" s="57">
        <f>10^(-3)*SanFrancisco!$C94</f>
        <v>6.4726800000000004</v>
      </c>
      <c r="J33" s="57">
        <f>10^(-3)*Baltimore!$C94</f>
        <v>8.1819600000000001</v>
      </c>
      <c r="K33" s="57">
        <f>10^(-3)*Albuquerque!$C94</f>
        <v>7.9947799999999996</v>
      </c>
      <c r="L33" s="57">
        <f>10^(-3)*Seattle!$C94</f>
        <v>6.8142399999999999</v>
      </c>
      <c r="M33" s="57">
        <f>10^(-3)*Chicago!$C94</f>
        <v>10.58414</v>
      </c>
      <c r="N33" s="57">
        <f>10^(-3)*Boulder!$C94</f>
        <v>9.5716200000000011</v>
      </c>
      <c r="O33" s="57">
        <f>10^(-3)*Minneapolis!$C94</f>
        <v>11.500819999999999</v>
      </c>
      <c r="P33" s="57">
        <f>10^(-3)*Helena!$C94</f>
        <v>11.04651</v>
      </c>
      <c r="Q33" s="57">
        <f>10^(-3)*Duluth!$C94</f>
        <v>11.14203</v>
      </c>
      <c r="R33" s="57">
        <f>10^(-3)*Fairbanks!$C94</f>
        <v>14.17877</v>
      </c>
    </row>
    <row r="34" spans="1:18">
      <c r="A34" s="52"/>
      <c r="B34" s="56" t="s">
        <v>251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2"/>
      <c r="B35" s="56" t="str">
        <f>Miami!A97</f>
        <v>PSZ-AC:1_HEATC</v>
      </c>
      <c r="C35" s="57">
        <f>10^(-3)*Miami!$C97</f>
        <v>15.406690000000001</v>
      </c>
      <c r="D35" s="57">
        <f>10^(-3)*Houston!$C97</f>
        <v>16.084070000000001</v>
      </c>
      <c r="E35" s="57">
        <f>10^(-3)*Phoenix!$C97</f>
        <v>15.27534</v>
      </c>
      <c r="F35" s="57">
        <f>10^(-3)*Atlanta!$C97</f>
        <v>16.0943</v>
      </c>
      <c r="G35" s="57">
        <f>10^(-3)*LosAngeles!$C97</f>
        <v>13.78913</v>
      </c>
      <c r="H35" s="57">
        <f>10^(-3)*LasVegas!$C97</f>
        <v>15.264180000000001</v>
      </c>
      <c r="I35" s="57">
        <f>10^(-3)*SanFrancisco!$C97</f>
        <v>11.060790000000001</v>
      </c>
      <c r="J35" s="57">
        <f>10^(-3)*Baltimore!$C97</f>
        <v>18.134270000000001</v>
      </c>
      <c r="K35" s="57">
        <f>10^(-3)*Albuquerque!$C97</f>
        <v>13.403040000000001</v>
      </c>
      <c r="L35" s="57">
        <f>10^(-3)*Seattle!$C97</f>
        <v>12.14772</v>
      </c>
      <c r="M35" s="57">
        <f>10^(-3)*Chicago!$C97</f>
        <v>18.44332</v>
      </c>
      <c r="N35" s="57">
        <f>10^(-3)*Boulder!$C97</f>
        <v>14.0419</v>
      </c>
      <c r="O35" s="57">
        <f>10^(-3)*Minneapolis!$C97</f>
        <v>19.315810000000003</v>
      </c>
      <c r="P35" s="57">
        <f>10^(-3)*Helena!$C97</f>
        <v>13.78401</v>
      </c>
      <c r="Q35" s="57">
        <f>10^(-3)*Duluth!$C97</f>
        <v>16.547319999999999</v>
      </c>
      <c r="R35" s="57">
        <f>10^(-3)*Fairbanks!$C97</f>
        <v>16.144370000000002</v>
      </c>
    </row>
    <row r="36" spans="1:18">
      <c r="A36" s="52"/>
      <c r="B36" s="56" t="str">
        <f>Miami!A98</f>
        <v>PSZ-AC:2_HEATC</v>
      </c>
      <c r="C36" s="57">
        <f>10^(-3)*Miami!$C98</f>
        <v>13.210180000000001</v>
      </c>
      <c r="D36" s="57">
        <f>10^(-3)*Houston!$C98</f>
        <v>15.055809999999999</v>
      </c>
      <c r="E36" s="57">
        <f>10^(-3)*Phoenix!$C98</f>
        <v>13.06349</v>
      </c>
      <c r="F36" s="57">
        <f>10^(-3)*Atlanta!$C98</f>
        <v>17.393040000000003</v>
      </c>
      <c r="G36" s="57">
        <f>10^(-3)*LosAngeles!$C98</f>
        <v>12.757440000000001</v>
      </c>
      <c r="H36" s="57">
        <f>10^(-3)*LasVegas!$C98</f>
        <v>13.71918</v>
      </c>
      <c r="I36" s="57">
        <f>10^(-3)*SanFrancisco!$C98</f>
        <v>13.85</v>
      </c>
      <c r="J36" s="57">
        <f>10^(-3)*Baltimore!$C98</f>
        <v>18.177869999999999</v>
      </c>
      <c r="K36" s="57">
        <f>10^(-3)*Albuquerque!$C98</f>
        <v>15.750639999999999</v>
      </c>
      <c r="L36" s="57">
        <f>10^(-3)*Seattle!$C98</f>
        <v>14.395809999999999</v>
      </c>
      <c r="M36" s="57">
        <f>10^(-3)*Chicago!$C98</f>
        <v>23.396160000000002</v>
      </c>
      <c r="N36" s="57">
        <f>10^(-3)*Boulder!$C98</f>
        <v>19.8812</v>
      </c>
      <c r="O36" s="57">
        <f>10^(-3)*Minneapolis!$C98</f>
        <v>25.764020000000002</v>
      </c>
      <c r="P36" s="57">
        <f>10^(-3)*Helena!$C98</f>
        <v>24.544919999999998</v>
      </c>
      <c r="Q36" s="57">
        <f>10^(-3)*Duluth!$C98</f>
        <v>26.874890000000001</v>
      </c>
      <c r="R36" s="57">
        <f>10^(-3)*Fairbanks!$C98</f>
        <v>35.87697</v>
      </c>
    </row>
    <row r="37" spans="1:18">
      <c r="A37" s="52"/>
      <c r="B37" s="56" t="str">
        <f>Miami!A99</f>
        <v>PSZ-AC:3_HEATC</v>
      </c>
      <c r="C37" s="57">
        <f>10^(-3)*Miami!$C99</f>
        <v>9.6987299999999994</v>
      </c>
      <c r="D37" s="57">
        <f>10^(-3)*Houston!$C99</f>
        <v>9.5516299999999994</v>
      </c>
      <c r="E37" s="57">
        <f>10^(-3)*Phoenix!$C99</f>
        <v>10.17327</v>
      </c>
      <c r="F37" s="57">
        <f>10^(-3)*Atlanta!$C99</f>
        <v>10.86599</v>
      </c>
      <c r="G37" s="57">
        <f>10^(-3)*LosAngeles!$C99</f>
        <v>8.584010000000001</v>
      </c>
      <c r="H37" s="57">
        <f>10^(-3)*LasVegas!$C99</f>
        <v>8.73475</v>
      </c>
      <c r="I37" s="57">
        <f>10^(-3)*SanFrancisco!$C99</f>
        <v>7.4371400000000003</v>
      </c>
      <c r="J37" s="57">
        <f>10^(-3)*Baltimore!$C99</f>
        <v>11.263959999999999</v>
      </c>
      <c r="K37" s="57">
        <f>10^(-3)*Albuquerque!$C99</f>
        <v>9.7673100000000002</v>
      </c>
      <c r="L37" s="57">
        <f>10^(-3)*Seattle!$C99</f>
        <v>8.8692600000000006</v>
      </c>
      <c r="M37" s="57">
        <f>10^(-3)*Chicago!$C99</f>
        <v>14.479620000000001</v>
      </c>
      <c r="N37" s="57">
        <f>10^(-3)*Boulder!$C99</f>
        <v>12.332549999999999</v>
      </c>
      <c r="O37" s="57">
        <f>10^(-3)*Minneapolis!$C99</f>
        <v>15.914110000000001</v>
      </c>
      <c r="P37" s="57">
        <f>10^(-3)*Helena!$C99</f>
        <v>15.16466</v>
      </c>
      <c r="Q37" s="57">
        <f>10^(-3)*Duluth!$C99</f>
        <v>16.5885</v>
      </c>
      <c r="R37" s="57">
        <f>10^(-3)*Fairbanks!$C99</f>
        <v>22.1401</v>
      </c>
    </row>
    <row r="38" spans="1:18">
      <c r="A38" s="52"/>
      <c r="B38" s="56" t="str">
        <f>Miami!A100</f>
        <v>PSZ-AC:4_HEATC</v>
      </c>
      <c r="C38" s="57">
        <f>10^(-3)*Miami!$C100</f>
        <v>13.83445</v>
      </c>
      <c r="D38" s="57">
        <f>10^(-3)*Houston!$C100</f>
        <v>14.801629999999999</v>
      </c>
      <c r="E38" s="57">
        <f>10^(-3)*Phoenix!$C100</f>
        <v>13.393700000000001</v>
      </c>
      <c r="F38" s="57">
        <f>10^(-3)*Atlanta!$C100</f>
        <v>17.17184</v>
      </c>
      <c r="G38" s="57">
        <f>10^(-3)*LosAngeles!$C100</f>
        <v>11.18324</v>
      </c>
      <c r="H38" s="57">
        <f>10^(-3)*LasVegas!$C100</f>
        <v>13.538959999999999</v>
      </c>
      <c r="I38" s="57">
        <f>10^(-3)*SanFrancisco!$C100</f>
        <v>11.786160000000001</v>
      </c>
      <c r="J38" s="57">
        <f>10^(-3)*Baltimore!$C100</f>
        <v>17.938759999999998</v>
      </c>
      <c r="K38" s="57">
        <f>10^(-3)*Albuquerque!$C100</f>
        <v>15.491110000000001</v>
      </c>
      <c r="L38" s="57">
        <f>10^(-3)*Seattle!$C100</f>
        <v>14.143450000000001</v>
      </c>
      <c r="M38" s="57">
        <f>10^(-3)*Chicago!$C100</f>
        <v>23.069130000000001</v>
      </c>
      <c r="N38" s="57">
        <f>10^(-3)*Boulder!$C100</f>
        <v>19.63063</v>
      </c>
      <c r="O38" s="57">
        <f>10^(-3)*Minneapolis!$C100</f>
        <v>25.396169999999998</v>
      </c>
      <c r="P38" s="57">
        <f>10^(-3)*Helena!$C100</f>
        <v>24.190459999999998</v>
      </c>
      <c r="Q38" s="57">
        <f>10^(-3)*Duluth!$C100</f>
        <v>26.476080000000003</v>
      </c>
      <c r="R38" s="57">
        <f>10^(-3)*Fairbanks!$C100</f>
        <v>35.391210000000001</v>
      </c>
    </row>
    <row r="39" spans="1:18">
      <c r="A39" s="52"/>
      <c r="B39" s="56" t="str">
        <f>Miami!A101</f>
        <v>PSZ-AC:5_HEATC</v>
      </c>
      <c r="C39" s="57">
        <f>10^(-3)*Miami!$C101</f>
        <v>12.422360000000001</v>
      </c>
      <c r="D39" s="57">
        <f>10^(-3)*Houston!$C101</f>
        <v>12.576650000000001</v>
      </c>
      <c r="E39" s="57">
        <f>10^(-3)*Phoenix!$C101</f>
        <v>12.549250000000001</v>
      </c>
      <c r="F39" s="57">
        <f>10^(-3)*Atlanta!$C101</f>
        <v>11.87388</v>
      </c>
      <c r="G39" s="57">
        <f>10^(-3)*LosAngeles!$C101</f>
        <v>13.058070000000001</v>
      </c>
      <c r="H39" s="57">
        <f>10^(-3)*LasVegas!$C101</f>
        <v>11.306480000000001</v>
      </c>
      <c r="I39" s="57">
        <f>10^(-3)*SanFrancisco!$C101</f>
        <v>9.7683700000000009</v>
      </c>
      <c r="J39" s="57">
        <f>10^(-3)*Baltimore!$C101</f>
        <v>11.291770000000001</v>
      </c>
      <c r="K39" s="57">
        <f>10^(-3)*Albuquerque!$C101</f>
        <v>10.22067</v>
      </c>
      <c r="L39" s="57">
        <f>10^(-3)*Seattle!$C101</f>
        <v>10.436950000000001</v>
      </c>
      <c r="M39" s="57">
        <f>10^(-3)*Chicago!$C101</f>
        <v>14.467540000000001</v>
      </c>
      <c r="N39" s="57">
        <f>10^(-3)*Boulder!$C101</f>
        <v>12.349120000000001</v>
      </c>
      <c r="O39" s="57">
        <f>10^(-3)*Minneapolis!$C101</f>
        <v>15.90117</v>
      </c>
      <c r="P39" s="57">
        <f>10^(-3)*Helena!$C101</f>
        <v>15.153180000000001</v>
      </c>
      <c r="Q39" s="57">
        <f>10^(-3)*Duluth!$C101</f>
        <v>16.575689999999998</v>
      </c>
      <c r="R39" s="57">
        <f>10^(-3)*Fairbanks!$C101</f>
        <v>22.1401</v>
      </c>
    </row>
    <row r="40" spans="1:18">
      <c r="A40" s="52"/>
      <c r="B40" s="55" t="s">
        <v>61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8">
      <c r="A41" s="52"/>
      <c r="B41" s="56" t="s">
        <v>62</v>
      </c>
    </row>
    <row r="42" spans="1:18">
      <c r="A42" s="52"/>
      <c r="B42" s="56" t="str">
        <f>Miami!A90</f>
        <v>PSZ-AC:1_COOLC DXCOIL</v>
      </c>
      <c r="C42" s="57">
        <f>Miami!$G90</f>
        <v>3.12</v>
      </c>
      <c r="D42" s="57">
        <f>Houston!$G90</f>
        <v>3.16</v>
      </c>
      <c r="E42" s="57">
        <f>Phoenix!$G90</f>
        <v>3.19</v>
      </c>
      <c r="F42" s="57">
        <f>Atlanta!$G90</f>
        <v>3.17</v>
      </c>
      <c r="G42" s="57">
        <f>LosAngeles!$G90</f>
        <v>3.18</v>
      </c>
      <c r="H42" s="57">
        <f>LasVegas!$G90</f>
        <v>3.19</v>
      </c>
      <c r="I42" s="57">
        <f>SanFrancisco!$G90</f>
        <v>3.19</v>
      </c>
      <c r="J42" s="57">
        <f>Baltimore!$G90</f>
        <v>3.18</v>
      </c>
      <c r="K42" s="57">
        <f>Albuquerque!$G90</f>
        <v>3.19</v>
      </c>
      <c r="L42" s="57">
        <f>Seattle!$G90</f>
        <v>3.19</v>
      </c>
      <c r="M42" s="57">
        <f>Chicago!$G90</f>
        <v>3.19</v>
      </c>
      <c r="N42" s="57">
        <f>Boulder!$G90</f>
        <v>3.19</v>
      </c>
      <c r="O42" s="57">
        <f>Minneapolis!$G90</f>
        <v>3.19</v>
      </c>
      <c r="P42" s="57">
        <f>Helena!$G90</f>
        <v>3.19</v>
      </c>
      <c r="Q42" s="57">
        <f>Duluth!$G90</f>
        <v>3.19</v>
      </c>
      <c r="R42" s="57">
        <f>Fairbanks!$G90</f>
        <v>3.19</v>
      </c>
    </row>
    <row r="43" spans="1:18">
      <c r="A43" s="52"/>
      <c r="B43" s="56" t="str">
        <f>Miami!A91</f>
        <v>PSZ-AC:2_COOLC DXCOIL</v>
      </c>
      <c r="C43" s="57">
        <f>Miami!$G91</f>
        <v>3.01</v>
      </c>
      <c r="D43" s="57">
        <f>Houston!$G91</f>
        <v>3.01</v>
      </c>
      <c r="E43" s="57">
        <f>Phoenix!$G91</f>
        <v>3.08</v>
      </c>
      <c r="F43" s="57">
        <f>Atlanta!$G91</f>
        <v>3.05</v>
      </c>
      <c r="G43" s="57">
        <f>LosAngeles!$G91</f>
        <v>3.15</v>
      </c>
      <c r="H43" s="57">
        <f>LasVegas!$G91</f>
        <v>3.15</v>
      </c>
      <c r="I43" s="57">
        <f>SanFrancisco!$G91</f>
        <v>3.19</v>
      </c>
      <c r="J43" s="57">
        <f>Baltimore!$G91</f>
        <v>3.01</v>
      </c>
      <c r="K43" s="57">
        <f>Albuquerque!$G91</f>
        <v>3.19</v>
      </c>
      <c r="L43" s="57">
        <f>Seattle!$G91</f>
        <v>3.19</v>
      </c>
      <c r="M43" s="57">
        <f>Chicago!$G91</f>
        <v>3.04</v>
      </c>
      <c r="N43" s="57">
        <f>Boulder!$G91</f>
        <v>3.17</v>
      </c>
      <c r="O43" s="57">
        <f>Minneapolis!$G91</f>
        <v>3.05</v>
      </c>
      <c r="P43" s="57">
        <f>Helena!$G91</f>
        <v>3.17</v>
      </c>
      <c r="Q43" s="57">
        <f>Duluth!$G91</f>
        <v>3.11</v>
      </c>
      <c r="R43" s="57">
        <f>Fairbanks!$G91</f>
        <v>3.22</v>
      </c>
    </row>
    <row r="44" spans="1:18">
      <c r="A44" s="52"/>
      <c r="B44" s="56" t="str">
        <f>Miami!A92</f>
        <v>PSZ-AC:3_COOLC DXCOIL</v>
      </c>
      <c r="C44" s="57">
        <f>Miami!$G92</f>
        <v>3.04</v>
      </c>
      <c r="D44" s="57">
        <f>Houston!$G92</f>
        <v>3.04</v>
      </c>
      <c r="E44" s="57">
        <f>Phoenix!$G92</f>
        <v>3.15</v>
      </c>
      <c r="F44" s="57">
        <f>Atlanta!$G92</f>
        <v>3.07</v>
      </c>
      <c r="G44" s="57">
        <f>LosAngeles!$G92</f>
        <v>3.19</v>
      </c>
      <c r="H44" s="57">
        <f>LasVegas!$G92</f>
        <v>3.19</v>
      </c>
      <c r="I44" s="57">
        <f>SanFrancisco!$G92</f>
        <v>3.19</v>
      </c>
      <c r="J44" s="57">
        <f>Baltimore!$G92</f>
        <v>3.07</v>
      </c>
      <c r="K44" s="57">
        <f>Albuquerque!$G92</f>
        <v>3.19</v>
      </c>
      <c r="L44" s="57">
        <f>Seattle!$G92</f>
        <v>3.19</v>
      </c>
      <c r="M44" s="57">
        <f>Chicago!$G92</f>
        <v>3.09</v>
      </c>
      <c r="N44" s="57">
        <f>Boulder!$G92</f>
        <v>3.19</v>
      </c>
      <c r="O44" s="57">
        <f>Minneapolis!$G92</f>
        <v>3.1</v>
      </c>
      <c r="P44" s="57">
        <f>Helena!$G92</f>
        <v>3.19</v>
      </c>
      <c r="Q44" s="57">
        <f>Duluth!$G92</f>
        <v>3.17</v>
      </c>
      <c r="R44" s="57">
        <f>Fairbanks!$G92</f>
        <v>3.19</v>
      </c>
    </row>
    <row r="45" spans="1:18">
      <c r="A45" s="52"/>
      <c r="B45" s="56" t="str">
        <f>Miami!A93</f>
        <v>PSZ-AC:4_COOLC DXCOIL</v>
      </c>
      <c r="C45" s="57">
        <f>Miami!$G93</f>
        <v>3.03</v>
      </c>
      <c r="D45" s="57">
        <f>Houston!$G93</f>
        <v>3.03</v>
      </c>
      <c r="E45" s="57">
        <f>Phoenix!$G93</f>
        <v>3.1</v>
      </c>
      <c r="F45" s="57">
        <f>Atlanta!$G93</f>
        <v>3.06</v>
      </c>
      <c r="G45" s="57">
        <f>LosAngeles!$G93</f>
        <v>3.13</v>
      </c>
      <c r="H45" s="57">
        <f>LasVegas!$G93</f>
        <v>3.17</v>
      </c>
      <c r="I45" s="57">
        <f>SanFrancisco!$G93</f>
        <v>3.19</v>
      </c>
      <c r="J45" s="57">
        <f>Baltimore!$G93</f>
        <v>3.01</v>
      </c>
      <c r="K45" s="57">
        <f>Albuquerque!$G93</f>
        <v>3.19</v>
      </c>
      <c r="L45" s="57">
        <f>Seattle!$G93</f>
        <v>3.19</v>
      </c>
      <c r="M45" s="57">
        <f>Chicago!$G93</f>
        <v>3.03</v>
      </c>
      <c r="N45" s="57">
        <f>Boulder!$G93</f>
        <v>3.17</v>
      </c>
      <c r="O45" s="57">
        <f>Minneapolis!$G93</f>
        <v>3.1</v>
      </c>
      <c r="P45" s="57">
        <f>Helena!$G93</f>
        <v>3.17</v>
      </c>
      <c r="Q45" s="57">
        <f>Duluth!$G93</f>
        <v>3.08</v>
      </c>
      <c r="R45" s="57">
        <f>Fairbanks!$G93</f>
        <v>3.22</v>
      </c>
    </row>
    <row r="46" spans="1:18">
      <c r="A46" s="52"/>
      <c r="B46" s="56" t="str">
        <f>Miami!A94</f>
        <v>PSZ-AC:5_COOLC DXCOIL</v>
      </c>
      <c r="C46" s="57">
        <f>Miami!$G94</f>
        <v>3.09</v>
      </c>
      <c r="D46" s="57">
        <f>Houston!$G94</f>
        <v>3.09</v>
      </c>
      <c r="E46" s="57">
        <f>Phoenix!$G94</f>
        <v>3.16</v>
      </c>
      <c r="F46" s="57">
        <f>Atlanta!$G94</f>
        <v>3.12</v>
      </c>
      <c r="G46" s="57">
        <f>LosAngeles!$G94</f>
        <v>3.19</v>
      </c>
      <c r="H46" s="57">
        <f>LasVegas!$G94</f>
        <v>3.19</v>
      </c>
      <c r="I46" s="57">
        <f>SanFrancisco!$G94</f>
        <v>3.19</v>
      </c>
      <c r="J46" s="57">
        <f>Baltimore!$G94</f>
        <v>3.09</v>
      </c>
      <c r="K46" s="57">
        <f>Albuquerque!$G94</f>
        <v>3.19</v>
      </c>
      <c r="L46" s="57">
        <f>Seattle!$G94</f>
        <v>3.19</v>
      </c>
      <c r="M46" s="57">
        <f>Chicago!$G94</f>
        <v>3.1</v>
      </c>
      <c r="N46" s="57">
        <f>Boulder!$G94</f>
        <v>3.19</v>
      </c>
      <c r="O46" s="57">
        <f>Minneapolis!$G94</f>
        <v>3.11</v>
      </c>
      <c r="P46" s="57">
        <f>Helena!$G94</f>
        <v>3.19</v>
      </c>
      <c r="Q46" s="57">
        <f>Duluth!$G94</f>
        <v>3.18</v>
      </c>
      <c r="R46" s="57">
        <f>Fairbanks!$G94</f>
        <v>3.19</v>
      </c>
    </row>
    <row r="47" spans="1:18">
      <c r="A47" s="52"/>
      <c r="B47" s="56" t="s">
        <v>63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 spans="1:18">
      <c r="A48" s="52"/>
      <c r="B48" s="56" t="str">
        <f>Miami!A97</f>
        <v>PSZ-AC:1_HEATC</v>
      </c>
      <c r="C48" s="57">
        <f>Miami!$D97</f>
        <v>0.8</v>
      </c>
      <c r="D48" s="57">
        <f>Houston!$D97</f>
        <v>0.8</v>
      </c>
      <c r="E48" s="57">
        <f>Phoenix!$D97</f>
        <v>0.8</v>
      </c>
      <c r="F48" s="57">
        <f>Atlanta!$D97</f>
        <v>0.8</v>
      </c>
      <c r="G48" s="57">
        <f>LosAngeles!$D97</f>
        <v>0.8</v>
      </c>
      <c r="H48" s="57">
        <f>LasVegas!$D97</f>
        <v>0.8</v>
      </c>
      <c r="I48" s="57">
        <f>SanFrancisco!$D97</f>
        <v>0.8</v>
      </c>
      <c r="J48" s="57">
        <f>Baltimore!$D97</f>
        <v>0.8</v>
      </c>
      <c r="K48" s="57">
        <f>Albuquerque!$D97</f>
        <v>0.8</v>
      </c>
      <c r="L48" s="57">
        <f>Seattle!$D97</f>
        <v>0.8</v>
      </c>
      <c r="M48" s="57">
        <f>Chicago!$D97</f>
        <v>0.8</v>
      </c>
      <c r="N48" s="57">
        <f>Boulder!$D97</f>
        <v>0.8</v>
      </c>
      <c r="O48" s="57">
        <f>Minneapolis!$D97</f>
        <v>0.8</v>
      </c>
      <c r="P48" s="57">
        <f>Helena!$D97</f>
        <v>0.8</v>
      </c>
      <c r="Q48" s="57">
        <f>Duluth!$D97</f>
        <v>0.8</v>
      </c>
      <c r="R48" s="57">
        <f>Fairbanks!$D97</f>
        <v>0.8</v>
      </c>
    </row>
    <row r="49" spans="1:18">
      <c r="A49" s="52"/>
      <c r="B49" s="56" t="str">
        <f>Miami!A98</f>
        <v>PSZ-AC:2_HEATC</v>
      </c>
      <c r="C49" s="57">
        <f>Miami!$D98</f>
        <v>0.8</v>
      </c>
      <c r="D49" s="57">
        <f>Houston!$D98</f>
        <v>0.8</v>
      </c>
      <c r="E49" s="57">
        <f>Phoenix!$D98</f>
        <v>0.8</v>
      </c>
      <c r="F49" s="57">
        <f>Atlanta!$D98</f>
        <v>0.8</v>
      </c>
      <c r="G49" s="57">
        <f>LosAngeles!$D98</f>
        <v>0.8</v>
      </c>
      <c r="H49" s="57">
        <f>LasVegas!$D98</f>
        <v>0.8</v>
      </c>
      <c r="I49" s="57">
        <f>SanFrancisco!$D98</f>
        <v>0.8</v>
      </c>
      <c r="J49" s="57">
        <f>Baltimore!$D98</f>
        <v>0.8</v>
      </c>
      <c r="K49" s="57">
        <f>Albuquerque!$D98</f>
        <v>0.8</v>
      </c>
      <c r="L49" s="57">
        <f>Seattle!$D98</f>
        <v>0.8</v>
      </c>
      <c r="M49" s="57">
        <f>Chicago!$D98</f>
        <v>0.8</v>
      </c>
      <c r="N49" s="57">
        <f>Boulder!$D98</f>
        <v>0.8</v>
      </c>
      <c r="O49" s="57">
        <f>Minneapolis!$D98</f>
        <v>0.8</v>
      </c>
      <c r="P49" s="57">
        <f>Helena!$D98</f>
        <v>0.8</v>
      </c>
      <c r="Q49" s="57">
        <f>Duluth!$D98</f>
        <v>0.8</v>
      </c>
      <c r="R49" s="57">
        <f>Fairbanks!$D98</f>
        <v>0.8</v>
      </c>
    </row>
    <row r="50" spans="1:18">
      <c r="A50" s="52"/>
      <c r="B50" s="56" t="str">
        <f>Miami!A99</f>
        <v>PSZ-AC:3_HEATC</v>
      </c>
      <c r="C50" s="57">
        <f>Miami!$D99</f>
        <v>0.8</v>
      </c>
      <c r="D50" s="57">
        <f>Houston!$D99</f>
        <v>0.8</v>
      </c>
      <c r="E50" s="57">
        <f>Phoenix!$D99</f>
        <v>0.8</v>
      </c>
      <c r="F50" s="57">
        <f>Atlanta!$D99</f>
        <v>0.8</v>
      </c>
      <c r="G50" s="57">
        <f>LosAngeles!$D99</f>
        <v>0.8</v>
      </c>
      <c r="H50" s="57">
        <f>LasVegas!$D99</f>
        <v>0.8</v>
      </c>
      <c r="I50" s="57">
        <f>SanFrancisco!$D99</f>
        <v>0.8</v>
      </c>
      <c r="J50" s="57">
        <f>Baltimore!$D99</f>
        <v>0.8</v>
      </c>
      <c r="K50" s="57">
        <f>Albuquerque!$D99</f>
        <v>0.8</v>
      </c>
      <c r="L50" s="57">
        <f>Seattle!$D99</f>
        <v>0.8</v>
      </c>
      <c r="M50" s="57">
        <f>Chicago!$D99</f>
        <v>0.8</v>
      </c>
      <c r="N50" s="57">
        <f>Boulder!$D99</f>
        <v>0.8</v>
      </c>
      <c r="O50" s="57">
        <f>Minneapolis!$D99</f>
        <v>0.8</v>
      </c>
      <c r="P50" s="57">
        <f>Helena!$D99</f>
        <v>0.8</v>
      </c>
      <c r="Q50" s="57">
        <f>Duluth!$D99</f>
        <v>0.8</v>
      </c>
      <c r="R50" s="57">
        <f>Fairbanks!$D99</f>
        <v>0.8</v>
      </c>
    </row>
    <row r="51" spans="1:18">
      <c r="A51" s="52"/>
      <c r="B51" s="56" t="str">
        <f>Miami!A100</f>
        <v>PSZ-AC:4_HEATC</v>
      </c>
      <c r="C51" s="57">
        <f>Miami!$D100</f>
        <v>0.8</v>
      </c>
      <c r="D51" s="57">
        <f>Houston!$D100</f>
        <v>0.8</v>
      </c>
      <c r="E51" s="57">
        <f>Phoenix!$D100</f>
        <v>0.8</v>
      </c>
      <c r="F51" s="57">
        <f>Atlanta!$D100</f>
        <v>0.8</v>
      </c>
      <c r="G51" s="57">
        <f>LosAngeles!$D100</f>
        <v>0.8</v>
      </c>
      <c r="H51" s="57">
        <f>LasVegas!$D100</f>
        <v>0.8</v>
      </c>
      <c r="I51" s="57">
        <f>SanFrancisco!$D100</f>
        <v>0.8</v>
      </c>
      <c r="J51" s="57">
        <f>Baltimore!$D100</f>
        <v>0.8</v>
      </c>
      <c r="K51" s="57">
        <f>Albuquerque!$D100</f>
        <v>0.8</v>
      </c>
      <c r="L51" s="57">
        <f>Seattle!$D100</f>
        <v>0.8</v>
      </c>
      <c r="M51" s="57">
        <f>Chicago!$D100</f>
        <v>0.8</v>
      </c>
      <c r="N51" s="57">
        <f>Boulder!$D100</f>
        <v>0.8</v>
      </c>
      <c r="O51" s="57">
        <f>Minneapolis!$D100</f>
        <v>0.8</v>
      </c>
      <c r="P51" s="57">
        <f>Helena!$D100</f>
        <v>0.8</v>
      </c>
      <c r="Q51" s="57">
        <f>Duluth!$D100</f>
        <v>0.8</v>
      </c>
      <c r="R51" s="57">
        <f>Fairbanks!$D100</f>
        <v>0.8</v>
      </c>
    </row>
    <row r="52" spans="1:18">
      <c r="A52" s="52"/>
      <c r="B52" s="56" t="str">
        <f>Miami!A101</f>
        <v>PSZ-AC:5_HEATC</v>
      </c>
      <c r="C52" s="57">
        <f>Miami!$D101</f>
        <v>0.8</v>
      </c>
      <c r="D52" s="57">
        <f>Houston!$D101</f>
        <v>0.8</v>
      </c>
      <c r="E52" s="57">
        <f>Phoenix!$D101</f>
        <v>0.8</v>
      </c>
      <c r="F52" s="57">
        <f>Atlanta!$D101</f>
        <v>0.8</v>
      </c>
      <c r="G52" s="57">
        <f>LosAngeles!$D101</f>
        <v>0.8</v>
      </c>
      <c r="H52" s="57">
        <f>LasVegas!$D101</f>
        <v>0.8</v>
      </c>
      <c r="I52" s="57">
        <f>SanFrancisco!$D101</f>
        <v>0.8</v>
      </c>
      <c r="J52" s="57">
        <f>Baltimore!$D101</f>
        <v>0.8</v>
      </c>
      <c r="K52" s="57">
        <f>Albuquerque!$D101</f>
        <v>0.8</v>
      </c>
      <c r="L52" s="57">
        <f>Seattle!$D101</f>
        <v>0.8</v>
      </c>
      <c r="M52" s="57">
        <f>Chicago!$D101</f>
        <v>0.8</v>
      </c>
      <c r="N52" s="57">
        <f>Boulder!$D101</f>
        <v>0.8</v>
      </c>
      <c r="O52" s="57">
        <f>Minneapolis!$D101</f>
        <v>0.8</v>
      </c>
      <c r="P52" s="57">
        <f>Helena!$D101</f>
        <v>0.8</v>
      </c>
      <c r="Q52" s="57">
        <f>Duluth!$D101</f>
        <v>0.8</v>
      </c>
      <c r="R52" s="57">
        <f>Fairbanks!$D101</f>
        <v>0.8</v>
      </c>
    </row>
    <row r="53" spans="1:18">
      <c r="A53" s="52"/>
      <c r="B53" s="55" t="s">
        <v>295</v>
      </c>
      <c r="C53" s="54"/>
    </row>
    <row r="54" spans="1:18">
      <c r="A54" s="52"/>
      <c r="B54" s="56" t="str">
        <f>Miami!A104</f>
        <v>PSZ-AC:1_FAN</v>
      </c>
      <c r="C54" s="61" t="s">
        <v>296</v>
      </c>
      <c r="D54" s="61" t="s">
        <v>296</v>
      </c>
      <c r="E54" s="82" t="str">
        <f>IF(E29&lt;39.6,"NoEconomizer","DifferentialDryBulb")</f>
        <v>NoEconomizer</v>
      </c>
      <c r="F54" s="61" t="s">
        <v>296</v>
      </c>
      <c r="G54" s="82" t="str">
        <f>IF(G29&lt;19.1,"NoEconomizer","DifferentialDryBulb")</f>
        <v>NoEconomizer</v>
      </c>
      <c r="H54" s="82" t="str">
        <f t="shared" ref="H54:I54" si="0">IF(H29&lt;19.1,"NoEconomizer","DifferentialDryBulb")</f>
        <v>NoEconomizer</v>
      </c>
      <c r="I54" s="82" t="str">
        <f t="shared" si="0"/>
        <v>NoEconomizer</v>
      </c>
      <c r="J54" s="61" t="s">
        <v>296</v>
      </c>
      <c r="K54" s="82" t="str">
        <f t="shared" ref="K54:L54" si="1">IF(K29&lt;19.1,"NoEconomizer","DifferentialDryBulb")</f>
        <v>NoEconomizer</v>
      </c>
      <c r="L54" s="82" t="str">
        <f t="shared" si="1"/>
        <v>NoEconomizer</v>
      </c>
      <c r="M54" s="82" t="str">
        <f>IF(M29&lt;39.6,"NoEconomizer","DifferentialDryBulb")</f>
        <v>NoEconomizer</v>
      </c>
      <c r="N54" s="82" t="str">
        <f>IF(N29&lt;19.1,"NoEconomizer","DifferentialDryBulb")</f>
        <v>NoEconomizer</v>
      </c>
      <c r="O54" s="82" t="str">
        <f>IF(O29&lt;39.6,"NoEconomizer","DifferentialDryBulb")</f>
        <v>NoEconomizer</v>
      </c>
      <c r="P54" s="82" t="str">
        <f>IF(P29&lt;19.1,"NoEconomizer","DifferentialDryBulb")</f>
        <v>NoEconomizer</v>
      </c>
      <c r="Q54" s="82" t="str">
        <f t="shared" ref="Q54:R58" si="2">IF(Q29&lt;39.6,"NoEconomizer","DifferentialDryBulb")</f>
        <v>NoEconomizer</v>
      </c>
      <c r="R54" s="82" t="str">
        <f t="shared" si="2"/>
        <v>NoEconomizer</v>
      </c>
    </row>
    <row r="55" spans="1:18">
      <c r="A55" s="52"/>
      <c r="B55" s="56" t="str">
        <f>Miami!A105</f>
        <v>PSZ-AC:2_FAN</v>
      </c>
      <c r="C55" s="61" t="s">
        <v>296</v>
      </c>
      <c r="D55" s="61" t="s">
        <v>296</v>
      </c>
      <c r="E55" s="82" t="str">
        <f t="shared" ref="E55:E58" si="3">IF(E30&lt;39.6,"NoEconomizer","DifferentialDryBulb")</f>
        <v>NoEconomizer</v>
      </c>
      <c r="F55" s="61" t="s">
        <v>296</v>
      </c>
      <c r="G55" s="82" t="str">
        <f t="shared" ref="G55:I58" si="4">IF(G30&lt;19.1,"NoEconomizer","DifferentialDryBulb")</f>
        <v>NoEconomizer</v>
      </c>
      <c r="H55" s="82" t="str">
        <f t="shared" si="4"/>
        <v>NoEconomizer</v>
      </c>
      <c r="I55" s="82" t="str">
        <f t="shared" si="4"/>
        <v>NoEconomizer</v>
      </c>
      <c r="J55" s="61" t="s">
        <v>296</v>
      </c>
      <c r="K55" s="82" t="str">
        <f t="shared" ref="K55:L55" si="5">IF(K30&lt;19.1,"NoEconomizer","DifferentialDryBulb")</f>
        <v>NoEconomizer</v>
      </c>
      <c r="L55" s="82" t="str">
        <f t="shared" si="5"/>
        <v>NoEconomizer</v>
      </c>
      <c r="M55" s="82" t="str">
        <f t="shared" ref="M55:M58" si="6">IF(M30&lt;39.6,"NoEconomizer","DifferentialDryBulb")</f>
        <v>NoEconomizer</v>
      </c>
      <c r="N55" s="82" t="str">
        <f t="shared" ref="N55" si="7">IF(N30&lt;19.1,"NoEconomizer","DifferentialDryBulb")</f>
        <v>NoEconomizer</v>
      </c>
      <c r="O55" s="82" t="str">
        <f t="shared" ref="O55:O58" si="8">IF(O30&lt;39.6,"NoEconomizer","DifferentialDryBulb")</f>
        <v>NoEconomizer</v>
      </c>
      <c r="P55" s="82" t="str">
        <f t="shared" ref="P55" si="9">IF(P30&lt;19.1,"NoEconomizer","DifferentialDryBulb")</f>
        <v>NoEconomizer</v>
      </c>
      <c r="Q55" s="82" t="str">
        <f t="shared" si="2"/>
        <v>NoEconomizer</v>
      </c>
      <c r="R55" s="82" t="str">
        <f t="shared" si="2"/>
        <v>NoEconomizer</v>
      </c>
    </row>
    <row r="56" spans="1:18">
      <c r="A56" s="52"/>
      <c r="B56" s="56" t="str">
        <f>Miami!A106</f>
        <v>PSZ-AC:3_FAN</v>
      </c>
      <c r="C56" s="61" t="s">
        <v>296</v>
      </c>
      <c r="D56" s="61" t="s">
        <v>296</v>
      </c>
      <c r="E56" s="82" t="str">
        <f t="shared" si="3"/>
        <v>NoEconomizer</v>
      </c>
      <c r="F56" s="61" t="s">
        <v>296</v>
      </c>
      <c r="G56" s="82" t="str">
        <f t="shared" si="4"/>
        <v>NoEconomizer</v>
      </c>
      <c r="H56" s="82" t="str">
        <f t="shared" si="4"/>
        <v>NoEconomizer</v>
      </c>
      <c r="I56" s="82" t="str">
        <f t="shared" si="4"/>
        <v>NoEconomizer</v>
      </c>
      <c r="J56" s="61" t="s">
        <v>296</v>
      </c>
      <c r="K56" s="82" t="str">
        <f t="shared" ref="K56:L56" si="10">IF(K31&lt;19.1,"NoEconomizer","DifferentialDryBulb")</f>
        <v>NoEconomizer</v>
      </c>
      <c r="L56" s="82" t="str">
        <f t="shared" si="10"/>
        <v>NoEconomizer</v>
      </c>
      <c r="M56" s="82" t="str">
        <f t="shared" si="6"/>
        <v>NoEconomizer</v>
      </c>
      <c r="N56" s="82" t="str">
        <f t="shared" ref="N56" si="11">IF(N31&lt;19.1,"NoEconomizer","DifferentialDryBulb")</f>
        <v>NoEconomizer</v>
      </c>
      <c r="O56" s="82" t="str">
        <f t="shared" si="8"/>
        <v>NoEconomizer</v>
      </c>
      <c r="P56" s="82" t="str">
        <f t="shared" ref="P56" si="12">IF(P31&lt;19.1,"NoEconomizer","DifferentialDryBulb")</f>
        <v>NoEconomizer</v>
      </c>
      <c r="Q56" s="82" t="str">
        <f t="shared" si="2"/>
        <v>NoEconomizer</v>
      </c>
      <c r="R56" s="82" t="str">
        <f t="shared" si="2"/>
        <v>NoEconomizer</v>
      </c>
    </row>
    <row r="57" spans="1:18">
      <c r="A57" s="52"/>
      <c r="B57" s="56" t="str">
        <f>Miami!A107</f>
        <v>PSZ-AC:4_FAN</v>
      </c>
      <c r="C57" s="61" t="s">
        <v>296</v>
      </c>
      <c r="D57" s="61" t="s">
        <v>296</v>
      </c>
      <c r="E57" s="82" t="str">
        <f t="shared" si="3"/>
        <v>NoEconomizer</v>
      </c>
      <c r="F57" s="61" t="s">
        <v>296</v>
      </c>
      <c r="G57" s="82" t="str">
        <f t="shared" si="4"/>
        <v>NoEconomizer</v>
      </c>
      <c r="H57" s="82" t="str">
        <f t="shared" si="4"/>
        <v>NoEconomizer</v>
      </c>
      <c r="I57" s="82" t="str">
        <f t="shared" si="4"/>
        <v>NoEconomizer</v>
      </c>
      <c r="J57" s="61" t="s">
        <v>296</v>
      </c>
      <c r="K57" s="82" t="str">
        <f t="shared" ref="K57:L57" si="13">IF(K32&lt;19.1,"NoEconomizer","DifferentialDryBulb")</f>
        <v>NoEconomizer</v>
      </c>
      <c r="L57" s="82" t="str">
        <f t="shared" si="13"/>
        <v>NoEconomizer</v>
      </c>
      <c r="M57" s="82" t="str">
        <f t="shared" si="6"/>
        <v>NoEconomizer</v>
      </c>
      <c r="N57" s="82" t="str">
        <f t="shared" ref="N57" si="14">IF(N32&lt;19.1,"NoEconomizer","DifferentialDryBulb")</f>
        <v>NoEconomizer</v>
      </c>
      <c r="O57" s="82" t="str">
        <f t="shared" si="8"/>
        <v>NoEconomizer</v>
      </c>
      <c r="P57" s="82" t="str">
        <f t="shared" ref="P57" si="15">IF(P32&lt;19.1,"NoEconomizer","DifferentialDryBulb")</f>
        <v>NoEconomizer</v>
      </c>
      <c r="Q57" s="82" t="str">
        <f t="shared" si="2"/>
        <v>NoEconomizer</v>
      </c>
      <c r="R57" s="82" t="str">
        <f t="shared" si="2"/>
        <v>NoEconomizer</v>
      </c>
    </row>
    <row r="58" spans="1:18">
      <c r="A58" s="52"/>
      <c r="B58" s="56" t="str">
        <f>Miami!A108</f>
        <v>PSZ-AC:5_FAN</v>
      </c>
      <c r="C58" s="61" t="s">
        <v>296</v>
      </c>
      <c r="D58" s="61" t="s">
        <v>296</v>
      </c>
      <c r="E58" s="82" t="str">
        <f t="shared" si="3"/>
        <v>NoEconomizer</v>
      </c>
      <c r="F58" s="61" t="s">
        <v>296</v>
      </c>
      <c r="G58" s="82" t="str">
        <f t="shared" si="4"/>
        <v>NoEconomizer</v>
      </c>
      <c r="H58" s="82" t="str">
        <f t="shared" si="4"/>
        <v>NoEconomizer</v>
      </c>
      <c r="I58" s="82" t="str">
        <f t="shared" si="4"/>
        <v>NoEconomizer</v>
      </c>
      <c r="J58" s="61" t="s">
        <v>296</v>
      </c>
      <c r="K58" s="82" t="str">
        <f t="shared" ref="K58:L58" si="16">IF(K33&lt;19.1,"NoEconomizer","DifferentialDryBulb")</f>
        <v>NoEconomizer</v>
      </c>
      <c r="L58" s="82" t="str">
        <f t="shared" si="16"/>
        <v>NoEconomizer</v>
      </c>
      <c r="M58" s="82" t="str">
        <f t="shared" si="6"/>
        <v>NoEconomizer</v>
      </c>
      <c r="N58" s="82" t="str">
        <f t="shared" ref="N58" si="17">IF(N33&lt;19.1,"NoEconomizer","DifferentialDryBulb")</f>
        <v>NoEconomizer</v>
      </c>
      <c r="O58" s="82" t="str">
        <f t="shared" si="8"/>
        <v>NoEconomizer</v>
      </c>
      <c r="P58" s="82" t="str">
        <f t="shared" ref="P58" si="18">IF(P33&lt;19.1,"NoEconomizer","DifferentialDryBulb")</f>
        <v>NoEconomizer</v>
      </c>
      <c r="Q58" s="82" t="str">
        <f t="shared" si="2"/>
        <v>NoEconomizer</v>
      </c>
      <c r="R58" s="82" t="str">
        <f t="shared" si="2"/>
        <v>NoEconomizer</v>
      </c>
    </row>
    <row r="59" spans="1:18">
      <c r="A59" s="52"/>
      <c r="B59" s="55" t="s">
        <v>260</v>
      </c>
      <c r="C59" s="5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>
      <c r="A60" s="52"/>
      <c r="B60" s="56" t="str">
        <f>Miami!A104</f>
        <v>PSZ-AC:1_FAN</v>
      </c>
      <c r="C60" s="57">
        <f>Miami!$E104</f>
        <v>0.62</v>
      </c>
      <c r="D60" s="57">
        <f>Houston!$E104</f>
        <v>0.6</v>
      </c>
      <c r="E60" s="57">
        <f>Phoenix!$E104</f>
        <v>0.61</v>
      </c>
      <c r="F60" s="57">
        <f>Atlanta!$E104</f>
        <v>0.61</v>
      </c>
      <c r="G60" s="57">
        <f>LosAngeles!$E104</f>
        <v>0.54</v>
      </c>
      <c r="H60" s="57">
        <f>LasVegas!$E104</f>
        <v>0.62</v>
      </c>
      <c r="I60" s="57">
        <f>SanFrancisco!$E104</f>
        <v>0.41</v>
      </c>
      <c r="J60" s="57">
        <f>Baltimore!$E104</f>
        <v>0.66</v>
      </c>
      <c r="K60" s="57">
        <f>Albuquerque!$E104</f>
        <v>0.57999999999999996</v>
      </c>
      <c r="L60" s="57">
        <f>Seattle!$E104</f>
        <v>0.43</v>
      </c>
      <c r="M60" s="57">
        <f>Chicago!$E104</f>
        <v>0.64</v>
      </c>
      <c r="N60" s="57">
        <f>Boulder!$E104</f>
        <v>0.57999999999999996</v>
      </c>
      <c r="O60" s="57">
        <f>Minneapolis!$E104</f>
        <v>0.67</v>
      </c>
      <c r="P60" s="57">
        <f>Helena!$E104</f>
        <v>0.49</v>
      </c>
      <c r="Q60" s="57">
        <f>Duluth!$E104</f>
        <v>0.55000000000000004</v>
      </c>
      <c r="R60" s="57">
        <f>Fairbanks!$E104</f>
        <v>0.44</v>
      </c>
    </row>
    <row r="61" spans="1:18">
      <c r="A61" s="52"/>
      <c r="B61" s="56" t="str">
        <f>Miami!A105</f>
        <v>PSZ-AC:2_FAN</v>
      </c>
      <c r="C61" s="57">
        <f>Miami!$E105</f>
        <v>0.53</v>
      </c>
      <c r="D61" s="57">
        <f>Houston!$E105</f>
        <v>0.57999999999999996</v>
      </c>
      <c r="E61" s="57">
        <f>Phoenix!$E105</f>
        <v>0.53</v>
      </c>
      <c r="F61" s="57">
        <f>Atlanta!$E105</f>
        <v>0.69</v>
      </c>
      <c r="G61" s="57">
        <f>LosAngeles!$E105</f>
        <v>0.51</v>
      </c>
      <c r="H61" s="57">
        <f>LasVegas!$E105</f>
        <v>0.56999999999999995</v>
      </c>
      <c r="I61" s="57">
        <f>SanFrancisco!$E105</f>
        <v>0.55000000000000004</v>
      </c>
      <c r="J61" s="57">
        <f>Baltimore!$E105</f>
        <v>0.69</v>
      </c>
      <c r="K61" s="57">
        <f>Albuquerque!$E105</f>
        <v>0.74</v>
      </c>
      <c r="L61" s="57">
        <f>Seattle!$E105</f>
        <v>0.55000000000000004</v>
      </c>
      <c r="M61" s="57">
        <f>Chicago!$E105</f>
        <v>0.91</v>
      </c>
      <c r="N61" s="57">
        <f>Boulder!$E105</f>
        <v>0.93</v>
      </c>
      <c r="O61" s="57">
        <f>Minneapolis!$E105</f>
        <v>1</v>
      </c>
      <c r="P61" s="57">
        <f>Helena!$E105</f>
        <v>1.07</v>
      </c>
      <c r="Q61" s="57">
        <f>Duluth!$E105</f>
        <v>1.07</v>
      </c>
      <c r="R61" s="57">
        <f>Fairbanks!$E105</f>
        <v>1.38</v>
      </c>
    </row>
    <row r="62" spans="1:18">
      <c r="A62" s="52"/>
      <c r="B62" s="56" t="str">
        <f>Miami!A106</f>
        <v>PSZ-AC:3_FAN</v>
      </c>
      <c r="C62" s="57">
        <f>Miami!$E106</f>
        <v>0.4</v>
      </c>
      <c r="D62" s="57">
        <f>Houston!$E106</f>
        <v>0.37</v>
      </c>
      <c r="E62" s="57">
        <f>Phoenix!$E106</f>
        <v>0.43</v>
      </c>
      <c r="F62" s="57">
        <f>Atlanta!$E106</f>
        <v>0.44</v>
      </c>
      <c r="G62" s="57">
        <f>LosAngeles!$E106</f>
        <v>0.35</v>
      </c>
      <c r="H62" s="57">
        <f>LasVegas!$E106</f>
        <v>0.37</v>
      </c>
      <c r="I62" s="57">
        <f>SanFrancisco!$E106</f>
        <v>0.28999999999999998</v>
      </c>
      <c r="J62" s="57">
        <f>Baltimore!$E106</f>
        <v>0.43</v>
      </c>
      <c r="K62" s="57">
        <f>Albuquerque!$E106</f>
        <v>0.46</v>
      </c>
      <c r="L62" s="57">
        <f>Seattle!$E106</f>
        <v>0.34</v>
      </c>
      <c r="M62" s="57">
        <f>Chicago!$E106</f>
        <v>0.56000000000000005</v>
      </c>
      <c r="N62" s="57">
        <f>Boulder!$E106</f>
        <v>0.57999999999999996</v>
      </c>
      <c r="O62" s="57">
        <f>Minneapolis!$E106</f>
        <v>0.62</v>
      </c>
      <c r="P62" s="57">
        <f>Helena!$E106</f>
        <v>0.67</v>
      </c>
      <c r="Q62" s="57">
        <f>Duluth!$E106</f>
        <v>0.66</v>
      </c>
      <c r="R62" s="57">
        <f>Fairbanks!$E106</f>
        <v>0.86</v>
      </c>
    </row>
    <row r="63" spans="1:18">
      <c r="A63" s="52"/>
      <c r="B63" s="56" t="str">
        <f>Miami!A107</f>
        <v>PSZ-AC:4_FAN</v>
      </c>
      <c r="C63" s="57">
        <f>Miami!$E107</f>
        <v>0.56000000000000005</v>
      </c>
      <c r="D63" s="57">
        <f>Houston!$E107</f>
        <v>0.56999999999999995</v>
      </c>
      <c r="E63" s="57">
        <f>Phoenix!$E107</f>
        <v>0.55000000000000004</v>
      </c>
      <c r="F63" s="57">
        <f>Atlanta!$E107</f>
        <v>0.68</v>
      </c>
      <c r="G63" s="57">
        <f>LosAngeles!$E107</f>
        <v>0.44</v>
      </c>
      <c r="H63" s="57">
        <f>LasVegas!$E107</f>
        <v>0.56000000000000005</v>
      </c>
      <c r="I63" s="57">
        <f>SanFrancisco!$E107</f>
        <v>0.46</v>
      </c>
      <c r="J63" s="57">
        <f>Baltimore!$E107</f>
        <v>0.68</v>
      </c>
      <c r="K63" s="57">
        <f>Albuquerque!$E107</f>
        <v>0.72</v>
      </c>
      <c r="L63" s="57">
        <f>Seattle!$E107</f>
        <v>0.54</v>
      </c>
      <c r="M63" s="57">
        <f>Chicago!$E107</f>
        <v>0.89</v>
      </c>
      <c r="N63" s="57">
        <f>Boulder!$E107</f>
        <v>0.91</v>
      </c>
      <c r="O63" s="57">
        <f>Minneapolis!$E107</f>
        <v>0.99</v>
      </c>
      <c r="P63" s="57">
        <f>Helena!$E107</f>
        <v>1.06</v>
      </c>
      <c r="Q63" s="57">
        <f>Duluth!$E107</f>
        <v>1.05</v>
      </c>
      <c r="R63" s="57">
        <f>Fairbanks!$E107</f>
        <v>1.36</v>
      </c>
    </row>
    <row r="64" spans="1:18">
      <c r="A64" s="52"/>
      <c r="B64" s="56" t="str">
        <f>Miami!A108</f>
        <v>PSZ-AC:5_FAN</v>
      </c>
      <c r="C64" s="57">
        <f>Miami!$E108</f>
        <v>0.52</v>
      </c>
      <c r="D64" s="57">
        <f>Houston!$E108</f>
        <v>0.5</v>
      </c>
      <c r="E64" s="57">
        <f>Phoenix!$E108</f>
        <v>0.53</v>
      </c>
      <c r="F64" s="57">
        <f>Atlanta!$E108</f>
        <v>0.48</v>
      </c>
      <c r="G64" s="57">
        <f>LosAngeles!$E108</f>
        <v>0.54</v>
      </c>
      <c r="H64" s="57">
        <f>LasVegas!$E108</f>
        <v>0.49</v>
      </c>
      <c r="I64" s="57">
        <f>SanFrancisco!$E108</f>
        <v>0.39</v>
      </c>
      <c r="J64" s="57">
        <f>Baltimore!$E108</f>
        <v>0.43</v>
      </c>
      <c r="K64" s="57">
        <f>Albuquerque!$E108</f>
        <v>0.48</v>
      </c>
      <c r="L64" s="57">
        <f>Seattle!$E108</f>
        <v>0.41</v>
      </c>
      <c r="M64" s="57">
        <f>Chicago!$E108</f>
        <v>0.56000000000000005</v>
      </c>
      <c r="N64" s="57">
        <f>Boulder!$E108</f>
        <v>0.57999999999999996</v>
      </c>
      <c r="O64" s="57">
        <f>Minneapolis!$E108</f>
        <v>0.62</v>
      </c>
      <c r="P64" s="57">
        <f>Helena!$E108</f>
        <v>0.67</v>
      </c>
      <c r="Q64" s="57">
        <f>Duluth!$E108</f>
        <v>0.66</v>
      </c>
      <c r="R64" s="57">
        <f>Fairbanks!$E108</f>
        <v>0.86</v>
      </c>
    </row>
    <row r="65" spans="1:18">
      <c r="A65" s="55" t="s">
        <v>73</v>
      </c>
      <c r="B65" s="49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>
      <c r="A66" s="52"/>
      <c r="B66" s="55" t="s">
        <v>74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</row>
    <row r="67" spans="1:18">
      <c r="A67" s="52"/>
      <c r="B67" s="56" t="s">
        <v>252</v>
      </c>
      <c r="C67" s="74">
        <f>Miami!$B$153/(Miami!$B$28*10^6/3600)</f>
        <v>8.3513720331712893E-2</v>
      </c>
      <c r="D67" s="74">
        <f>Houston!$B$153/(Houston!$B$28*10^6/3600)</f>
        <v>0.12622055627303366</v>
      </c>
      <c r="E67" s="74">
        <f>Phoenix!$B$153/(Phoenix!$B$28*10^6/3600)</f>
        <v>0.12335744089012518</v>
      </c>
      <c r="F67" s="74">
        <f>Atlanta!$B$153/(Atlanta!$B$28*10^6/3600)</f>
        <v>0.11556565636087177</v>
      </c>
      <c r="G67" s="74">
        <f>LosAngeles!$B$153/(LosAngeles!$B$28*10^6/3600)</f>
        <v>0.14513580859948089</v>
      </c>
      <c r="H67" s="74">
        <f>LasVegas!$B$153/(LasVegas!$B$28*10^6/3600)</f>
        <v>0.10250256101235311</v>
      </c>
      <c r="I67" s="74">
        <f>SanFrancisco!$B$153/(SanFrancisco!$B$28*10^6/3600)</f>
        <v>0.16175574332803477</v>
      </c>
      <c r="J67" s="74">
        <f>Baltimore!$B$153/(Baltimore!$B$28*10^6/3600)</f>
        <v>7.4340487601583669E-2</v>
      </c>
      <c r="K67" s="74">
        <f>Albuquerque!$B$153/(Albuquerque!$B$28*10^6/3600)</f>
        <v>7.5003750392848414E-2</v>
      </c>
      <c r="L67" s="74">
        <f>Seattle!$B$153/(Seattle!$B$28*10^6/3600)</f>
        <v>7.3060520170706189E-2</v>
      </c>
      <c r="M67" s="74">
        <f>Chicago!$B$153/(Chicago!$B$28*10^6/3600)</f>
        <v>6.0748640663900406E-2</v>
      </c>
      <c r="N67" s="74">
        <f>Boulder!$B$153/(Boulder!$B$28*10^6/3600)</f>
        <v>7.4987149917627685E-2</v>
      </c>
      <c r="O67" s="74">
        <f>Minneapolis!$B$153/(Minneapolis!$B$28*10^6/3600)</f>
        <v>7.4586358743516976E-2</v>
      </c>
      <c r="P67" s="74">
        <f>Helena!$B$153/(Helena!$B$28*10^6/3600)</f>
        <v>7.7409590188653954E-2</v>
      </c>
      <c r="Q67" s="74">
        <f>Duluth!$B$153/(Duluth!$B$28*10^6/3600)</f>
        <v>7.4327102990697821E-2</v>
      </c>
      <c r="R67" s="74">
        <f>Fairbanks!$B$153/(Fairbanks!$B$28*10^6/3600)</f>
        <v>9.9068863322595485E-2</v>
      </c>
    </row>
    <row r="68" spans="1:18">
      <c r="A68" s="52"/>
      <c r="B68" s="56" t="s">
        <v>261</v>
      </c>
      <c r="C68" s="57">
        <f>Miami!$B$154</f>
        <v>15.87</v>
      </c>
      <c r="D68" s="57">
        <f>Houston!$B$154</f>
        <v>21.78</v>
      </c>
      <c r="E68" s="57">
        <f>Phoenix!$B$154</f>
        <v>21.69</v>
      </c>
      <c r="F68" s="57">
        <f>Atlanta!$B$154</f>
        <v>18.59</v>
      </c>
      <c r="G68" s="57">
        <f>LosAngeles!$B$154</f>
        <v>20.97</v>
      </c>
      <c r="H68" s="57">
        <f>LasVegas!$B$154</f>
        <v>16.64</v>
      </c>
      <c r="I68" s="57">
        <f>SanFrancisco!$B$154</f>
        <v>21.01</v>
      </c>
      <c r="J68" s="57">
        <f>Baltimore!$B$154</f>
        <v>11.63</v>
      </c>
      <c r="K68" s="57">
        <f>Albuquerque!$B$154</f>
        <v>11.67</v>
      </c>
      <c r="L68" s="57">
        <f>Seattle!$B$154</f>
        <v>9.86</v>
      </c>
      <c r="M68" s="57">
        <f>Chicago!$B$154</f>
        <v>9.9499999999999993</v>
      </c>
      <c r="N68" s="57">
        <f>Boulder!$B$154</f>
        <v>11.87</v>
      </c>
      <c r="O68" s="57">
        <f>Minneapolis!$B$154</f>
        <v>12.43</v>
      </c>
      <c r="P68" s="57">
        <f>Helena!$B$154</f>
        <v>12.55</v>
      </c>
      <c r="Q68" s="57">
        <f>Duluth!$B$154</f>
        <v>12.11</v>
      </c>
      <c r="R68" s="57">
        <f>Fairbanks!$B$154</f>
        <v>17.55</v>
      </c>
    </row>
    <row r="69" spans="1:18">
      <c r="A69" s="52"/>
      <c r="B69" s="55" t="s">
        <v>75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</row>
    <row r="70" spans="1:18">
      <c r="A70" s="52"/>
      <c r="B70" s="56" t="s">
        <v>253</v>
      </c>
      <c r="C70" s="74">
        <f>Miami!$C$153/(Miami!$C$28*10^3)</f>
        <v>1.1464406779661016E-2</v>
      </c>
      <c r="D70" s="74">
        <f>Houston!$C$153/(Houston!$C$28*10^3)</f>
        <v>8.0857084690553749E-3</v>
      </c>
      <c r="E70" s="74">
        <f>Phoenix!$C$153/(Phoenix!$C$28*10^3)</f>
        <v>8.292390274707925E-3</v>
      </c>
      <c r="F70" s="74">
        <f>Atlanta!$C$153/(Atlanta!$C$28*10^3)</f>
        <v>9.5908443763005145E-3</v>
      </c>
      <c r="G70" s="74">
        <f>LosAngeles!$C$153/(LosAngeles!$C$28*10^3)</f>
        <v>8.5992765273311886E-3</v>
      </c>
      <c r="H70" s="74">
        <f>LasVegas!$C$153/(LasVegas!$C$28*10^3)</f>
        <v>7.7039805643804894E-3</v>
      </c>
      <c r="I70" s="74">
        <f>SanFrancisco!$C$153/(SanFrancisco!$C$28*10^3)</f>
        <v>8.6552312946289976E-3</v>
      </c>
      <c r="J70" s="74">
        <f>Baltimore!$C$153/(Baltimore!$C$28*10^3)</f>
        <v>9.6836799436023982E-3</v>
      </c>
      <c r="K70" s="74">
        <f>Albuquerque!$C$153/(Albuquerque!$C$28*10^3)</f>
        <v>6.8770095670184434E-3</v>
      </c>
      <c r="L70" s="74">
        <f>Seattle!$C$153/(Seattle!$C$28*10^3)</f>
        <v>8.4399864567462329E-3</v>
      </c>
      <c r="M70" s="74">
        <f>Chicago!$C$153/(Chicago!$C$28*10^3)</f>
        <v>8.2918410582338651E-3</v>
      </c>
      <c r="N70" s="74">
        <f>Boulder!$C$153/(Boulder!$C$28*10^3)</f>
        <v>6.8870064407728932E-3</v>
      </c>
      <c r="O70" s="74">
        <f>Minneapolis!$C$153/(Minneapolis!$C$28*10^3)</f>
        <v>7.9100669545580597E-3</v>
      </c>
      <c r="P70" s="74">
        <f>Helena!$C$153/(Helena!$C$28*10^3)</f>
        <v>8.0110259108905936E-3</v>
      </c>
      <c r="Q70" s="74">
        <f>Duluth!$C$153/(Duluth!$C$28*10^3)</f>
        <v>7.8757796089836806E-3</v>
      </c>
      <c r="R70" s="74">
        <f>Fairbanks!$C$153/(Fairbanks!$C$28*10^3)</f>
        <v>4.1064417065769746E-3</v>
      </c>
    </row>
    <row r="71" spans="1:18">
      <c r="A71" s="52"/>
      <c r="B71" s="56" t="s">
        <v>261</v>
      </c>
      <c r="C71" s="57">
        <f>Miami!$C$154</f>
        <v>0.26</v>
      </c>
      <c r="D71" s="57">
        <f>Houston!$C$154</f>
        <v>0.78</v>
      </c>
      <c r="E71" s="57">
        <f>Phoenix!$C$154</f>
        <v>0.51</v>
      </c>
      <c r="F71" s="57">
        <f>Atlanta!$C$154</f>
        <v>1.71</v>
      </c>
      <c r="G71" s="57">
        <f>LosAngeles!$C$154</f>
        <v>0.42</v>
      </c>
      <c r="H71" s="57">
        <f>LasVegas!$C$154</f>
        <v>0.81</v>
      </c>
      <c r="I71" s="57">
        <f>SanFrancisco!$C$154</f>
        <v>1.0900000000000001</v>
      </c>
      <c r="J71" s="57">
        <f>Baltimore!$C$154</f>
        <v>2.69</v>
      </c>
      <c r="K71" s="57">
        <f>Albuquerque!$C$154</f>
        <v>1.36</v>
      </c>
      <c r="L71" s="57">
        <f>Seattle!$C$154</f>
        <v>1.95</v>
      </c>
      <c r="M71" s="57">
        <f>Chicago!$C$154</f>
        <v>3.14</v>
      </c>
      <c r="N71" s="57">
        <f>Boulder!$C$154</f>
        <v>1.92</v>
      </c>
      <c r="O71" s="57">
        <f>Minneapolis!$C$154</f>
        <v>3.91</v>
      </c>
      <c r="P71" s="57">
        <f>Helena!$C$154</f>
        <v>3.13</v>
      </c>
      <c r="Q71" s="57">
        <f>Duluth!$C$154</f>
        <v>4.7699999999999996</v>
      </c>
      <c r="R71" s="57">
        <f>Fairbanks!$C$154</f>
        <v>4.3899999999999997</v>
      </c>
    </row>
    <row r="72" spans="1:18">
      <c r="A72" s="52"/>
      <c r="B72" s="55" t="s">
        <v>76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8">
      <c r="A73" s="52"/>
      <c r="B73" s="56" t="s">
        <v>262</v>
      </c>
      <c r="C73" s="57">
        <f>Miami!$E$154</f>
        <v>16.14</v>
      </c>
      <c r="D73" s="57">
        <f>Houston!$E$154</f>
        <v>22.55</v>
      </c>
      <c r="E73" s="57">
        <f>Phoenix!$E$154</f>
        <v>22.2</v>
      </c>
      <c r="F73" s="57">
        <f>Atlanta!$E$154</f>
        <v>20.3</v>
      </c>
      <c r="G73" s="57">
        <f>LosAngeles!$E$154</f>
        <v>21.38</v>
      </c>
      <c r="H73" s="57">
        <f>LasVegas!$E$154</f>
        <v>17.45</v>
      </c>
      <c r="I73" s="57">
        <f>SanFrancisco!$E$154</f>
        <v>22.1</v>
      </c>
      <c r="J73" s="57">
        <f>Baltimore!$E$154</f>
        <v>14.32</v>
      </c>
      <c r="K73" s="57">
        <f>Albuquerque!$E$154</f>
        <v>13.04</v>
      </c>
      <c r="L73" s="57">
        <f>Seattle!$E$154</f>
        <v>11.81</v>
      </c>
      <c r="M73" s="57">
        <f>Chicago!$E$154</f>
        <v>13.08</v>
      </c>
      <c r="N73" s="57">
        <f>Boulder!$E$154</f>
        <v>13.8</v>
      </c>
      <c r="O73" s="57">
        <f>Minneapolis!$E$154</f>
        <v>16.329999999999998</v>
      </c>
      <c r="P73" s="57">
        <f>Helena!$E$154</f>
        <v>15.68</v>
      </c>
      <c r="Q73" s="57">
        <f>Duluth!$E$154</f>
        <v>16.88</v>
      </c>
      <c r="R73" s="57">
        <f>Fairbanks!$E$154</f>
        <v>21.94</v>
      </c>
    </row>
    <row r="74" spans="1:18">
      <c r="A74" s="55" t="s">
        <v>77</v>
      </c>
      <c r="B74" s="4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8">
      <c r="A75" s="52"/>
      <c r="B75" s="55" t="s">
        <v>78</v>
      </c>
    </row>
    <row r="76" spans="1:18">
      <c r="A76" s="52"/>
      <c r="B76" s="56" t="s">
        <v>70</v>
      </c>
      <c r="C76" s="58">
        <f>Miami!$B$13*10^6/3600</f>
        <v>0</v>
      </c>
      <c r="D76" s="58">
        <f>Houston!$B$13*10^6/3600</f>
        <v>0</v>
      </c>
      <c r="E76" s="58">
        <f>Phoenix!$B$13*10^6/3600</f>
        <v>0</v>
      </c>
      <c r="F76" s="58">
        <f>Atlanta!$B$13*10^6/3600</f>
        <v>0</v>
      </c>
      <c r="G76" s="58">
        <f>LosAngeles!$B$13*10^6/3600</f>
        <v>0</v>
      </c>
      <c r="H76" s="58">
        <f>LasVegas!$B$13*10^6/3600</f>
        <v>0</v>
      </c>
      <c r="I76" s="58">
        <f>SanFrancisco!$B$13*10^6/3600</f>
        <v>0</v>
      </c>
      <c r="J76" s="58">
        <f>Baltimore!$B$13*10^6/3600</f>
        <v>0</v>
      </c>
      <c r="K76" s="58">
        <f>Albuquerque!$B$13*10^6/3600</f>
        <v>0</v>
      </c>
      <c r="L76" s="58">
        <f>Seattle!$B$13*10^6/3600</f>
        <v>0</v>
      </c>
      <c r="M76" s="58">
        <f>Chicago!$B$13*10^6/3600</f>
        <v>0</v>
      </c>
      <c r="N76" s="58">
        <f>Boulder!$B$13*10^6/3600</f>
        <v>0</v>
      </c>
      <c r="O76" s="58">
        <f>Minneapolis!$B$13*10^6/3600</f>
        <v>0</v>
      </c>
      <c r="P76" s="58">
        <f>Helena!$B$13*10^6/3600</f>
        <v>0</v>
      </c>
      <c r="Q76" s="58">
        <f>Duluth!$B$13*10^6/3600</f>
        <v>0</v>
      </c>
      <c r="R76" s="58">
        <f>Fairbanks!$B$13*10^6/3600</f>
        <v>0</v>
      </c>
    </row>
    <row r="77" spans="1:18">
      <c r="A77" s="52"/>
      <c r="B77" s="56" t="s">
        <v>71</v>
      </c>
      <c r="C77" s="58">
        <f>Miami!$B$14*10^6/3600</f>
        <v>31125</v>
      </c>
      <c r="D77" s="58">
        <f>Houston!$B$14*10^6/3600</f>
        <v>21336.111111111109</v>
      </c>
      <c r="E77" s="58">
        <f>Phoenix!$B$14*10^6/3600</f>
        <v>22702.777777777777</v>
      </c>
      <c r="F77" s="58">
        <f>Atlanta!$B$14*10^6/3600</f>
        <v>12991.666666666666</v>
      </c>
      <c r="G77" s="58">
        <f>LosAngeles!$B$14*10^6/3600</f>
        <v>9022.2222222222208</v>
      </c>
      <c r="H77" s="58">
        <f>LasVegas!$B$14*10^6/3600</f>
        <v>15672.222222222223</v>
      </c>
      <c r="I77" s="58">
        <f>SanFrancisco!$B$14*10^6/3600</f>
        <v>2563.8888888888887</v>
      </c>
      <c r="J77" s="58">
        <f>Baltimore!$B$14*10^6/3600</f>
        <v>9716.6666666666661</v>
      </c>
      <c r="K77" s="58">
        <f>Albuquerque!$B$14*10^6/3600</f>
        <v>8958.3333333333339</v>
      </c>
      <c r="L77" s="58">
        <f>Seattle!$B$14*10^6/3600</f>
        <v>2469.4444444444443</v>
      </c>
      <c r="M77" s="58">
        <f>Chicago!$B$14*10^6/3600</f>
        <v>8180.5555555555557</v>
      </c>
      <c r="N77" s="58">
        <f>Boulder!$B$14*10^6/3600</f>
        <v>5897.2222222222226</v>
      </c>
      <c r="O77" s="58">
        <f>Minneapolis!$B$14*10^6/3600</f>
        <v>7233.333333333333</v>
      </c>
      <c r="P77" s="58">
        <f>Helena!$B$14*10^6/3600</f>
        <v>4222.2222222222226</v>
      </c>
      <c r="Q77" s="58">
        <f>Duluth!$B$14*10^6/3600</f>
        <v>3433.3333333333335</v>
      </c>
      <c r="R77" s="58">
        <f>Fairbanks!$B$14*10^6/3600</f>
        <v>2658.3333333333335</v>
      </c>
    </row>
    <row r="78" spans="1:18">
      <c r="A78" s="52"/>
      <c r="B78" s="56" t="s">
        <v>79</v>
      </c>
      <c r="C78" s="58">
        <f>Miami!$B$15*10^6/3600</f>
        <v>28511.111111111109</v>
      </c>
      <c r="D78" s="58">
        <f>Houston!$B$15*10^6/3600</f>
        <v>28511.111111111109</v>
      </c>
      <c r="E78" s="58">
        <f>Phoenix!$B$15*10^6/3600</f>
        <v>28511.111111111109</v>
      </c>
      <c r="F78" s="58">
        <f>Atlanta!$B$15*10^6/3600</f>
        <v>28511.111111111109</v>
      </c>
      <c r="G78" s="58">
        <f>LosAngeles!$B$15*10^6/3600</f>
        <v>28511.111111111109</v>
      </c>
      <c r="H78" s="58">
        <f>LasVegas!$B$15*10^6/3600</f>
        <v>28511.111111111109</v>
      </c>
      <c r="I78" s="58">
        <f>SanFrancisco!$B$15*10^6/3600</f>
        <v>28511.111111111109</v>
      </c>
      <c r="J78" s="58">
        <f>Baltimore!$B$15*10^6/3600</f>
        <v>28511.111111111109</v>
      </c>
      <c r="K78" s="58">
        <f>Albuquerque!$B$15*10^6/3600</f>
        <v>28511.111111111109</v>
      </c>
      <c r="L78" s="58">
        <f>Seattle!$B$15*10^6/3600</f>
        <v>28511.111111111109</v>
      </c>
      <c r="M78" s="58">
        <f>Chicago!$B$15*10^6/3600</f>
        <v>28511.111111111109</v>
      </c>
      <c r="N78" s="58">
        <f>Boulder!$B$15*10^6/3600</f>
        <v>28511.111111111109</v>
      </c>
      <c r="O78" s="58">
        <f>Minneapolis!$B$15*10^6/3600</f>
        <v>28511.111111111109</v>
      </c>
      <c r="P78" s="58">
        <f>Helena!$B$15*10^6/3600</f>
        <v>28511.111111111109</v>
      </c>
      <c r="Q78" s="58">
        <f>Duluth!$B$15*10^6/3600</f>
        <v>28511.111111111109</v>
      </c>
      <c r="R78" s="58">
        <f>Fairbanks!$B$15*10^6/3600</f>
        <v>28511.111111111109</v>
      </c>
    </row>
    <row r="79" spans="1:18">
      <c r="A79" s="52"/>
      <c r="B79" s="56" t="s">
        <v>80</v>
      </c>
      <c r="C79" s="58">
        <f>Miami!$B$16*10^6/3600</f>
        <v>5083.333333333333</v>
      </c>
      <c r="D79" s="58">
        <f>Houston!$B$16*10^6/3600</f>
        <v>5080.5555555555557</v>
      </c>
      <c r="E79" s="58">
        <f>Phoenix!$B$16*10^6/3600</f>
        <v>5080.5555555555557</v>
      </c>
      <c r="F79" s="58">
        <f>Atlanta!$B$16*10^6/3600</f>
        <v>5080.5555555555557</v>
      </c>
      <c r="G79" s="58">
        <f>LosAngeles!$B$16*10^6/3600</f>
        <v>5075</v>
      </c>
      <c r="H79" s="58">
        <f>LasVegas!$B$16*10^6/3600</f>
        <v>5075</v>
      </c>
      <c r="I79" s="58">
        <f>SanFrancisco!$B$16*10^6/3600</f>
        <v>5077.7777777777774</v>
      </c>
      <c r="J79" s="58">
        <f>Baltimore!$B$16*10^6/3600</f>
        <v>5075</v>
      </c>
      <c r="K79" s="58">
        <f>Albuquerque!$B$16*10^6/3600</f>
        <v>5075</v>
      </c>
      <c r="L79" s="58">
        <f>Seattle!$B$16*10^6/3600</f>
        <v>5066.666666666667</v>
      </c>
      <c r="M79" s="58">
        <f>Chicago!$B$16*10^6/3600</f>
        <v>5075</v>
      </c>
      <c r="N79" s="58">
        <f>Boulder!$B$16*10^6/3600</f>
        <v>5072.2222222222226</v>
      </c>
      <c r="O79" s="58">
        <f>Minneapolis!$B$16*10^6/3600</f>
        <v>5072.2222222222226</v>
      </c>
      <c r="P79" s="58">
        <f>Helena!$B$16*10^6/3600</f>
        <v>5069.4444444444443</v>
      </c>
      <c r="Q79" s="58">
        <f>Duluth!$B$16*10^6/3600</f>
        <v>5066.666666666667</v>
      </c>
      <c r="R79" s="58">
        <f>Fairbanks!$B$16*10^6/3600</f>
        <v>5036.1111111111113</v>
      </c>
    </row>
    <row r="80" spans="1:18">
      <c r="A80" s="52"/>
      <c r="B80" s="56" t="s">
        <v>81</v>
      </c>
      <c r="C80" s="58">
        <f>Miami!$B$17*10^6/3600</f>
        <v>18275.000000000004</v>
      </c>
      <c r="D80" s="58">
        <f>Houston!$B$17*10^6/3600</f>
        <v>18275.000000000004</v>
      </c>
      <c r="E80" s="58">
        <f>Phoenix!$B$17*10^6/3600</f>
        <v>18275.000000000004</v>
      </c>
      <c r="F80" s="58">
        <f>Atlanta!$B$17*10^6/3600</f>
        <v>18275.000000000004</v>
      </c>
      <c r="G80" s="58">
        <f>LosAngeles!$B$17*10^6/3600</f>
        <v>18275.000000000004</v>
      </c>
      <c r="H80" s="58">
        <f>LasVegas!$B$17*10^6/3600</f>
        <v>18275.000000000004</v>
      </c>
      <c r="I80" s="58">
        <f>SanFrancisco!$B$17*10^6/3600</f>
        <v>18275.000000000004</v>
      </c>
      <c r="J80" s="58">
        <f>Baltimore!$B$17*10^6/3600</f>
        <v>18275.000000000004</v>
      </c>
      <c r="K80" s="58">
        <f>Albuquerque!$B$17*10^6/3600</f>
        <v>18275.000000000004</v>
      </c>
      <c r="L80" s="58">
        <f>Seattle!$B$17*10^6/3600</f>
        <v>18275.000000000004</v>
      </c>
      <c r="M80" s="58">
        <f>Chicago!$B$17*10^6/3600</f>
        <v>18275.000000000004</v>
      </c>
      <c r="N80" s="58">
        <f>Boulder!$B$17*10^6/3600</f>
        <v>18275.000000000004</v>
      </c>
      <c r="O80" s="58">
        <f>Minneapolis!$B$17*10^6/3600</f>
        <v>18275.000000000004</v>
      </c>
      <c r="P80" s="58">
        <f>Helena!$B$17*10^6/3600</f>
        <v>18275.000000000004</v>
      </c>
      <c r="Q80" s="58">
        <f>Duluth!$B$17*10^6/3600</f>
        <v>18275.000000000004</v>
      </c>
      <c r="R80" s="58">
        <f>Fairbanks!$B$17*10^6/3600</f>
        <v>18275.000000000004</v>
      </c>
    </row>
    <row r="81" spans="1:18">
      <c r="A81" s="52"/>
      <c r="B81" s="56" t="s">
        <v>82</v>
      </c>
      <c r="C81" s="58">
        <f>Miami!$B$18*10^6/3600</f>
        <v>0</v>
      </c>
      <c r="D81" s="58">
        <f>Houston!$B$18*10^6/3600</f>
        <v>0</v>
      </c>
      <c r="E81" s="58">
        <f>Phoenix!$B$18*10^6/3600</f>
        <v>0</v>
      </c>
      <c r="F81" s="58">
        <f>Atlanta!$B$18*10^6/3600</f>
        <v>0</v>
      </c>
      <c r="G81" s="58">
        <f>LosAngeles!$B$18*10^6/3600</f>
        <v>0</v>
      </c>
      <c r="H81" s="58">
        <f>LasVegas!$B$18*10^6/3600</f>
        <v>0</v>
      </c>
      <c r="I81" s="58">
        <f>SanFrancisco!$B$18*10^6/3600</f>
        <v>0</v>
      </c>
      <c r="J81" s="58">
        <f>Baltimore!$B$18*10^6/3600</f>
        <v>0</v>
      </c>
      <c r="K81" s="58">
        <f>Albuquerque!$B$18*10^6/3600</f>
        <v>0</v>
      </c>
      <c r="L81" s="58">
        <f>Seattle!$B$18*10^6/3600</f>
        <v>0</v>
      </c>
      <c r="M81" s="58">
        <f>Chicago!$B$18*10^6/3600</f>
        <v>0</v>
      </c>
      <c r="N81" s="58">
        <f>Boulder!$B$18*10^6/3600</f>
        <v>0</v>
      </c>
      <c r="O81" s="58">
        <f>Minneapolis!$B$18*10^6/3600</f>
        <v>0</v>
      </c>
      <c r="P81" s="58">
        <f>Helena!$B$18*10^6/3600</f>
        <v>0</v>
      </c>
      <c r="Q81" s="58">
        <f>Duluth!$B$18*10^6/3600</f>
        <v>0</v>
      </c>
      <c r="R81" s="58">
        <f>Fairbanks!$B$18*10^6/3600</f>
        <v>0</v>
      </c>
    </row>
    <row r="82" spans="1:18">
      <c r="A82" s="52"/>
      <c r="B82" s="56" t="s">
        <v>83</v>
      </c>
      <c r="C82" s="58">
        <f>Miami!$B$19*10^6/3600</f>
        <v>14144.444444444445</v>
      </c>
      <c r="D82" s="58">
        <f>Houston!$B$19*10^6/3600</f>
        <v>14983.333333333334</v>
      </c>
      <c r="E82" s="58">
        <f>Phoenix!$B$19*10^6/3600</f>
        <v>15308.333333333334</v>
      </c>
      <c r="F82" s="58">
        <f>Atlanta!$B$19*10^6/3600</f>
        <v>17350</v>
      </c>
      <c r="G82" s="58">
        <f>LosAngeles!$B$19*10^6/3600</f>
        <v>12955.555555555555</v>
      </c>
      <c r="H82" s="58">
        <f>LasVegas!$B$19*10^6/3600</f>
        <v>15444.444444444445</v>
      </c>
      <c r="I82" s="58">
        <f>SanFrancisco!$B$19*10^6/3600</f>
        <v>11977.777777777777</v>
      </c>
      <c r="J82" s="58">
        <f>Baltimore!$B$19*10^6/3600</f>
        <v>18405.555555555558</v>
      </c>
      <c r="K82" s="58">
        <f>Albuquerque!$B$19*10^6/3600</f>
        <v>18725</v>
      </c>
      <c r="L82" s="58">
        <f>Seattle!$B$19*10^6/3600</f>
        <v>14672.222222222223</v>
      </c>
      <c r="M82" s="58">
        <f>Chicago!$B$19*10^6/3600</f>
        <v>23638.888888888891</v>
      </c>
      <c r="N82" s="58">
        <f>Boulder!$B$19*10^6/3600</f>
        <v>23177.777777777777</v>
      </c>
      <c r="O82" s="58">
        <f>Minneapolis!$B$19*10^6/3600</f>
        <v>26066.666666666668</v>
      </c>
      <c r="P82" s="58">
        <f>Helena!$B$19*10^6/3600</f>
        <v>26819.444444444445</v>
      </c>
      <c r="Q82" s="58">
        <f>Duluth!$B$19*10^6/3600</f>
        <v>28025</v>
      </c>
      <c r="R82" s="58">
        <f>Fairbanks!$B$19*10^6/3600</f>
        <v>36058.333333333336</v>
      </c>
    </row>
    <row r="83" spans="1:18">
      <c r="A83" s="52"/>
      <c r="B83" s="56" t="s">
        <v>84</v>
      </c>
      <c r="C83" s="58">
        <f>Miami!$B$20*10^6/3600</f>
        <v>0</v>
      </c>
      <c r="D83" s="58">
        <f>Houston!$B$20*10^6/3600</f>
        <v>0</v>
      </c>
      <c r="E83" s="58">
        <f>Phoenix!$B$20*10^6/3600</f>
        <v>0</v>
      </c>
      <c r="F83" s="58">
        <f>Atlanta!$B$20*10^6/3600</f>
        <v>0</v>
      </c>
      <c r="G83" s="58">
        <f>LosAngeles!$B$20*10^6/3600</f>
        <v>0</v>
      </c>
      <c r="H83" s="58">
        <f>LasVegas!$B$20*10^6/3600</f>
        <v>0</v>
      </c>
      <c r="I83" s="58">
        <f>SanFrancisco!$B$20*10^6/3600</f>
        <v>0</v>
      </c>
      <c r="J83" s="58">
        <f>Baltimore!$B$20*10^6/3600</f>
        <v>0</v>
      </c>
      <c r="K83" s="58">
        <f>Albuquerque!$B$20*10^6/3600</f>
        <v>0</v>
      </c>
      <c r="L83" s="58">
        <f>Seattle!$B$20*10^6/3600</f>
        <v>0</v>
      </c>
      <c r="M83" s="58">
        <f>Chicago!$B$20*10^6/3600</f>
        <v>0</v>
      </c>
      <c r="N83" s="58">
        <f>Boulder!$B$20*10^6/3600</f>
        <v>0</v>
      </c>
      <c r="O83" s="58">
        <f>Minneapolis!$B$20*10^6/3600</f>
        <v>0</v>
      </c>
      <c r="P83" s="58">
        <f>Helena!$B$20*10^6/3600</f>
        <v>0</v>
      </c>
      <c r="Q83" s="58">
        <f>Duluth!$B$20*10^6/3600</f>
        <v>0</v>
      </c>
      <c r="R83" s="58">
        <f>Fairbanks!$B$20*10^6/3600</f>
        <v>0</v>
      </c>
    </row>
    <row r="84" spans="1:18">
      <c r="A84" s="52"/>
      <c r="B84" s="56" t="s">
        <v>85</v>
      </c>
      <c r="C84" s="58">
        <f>Miami!$B$21*10^6/3600</f>
        <v>0</v>
      </c>
      <c r="D84" s="58">
        <f>Houston!$B$21*10^6/3600</f>
        <v>0</v>
      </c>
      <c r="E84" s="58">
        <f>Phoenix!$B$21*10^6/3600</f>
        <v>0</v>
      </c>
      <c r="F84" s="58">
        <f>Atlanta!$B$21*10^6/3600</f>
        <v>0</v>
      </c>
      <c r="G84" s="58">
        <f>LosAngeles!$B$21*10^6/3600</f>
        <v>0</v>
      </c>
      <c r="H84" s="58">
        <f>LasVegas!$B$21*10^6/3600</f>
        <v>0</v>
      </c>
      <c r="I84" s="58">
        <f>SanFrancisco!$B$21*10^6/3600</f>
        <v>0</v>
      </c>
      <c r="J84" s="58">
        <f>Baltimore!$B$21*10^6/3600</f>
        <v>0</v>
      </c>
      <c r="K84" s="58">
        <f>Albuquerque!$B$21*10^6/3600</f>
        <v>0</v>
      </c>
      <c r="L84" s="58">
        <f>Seattle!$B$21*10^6/3600</f>
        <v>0</v>
      </c>
      <c r="M84" s="58">
        <f>Chicago!$B$21*10^6/3600</f>
        <v>0</v>
      </c>
      <c r="N84" s="58">
        <f>Boulder!$B$21*10^6/3600</f>
        <v>0</v>
      </c>
      <c r="O84" s="58">
        <f>Minneapolis!$B$21*10^6/3600</f>
        <v>0</v>
      </c>
      <c r="P84" s="58">
        <f>Helena!$B$21*10^6/3600</f>
        <v>0</v>
      </c>
      <c r="Q84" s="58">
        <f>Duluth!$B$21*10^6/3600</f>
        <v>0</v>
      </c>
      <c r="R84" s="58">
        <f>Fairbanks!$B$21*10^6/3600</f>
        <v>0</v>
      </c>
    </row>
    <row r="85" spans="1:18">
      <c r="A85" s="52"/>
      <c r="B85" s="56" t="s">
        <v>86</v>
      </c>
      <c r="C85" s="58">
        <f>Miami!$B$22*10^6/3600</f>
        <v>0</v>
      </c>
      <c r="D85" s="58">
        <f>Houston!$B$22*10^6/3600</f>
        <v>0</v>
      </c>
      <c r="E85" s="58">
        <f>Phoenix!$B$22*10^6/3600</f>
        <v>0</v>
      </c>
      <c r="F85" s="58">
        <f>Atlanta!$B$22*10^6/3600</f>
        <v>0</v>
      </c>
      <c r="G85" s="58">
        <f>LosAngeles!$B$22*10^6/3600</f>
        <v>0</v>
      </c>
      <c r="H85" s="58">
        <f>LasVegas!$B$22*10^6/3600</f>
        <v>0</v>
      </c>
      <c r="I85" s="58">
        <f>SanFrancisco!$B$22*10^6/3600</f>
        <v>0</v>
      </c>
      <c r="J85" s="58">
        <f>Baltimore!$B$22*10^6/3600</f>
        <v>0</v>
      </c>
      <c r="K85" s="58">
        <f>Albuquerque!$B$22*10^6/3600</f>
        <v>0</v>
      </c>
      <c r="L85" s="58">
        <f>Seattle!$B$22*10^6/3600</f>
        <v>0</v>
      </c>
      <c r="M85" s="58">
        <f>Chicago!$B$22*10^6/3600</f>
        <v>0</v>
      </c>
      <c r="N85" s="58">
        <f>Boulder!$B$22*10^6/3600</f>
        <v>0</v>
      </c>
      <c r="O85" s="58">
        <f>Minneapolis!$B$22*10^6/3600</f>
        <v>0</v>
      </c>
      <c r="P85" s="58">
        <f>Helena!$B$22*10^6/3600</f>
        <v>0</v>
      </c>
      <c r="Q85" s="58">
        <f>Duluth!$B$22*10^6/3600</f>
        <v>0</v>
      </c>
      <c r="R85" s="58">
        <f>Fairbanks!$B$22*10^6/3600</f>
        <v>0</v>
      </c>
    </row>
    <row r="86" spans="1:18">
      <c r="A86" s="52"/>
      <c r="B86" s="56" t="s">
        <v>65</v>
      </c>
      <c r="C86" s="58">
        <f>Miami!$B$23*10^6/3600</f>
        <v>0</v>
      </c>
      <c r="D86" s="58">
        <f>Houston!$B$23*10^6/3600</f>
        <v>0</v>
      </c>
      <c r="E86" s="58">
        <f>Phoenix!$B$23*10^6/3600</f>
        <v>0</v>
      </c>
      <c r="F86" s="58">
        <f>Atlanta!$B$23*10^6/3600</f>
        <v>0</v>
      </c>
      <c r="G86" s="58">
        <f>LosAngeles!$B$23*10^6/3600</f>
        <v>0</v>
      </c>
      <c r="H86" s="58">
        <f>LasVegas!$B$23*10^6/3600</f>
        <v>0</v>
      </c>
      <c r="I86" s="58">
        <f>SanFrancisco!$B$23*10^6/3600</f>
        <v>0</v>
      </c>
      <c r="J86" s="58">
        <f>Baltimore!$B$23*10^6/3600</f>
        <v>0</v>
      </c>
      <c r="K86" s="58">
        <f>Albuquerque!$B$23*10^6/3600</f>
        <v>0</v>
      </c>
      <c r="L86" s="58">
        <f>Seattle!$B$23*10^6/3600</f>
        <v>0</v>
      </c>
      <c r="M86" s="58">
        <f>Chicago!$B$23*10^6/3600</f>
        <v>0</v>
      </c>
      <c r="N86" s="58">
        <f>Boulder!$B$23*10^6/3600</f>
        <v>0</v>
      </c>
      <c r="O86" s="58">
        <f>Minneapolis!$B$23*10^6/3600</f>
        <v>0</v>
      </c>
      <c r="P86" s="58">
        <f>Helena!$B$23*10^6/3600</f>
        <v>0</v>
      </c>
      <c r="Q86" s="58">
        <f>Duluth!$B$23*10^6/3600</f>
        <v>0</v>
      </c>
      <c r="R86" s="58">
        <f>Fairbanks!$B$23*10^6/3600</f>
        <v>0</v>
      </c>
    </row>
    <row r="87" spans="1:18">
      <c r="A87" s="52"/>
      <c r="B87" s="56" t="s">
        <v>87</v>
      </c>
      <c r="C87" s="58">
        <f>Miami!$B$24*10^6/3600</f>
        <v>0</v>
      </c>
      <c r="D87" s="58">
        <f>Houston!$B$24*10^6/3600</f>
        <v>0</v>
      </c>
      <c r="E87" s="58">
        <f>Phoenix!$B$24*10^6/3600</f>
        <v>0</v>
      </c>
      <c r="F87" s="58">
        <f>Atlanta!$B$24*10^6/3600</f>
        <v>0</v>
      </c>
      <c r="G87" s="58">
        <f>LosAngeles!$B$24*10^6/3600</f>
        <v>0</v>
      </c>
      <c r="H87" s="58">
        <f>LasVegas!$B$24*10^6/3600</f>
        <v>0</v>
      </c>
      <c r="I87" s="58">
        <f>SanFrancisco!$B$24*10^6/3600</f>
        <v>0</v>
      </c>
      <c r="J87" s="58">
        <f>Baltimore!$B$24*10^6/3600</f>
        <v>0</v>
      </c>
      <c r="K87" s="58">
        <f>Albuquerque!$B$24*10^6/3600</f>
        <v>0</v>
      </c>
      <c r="L87" s="58">
        <f>Seattle!$B$24*10^6/3600</f>
        <v>0</v>
      </c>
      <c r="M87" s="58">
        <f>Chicago!$B$24*10^6/3600</f>
        <v>0</v>
      </c>
      <c r="N87" s="58">
        <f>Boulder!$B$24*10^6/3600</f>
        <v>0</v>
      </c>
      <c r="O87" s="58">
        <f>Minneapolis!$B$24*10^6/3600</f>
        <v>0</v>
      </c>
      <c r="P87" s="58">
        <f>Helena!$B$24*10^6/3600</f>
        <v>0</v>
      </c>
      <c r="Q87" s="58">
        <f>Duluth!$B$24*10^6/3600</f>
        <v>0</v>
      </c>
      <c r="R87" s="58">
        <f>Fairbanks!$B$24*10^6/3600</f>
        <v>0</v>
      </c>
    </row>
    <row r="88" spans="1:18">
      <c r="A88" s="52"/>
      <c r="B88" s="56" t="s">
        <v>88</v>
      </c>
      <c r="C88" s="58">
        <f>Miami!$B$25*10^6/3600</f>
        <v>0</v>
      </c>
      <c r="D88" s="58">
        <f>Houston!$B$25*10^6/3600</f>
        <v>0</v>
      </c>
      <c r="E88" s="58">
        <f>Phoenix!$B$25*10^6/3600</f>
        <v>0</v>
      </c>
      <c r="F88" s="58">
        <f>Atlanta!$B$25*10^6/3600</f>
        <v>0</v>
      </c>
      <c r="G88" s="58">
        <f>LosAngeles!$B$25*10^6/3600</f>
        <v>0</v>
      </c>
      <c r="H88" s="58">
        <f>LasVegas!$B$25*10^6/3600</f>
        <v>0</v>
      </c>
      <c r="I88" s="58">
        <f>SanFrancisco!$B$25*10^6/3600</f>
        <v>0</v>
      </c>
      <c r="J88" s="58">
        <f>Baltimore!$B$25*10^6/3600</f>
        <v>0</v>
      </c>
      <c r="K88" s="58">
        <f>Albuquerque!$B$25*10^6/3600</f>
        <v>0</v>
      </c>
      <c r="L88" s="58">
        <f>Seattle!$B$25*10^6/3600</f>
        <v>0</v>
      </c>
      <c r="M88" s="58">
        <f>Chicago!$B$25*10^6/3600</f>
        <v>0</v>
      </c>
      <c r="N88" s="58">
        <f>Boulder!$B$25*10^6/3600</f>
        <v>0</v>
      </c>
      <c r="O88" s="58">
        <f>Minneapolis!$B$25*10^6/3600</f>
        <v>0</v>
      </c>
      <c r="P88" s="58">
        <f>Helena!$B$25*10^6/3600</f>
        <v>0</v>
      </c>
      <c r="Q88" s="58">
        <f>Duluth!$B$25*10^6/3600</f>
        <v>0</v>
      </c>
      <c r="R88" s="58">
        <f>Fairbanks!$B$25*10^6/3600</f>
        <v>0</v>
      </c>
    </row>
    <row r="89" spans="1:18">
      <c r="A89" s="52"/>
      <c r="B89" s="56" t="s">
        <v>89</v>
      </c>
      <c r="C89" s="58">
        <f>Miami!$B$26*10^6/3600</f>
        <v>0</v>
      </c>
      <c r="D89" s="58">
        <f>Houston!$B$26*10^6/3600</f>
        <v>0</v>
      </c>
      <c r="E89" s="58">
        <f>Phoenix!$B$26*10^6/3600</f>
        <v>0</v>
      </c>
      <c r="F89" s="58">
        <f>Atlanta!$B$26*10^6/3600</f>
        <v>0</v>
      </c>
      <c r="G89" s="58">
        <f>LosAngeles!$B$26*10^6/3600</f>
        <v>0</v>
      </c>
      <c r="H89" s="58">
        <f>LasVegas!$B$26*10^6/3600</f>
        <v>0</v>
      </c>
      <c r="I89" s="58">
        <f>SanFrancisco!$B$26*10^6/3600</f>
        <v>0</v>
      </c>
      <c r="J89" s="58">
        <f>Baltimore!$B$26*10^6/3600</f>
        <v>0</v>
      </c>
      <c r="K89" s="58">
        <f>Albuquerque!$B$26*10^6/3600</f>
        <v>0</v>
      </c>
      <c r="L89" s="58">
        <f>Seattle!$B$26*10^6/3600</f>
        <v>0</v>
      </c>
      <c r="M89" s="58">
        <f>Chicago!$B$26*10^6/3600</f>
        <v>0</v>
      </c>
      <c r="N89" s="58">
        <f>Boulder!$B$26*10^6/3600</f>
        <v>0</v>
      </c>
      <c r="O89" s="58">
        <f>Minneapolis!$B$26*10^6/3600</f>
        <v>0</v>
      </c>
      <c r="P89" s="58">
        <f>Helena!$B$26*10^6/3600</f>
        <v>0</v>
      </c>
      <c r="Q89" s="58">
        <f>Duluth!$B$26*10^6/3600</f>
        <v>0</v>
      </c>
      <c r="R89" s="58">
        <f>Fairbanks!$B$26*10^6/3600</f>
        <v>0</v>
      </c>
    </row>
    <row r="90" spans="1:18">
      <c r="A90" s="52"/>
      <c r="B90" s="56" t="s">
        <v>90</v>
      </c>
      <c r="C90" s="58">
        <f>Miami!$B$28*10^6/3600</f>
        <v>97138.888888888891</v>
      </c>
      <c r="D90" s="58">
        <f>Houston!$B$28*10^6/3600</f>
        <v>88186.111111111109</v>
      </c>
      <c r="E90" s="58">
        <f>Phoenix!$B$28*10^6/3600</f>
        <v>89875</v>
      </c>
      <c r="F90" s="58">
        <f>Atlanta!$B$28*10^6/3600</f>
        <v>82208.333333333328</v>
      </c>
      <c r="G90" s="58">
        <f>LosAngeles!$B$28*10^6/3600</f>
        <v>73841.666666666657</v>
      </c>
      <c r="H90" s="58">
        <f>LasVegas!$B$28*10^6/3600</f>
        <v>82975</v>
      </c>
      <c r="I90" s="58">
        <f>SanFrancisco!$B$28*10^6/3600</f>
        <v>66405.555555555562</v>
      </c>
      <c r="J90" s="58">
        <f>Baltimore!$B$28*10^6/3600</f>
        <v>79983.333333333328</v>
      </c>
      <c r="K90" s="58">
        <f>Albuquerque!$B$28*10^6/3600</f>
        <v>79547.222222222219</v>
      </c>
      <c r="L90" s="58">
        <f>Seattle!$B$28*10^6/3600</f>
        <v>68994.444444444438</v>
      </c>
      <c r="M90" s="58">
        <f>Chicago!$B$28*10^6/3600</f>
        <v>83680.555555555562</v>
      </c>
      <c r="N90" s="58">
        <f>Boulder!$B$28*10^6/3600</f>
        <v>80933.333333333328</v>
      </c>
      <c r="O90" s="58">
        <f>Minneapolis!$B$28*10^6/3600</f>
        <v>85158.333333333328</v>
      </c>
      <c r="P90" s="58">
        <f>Helena!$B$28*10^6/3600</f>
        <v>82897.222222222219</v>
      </c>
      <c r="Q90" s="58">
        <f>Duluth!$B$28*10^6/3600</f>
        <v>83313.888888888891</v>
      </c>
      <c r="R90" s="58">
        <f>Fairbanks!$B$28*10^6/3600</f>
        <v>90541.666666666672</v>
      </c>
    </row>
    <row r="91" spans="1:18">
      <c r="A91" s="52"/>
      <c r="B91" s="55" t="s">
        <v>254</v>
      </c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>
      <c r="A92" s="52"/>
      <c r="B92" s="56" t="s">
        <v>70</v>
      </c>
      <c r="C92" s="58">
        <f>Miami!$C$13*10^3</f>
        <v>850</v>
      </c>
      <c r="D92" s="58">
        <f>Houston!$C$13*10^3</f>
        <v>37760</v>
      </c>
      <c r="E92" s="58">
        <f>Phoenix!$C$13*10^3</f>
        <v>20550</v>
      </c>
      <c r="F92" s="58">
        <f>Atlanta!$C$13*10^3</f>
        <v>79560</v>
      </c>
      <c r="G92" s="58">
        <f>LosAngeles!$C$13*10^3</f>
        <v>13200</v>
      </c>
      <c r="H92" s="58">
        <f>LasVegas!$C$13*10^3</f>
        <v>42110</v>
      </c>
      <c r="I92" s="58">
        <f>SanFrancisco!$C$13*10^3</f>
        <v>52410</v>
      </c>
      <c r="J92" s="58">
        <f>Baltimore!$C$13*10^3</f>
        <v>129789.99999999999</v>
      </c>
      <c r="K92" s="58">
        <f>Albuquerque!$C$13*10^3</f>
        <v>89390</v>
      </c>
      <c r="L92" s="58">
        <f>Seattle!$C$13*10^3</f>
        <v>105920</v>
      </c>
      <c r="M92" s="58">
        <f>Chicago!$C$13*10^3</f>
        <v>181200</v>
      </c>
      <c r="N92" s="58">
        <f>Boulder!$C$13*10^3</f>
        <v>130520.00000000001</v>
      </c>
      <c r="O92" s="58">
        <f>Minneapolis!$C$13*10^3</f>
        <v>239840</v>
      </c>
      <c r="P92" s="58">
        <f>Helena!$C$13*10^3</f>
        <v>186920</v>
      </c>
      <c r="Q92" s="58">
        <f>Duluth!$C$13*10^3</f>
        <v>296500</v>
      </c>
      <c r="R92" s="58">
        <f>Fairbanks!$C$13*10^3</f>
        <v>533640</v>
      </c>
    </row>
    <row r="93" spans="1:18">
      <c r="A93" s="52"/>
      <c r="B93" s="56" t="s">
        <v>71</v>
      </c>
      <c r="C93" s="58">
        <f>Miami!$C$14*10^3</f>
        <v>0</v>
      </c>
      <c r="D93" s="58">
        <f>Houston!$C$14*10^3</f>
        <v>0</v>
      </c>
      <c r="E93" s="58">
        <f>Phoenix!$C$14*10^3</f>
        <v>0</v>
      </c>
      <c r="F93" s="58">
        <f>Atlanta!$C$14*10^3</f>
        <v>0</v>
      </c>
      <c r="G93" s="58">
        <f>LosAngeles!$C$14*10^3</f>
        <v>0</v>
      </c>
      <c r="H93" s="58">
        <f>LasVegas!$C$14*10^3</f>
        <v>0</v>
      </c>
      <c r="I93" s="58">
        <f>SanFrancisco!$C$14*10^3</f>
        <v>0</v>
      </c>
      <c r="J93" s="58">
        <f>Baltimore!$C$14*10^3</f>
        <v>0</v>
      </c>
      <c r="K93" s="58">
        <f>Albuquerque!$C$14*10^3</f>
        <v>0</v>
      </c>
      <c r="L93" s="58">
        <f>Seattle!$C$14*10^3</f>
        <v>0</v>
      </c>
      <c r="M93" s="58">
        <f>Chicago!$C$14*10^3</f>
        <v>0</v>
      </c>
      <c r="N93" s="58">
        <f>Boulder!$C$14*10^3</f>
        <v>0</v>
      </c>
      <c r="O93" s="58">
        <f>Minneapolis!$C$14*10^3</f>
        <v>0</v>
      </c>
      <c r="P93" s="58">
        <f>Helena!$C$14*10^3</f>
        <v>0</v>
      </c>
      <c r="Q93" s="58">
        <f>Duluth!$C$14*10^3</f>
        <v>0</v>
      </c>
      <c r="R93" s="58">
        <f>Fairbanks!$C$14*10^3</f>
        <v>0</v>
      </c>
    </row>
    <row r="94" spans="1:18">
      <c r="A94" s="52"/>
      <c r="B94" s="56" t="s">
        <v>79</v>
      </c>
      <c r="C94" s="58">
        <f>Miami!$C$15*10^3</f>
        <v>0</v>
      </c>
      <c r="D94" s="58">
        <f>Houston!$C$15*10^3</f>
        <v>0</v>
      </c>
      <c r="E94" s="58">
        <f>Phoenix!$C$15*10^3</f>
        <v>0</v>
      </c>
      <c r="F94" s="58">
        <f>Atlanta!$C$15*10^3</f>
        <v>0</v>
      </c>
      <c r="G94" s="58">
        <f>LosAngeles!$C$15*10^3</f>
        <v>0</v>
      </c>
      <c r="H94" s="58">
        <f>LasVegas!$C$15*10^3</f>
        <v>0</v>
      </c>
      <c r="I94" s="58">
        <f>SanFrancisco!$C$15*10^3</f>
        <v>0</v>
      </c>
      <c r="J94" s="58">
        <f>Baltimore!$C$15*10^3</f>
        <v>0</v>
      </c>
      <c r="K94" s="58">
        <f>Albuquerque!$C$15*10^3</f>
        <v>0</v>
      </c>
      <c r="L94" s="58">
        <f>Seattle!$C$15*10^3</f>
        <v>0</v>
      </c>
      <c r="M94" s="58">
        <f>Chicago!$C$15*10^3</f>
        <v>0</v>
      </c>
      <c r="N94" s="58">
        <f>Boulder!$C$15*10^3</f>
        <v>0</v>
      </c>
      <c r="O94" s="58">
        <f>Minneapolis!$C$15*10^3</f>
        <v>0</v>
      </c>
      <c r="P94" s="58">
        <f>Helena!$C$15*10^3</f>
        <v>0</v>
      </c>
      <c r="Q94" s="58">
        <f>Duluth!$C$15*10^3</f>
        <v>0</v>
      </c>
      <c r="R94" s="58">
        <f>Fairbanks!$C$15*10^3</f>
        <v>0</v>
      </c>
    </row>
    <row r="95" spans="1:18">
      <c r="A95" s="52"/>
      <c r="B95" s="56" t="s">
        <v>80</v>
      </c>
      <c r="C95" s="58">
        <f>Miami!$C$16*10^3</f>
        <v>0</v>
      </c>
      <c r="D95" s="58">
        <f>Houston!$C$16*10^3</f>
        <v>0</v>
      </c>
      <c r="E95" s="58">
        <f>Phoenix!$C$16*10^3</f>
        <v>0</v>
      </c>
      <c r="F95" s="58">
        <f>Atlanta!$C$16*10^3</f>
        <v>0</v>
      </c>
      <c r="G95" s="58">
        <f>LosAngeles!$C$16*10^3</f>
        <v>0</v>
      </c>
      <c r="H95" s="58">
        <f>LasVegas!$C$16*10^3</f>
        <v>0</v>
      </c>
      <c r="I95" s="58">
        <f>SanFrancisco!$C$16*10^3</f>
        <v>0</v>
      </c>
      <c r="J95" s="58">
        <f>Baltimore!$C$16*10^3</f>
        <v>0</v>
      </c>
      <c r="K95" s="58">
        <f>Albuquerque!$C$16*10^3</f>
        <v>0</v>
      </c>
      <c r="L95" s="58">
        <f>Seattle!$C$16*10^3</f>
        <v>0</v>
      </c>
      <c r="M95" s="58">
        <f>Chicago!$C$16*10^3</f>
        <v>0</v>
      </c>
      <c r="N95" s="58">
        <f>Boulder!$C$16*10^3</f>
        <v>0</v>
      </c>
      <c r="O95" s="58">
        <f>Minneapolis!$C$16*10^3</f>
        <v>0</v>
      </c>
      <c r="P95" s="58">
        <f>Helena!$C$16*10^3</f>
        <v>0</v>
      </c>
      <c r="Q95" s="58">
        <f>Duluth!$C$16*10^3</f>
        <v>0</v>
      </c>
      <c r="R95" s="58">
        <f>Fairbanks!$C$16*10^3</f>
        <v>0</v>
      </c>
    </row>
    <row r="96" spans="1:18">
      <c r="A96" s="52"/>
      <c r="B96" s="56" t="s">
        <v>81</v>
      </c>
      <c r="C96" s="58">
        <f>Miami!$C$17*10^3</f>
        <v>0</v>
      </c>
      <c r="D96" s="58">
        <f>Houston!$C$17*10^3</f>
        <v>0</v>
      </c>
      <c r="E96" s="58">
        <f>Phoenix!$C$17*10^3</f>
        <v>0</v>
      </c>
      <c r="F96" s="58">
        <f>Atlanta!$C$17*10^3</f>
        <v>0</v>
      </c>
      <c r="G96" s="58">
        <f>LosAngeles!$C$17*10^3</f>
        <v>0</v>
      </c>
      <c r="H96" s="58">
        <f>LasVegas!$C$17*10^3</f>
        <v>0</v>
      </c>
      <c r="I96" s="58">
        <f>SanFrancisco!$C$17*10^3</f>
        <v>0</v>
      </c>
      <c r="J96" s="58">
        <f>Baltimore!$C$17*10^3</f>
        <v>0</v>
      </c>
      <c r="K96" s="58">
        <f>Albuquerque!$C$17*10^3</f>
        <v>0</v>
      </c>
      <c r="L96" s="58">
        <f>Seattle!$C$17*10^3</f>
        <v>0</v>
      </c>
      <c r="M96" s="58">
        <f>Chicago!$C$17*10^3</f>
        <v>0</v>
      </c>
      <c r="N96" s="58">
        <f>Boulder!$C$17*10^3</f>
        <v>0</v>
      </c>
      <c r="O96" s="58">
        <f>Minneapolis!$C$17*10^3</f>
        <v>0</v>
      </c>
      <c r="P96" s="58">
        <f>Helena!$C$17*10^3</f>
        <v>0</v>
      </c>
      <c r="Q96" s="58">
        <f>Duluth!$C$17*10^3</f>
        <v>0</v>
      </c>
      <c r="R96" s="58">
        <f>Fairbanks!$C$17*10^3</f>
        <v>0</v>
      </c>
    </row>
    <row r="97" spans="1:18">
      <c r="A97" s="52"/>
      <c r="B97" s="56" t="s">
        <v>82</v>
      </c>
      <c r="C97" s="58">
        <f>Miami!$C$18*10^3</f>
        <v>0</v>
      </c>
      <c r="D97" s="58">
        <f>Houston!$C$18*10^3</f>
        <v>0</v>
      </c>
      <c r="E97" s="58">
        <f>Phoenix!$C$18*10^3</f>
        <v>0</v>
      </c>
      <c r="F97" s="58">
        <f>Atlanta!$C$18*10^3</f>
        <v>0</v>
      </c>
      <c r="G97" s="58">
        <f>LosAngeles!$C$18*10^3</f>
        <v>0</v>
      </c>
      <c r="H97" s="58">
        <f>LasVegas!$C$18*10^3</f>
        <v>0</v>
      </c>
      <c r="I97" s="58">
        <f>SanFrancisco!$C$18*10^3</f>
        <v>0</v>
      </c>
      <c r="J97" s="58">
        <f>Baltimore!$C$18*10^3</f>
        <v>0</v>
      </c>
      <c r="K97" s="58">
        <f>Albuquerque!$C$18*10^3</f>
        <v>0</v>
      </c>
      <c r="L97" s="58">
        <f>Seattle!$C$18*10^3</f>
        <v>0</v>
      </c>
      <c r="M97" s="58">
        <f>Chicago!$C$18*10^3</f>
        <v>0</v>
      </c>
      <c r="N97" s="58">
        <f>Boulder!$C$18*10^3</f>
        <v>0</v>
      </c>
      <c r="O97" s="58">
        <f>Minneapolis!$C$18*10^3</f>
        <v>0</v>
      </c>
      <c r="P97" s="58">
        <f>Helena!$C$18*10^3</f>
        <v>0</v>
      </c>
      <c r="Q97" s="58">
        <f>Duluth!$C$18*10^3</f>
        <v>0</v>
      </c>
      <c r="R97" s="58">
        <f>Fairbanks!$C$18*10^3</f>
        <v>0</v>
      </c>
    </row>
    <row r="98" spans="1:18">
      <c r="A98" s="52"/>
      <c r="B98" s="56" t="s">
        <v>83</v>
      </c>
      <c r="C98" s="58">
        <f>Miami!$C$19*10^3</f>
        <v>0</v>
      </c>
      <c r="D98" s="58">
        <f>Houston!$C$19*10^3</f>
        <v>0</v>
      </c>
      <c r="E98" s="58">
        <f>Phoenix!$C$19*10^3</f>
        <v>0</v>
      </c>
      <c r="F98" s="58">
        <f>Atlanta!$C$19*10^3</f>
        <v>0</v>
      </c>
      <c r="G98" s="58">
        <f>LosAngeles!$C$19*10^3</f>
        <v>0</v>
      </c>
      <c r="H98" s="58">
        <f>LasVegas!$C$19*10^3</f>
        <v>0</v>
      </c>
      <c r="I98" s="58">
        <f>SanFrancisco!$C$19*10^3</f>
        <v>0</v>
      </c>
      <c r="J98" s="58">
        <f>Baltimore!$C$19*10^3</f>
        <v>0</v>
      </c>
      <c r="K98" s="58">
        <f>Albuquerque!$C$19*10^3</f>
        <v>0</v>
      </c>
      <c r="L98" s="58">
        <f>Seattle!$C$19*10^3</f>
        <v>0</v>
      </c>
      <c r="M98" s="58">
        <f>Chicago!$C$19*10^3</f>
        <v>0</v>
      </c>
      <c r="N98" s="58">
        <f>Boulder!$C$19*10^3</f>
        <v>0</v>
      </c>
      <c r="O98" s="58">
        <f>Minneapolis!$C$19*10^3</f>
        <v>0</v>
      </c>
      <c r="P98" s="58">
        <f>Helena!$C$19*10^3</f>
        <v>0</v>
      </c>
      <c r="Q98" s="58">
        <f>Duluth!$C$19*10^3</f>
        <v>0</v>
      </c>
      <c r="R98" s="58">
        <f>Fairbanks!$C$19*10^3</f>
        <v>0</v>
      </c>
    </row>
    <row r="99" spans="1:18">
      <c r="A99" s="52"/>
      <c r="B99" s="56" t="s">
        <v>84</v>
      </c>
      <c r="C99" s="58">
        <f>Miami!$C$20*10^3</f>
        <v>0</v>
      </c>
      <c r="D99" s="58">
        <f>Houston!$C$20*10^3</f>
        <v>0</v>
      </c>
      <c r="E99" s="58">
        <f>Phoenix!$C$20*10^3</f>
        <v>0</v>
      </c>
      <c r="F99" s="58">
        <f>Atlanta!$C$20*10^3</f>
        <v>0</v>
      </c>
      <c r="G99" s="58">
        <f>LosAngeles!$C$20*10^3</f>
        <v>0</v>
      </c>
      <c r="H99" s="58">
        <f>LasVegas!$C$20*10^3</f>
        <v>0</v>
      </c>
      <c r="I99" s="58">
        <f>SanFrancisco!$C$20*10^3</f>
        <v>0</v>
      </c>
      <c r="J99" s="58">
        <f>Baltimore!$C$20*10^3</f>
        <v>0</v>
      </c>
      <c r="K99" s="58">
        <f>Albuquerque!$C$20*10^3</f>
        <v>0</v>
      </c>
      <c r="L99" s="58">
        <f>Seattle!$C$20*10^3</f>
        <v>0</v>
      </c>
      <c r="M99" s="58">
        <f>Chicago!$C$20*10^3</f>
        <v>0</v>
      </c>
      <c r="N99" s="58">
        <f>Boulder!$C$20*10^3</f>
        <v>0</v>
      </c>
      <c r="O99" s="58">
        <f>Minneapolis!$C$20*10^3</f>
        <v>0</v>
      </c>
      <c r="P99" s="58">
        <f>Helena!$C$20*10^3</f>
        <v>0</v>
      </c>
      <c r="Q99" s="58">
        <f>Duluth!$C$20*10^3</f>
        <v>0</v>
      </c>
      <c r="R99" s="58">
        <f>Fairbanks!$C$20*10^3</f>
        <v>0</v>
      </c>
    </row>
    <row r="100" spans="1:18">
      <c r="A100" s="52"/>
      <c r="B100" s="56" t="s">
        <v>85</v>
      </c>
      <c r="C100" s="58">
        <f>Miami!$C$21*10^3</f>
        <v>0</v>
      </c>
      <c r="D100" s="58">
        <f>Houston!$C$21*10^3</f>
        <v>0</v>
      </c>
      <c r="E100" s="58">
        <f>Phoenix!$C$21*10^3</f>
        <v>0</v>
      </c>
      <c r="F100" s="58">
        <f>Atlanta!$C$21*10^3</f>
        <v>0</v>
      </c>
      <c r="G100" s="58">
        <f>LosAngeles!$C$21*10^3</f>
        <v>0</v>
      </c>
      <c r="H100" s="58">
        <f>LasVegas!$C$21*10^3</f>
        <v>0</v>
      </c>
      <c r="I100" s="58">
        <f>SanFrancisco!$C$21*10^3</f>
        <v>0</v>
      </c>
      <c r="J100" s="58">
        <f>Baltimore!$C$21*10^3</f>
        <v>0</v>
      </c>
      <c r="K100" s="58">
        <f>Albuquerque!$C$21*10^3</f>
        <v>0</v>
      </c>
      <c r="L100" s="58">
        <f>Seattle!$C$21*10^3</f>
        <v>0</v>
      </c>
      <c r="M100" s="58">
        <f>Chicago!$C$21*10^3</f>
        <v>0</v>
      </c>
      <c r="N100" s="58">
        <f>Boulder!$C$21*10^3</f>
        <v>0</v>
      </c>
      <c r="O100" s="58">
        <f>Minneapolis!$C$21*10^3</f>
        <v>0</v>
      </c>
      <c r="P100" s="58">
        <f>Helena!$C$21*10^3</f>
        <v>0</v>
      </c>
      <c r="Q100" s="58">
        <f>Duluth!$C$21*10^3</f>
        <v>0</v>
      </c>
      <c r="R100" s="58">
        <f>Fairbanks!$C$21*10^3</f>
        <v>0</v>
      </c>
    </row>
    <row r="101" spans="1:18">
      <c r="A101" s="52"/>
      <c r="B101" s="56" t="s">
        <v>86</v>
      </c>
      <c r="C101" s="58">
        <f>Miami!$C$22*10^3</f>
        <v>0</v>
      </c>
      <c r="D101" s="58">
        <f>Houston!$C$22*10^3</f>
        <v>0</v>
      </c>
      <c r="E101" s="58">
        <f>Phoenix!$C$22*10^3</f>
        <v>0</v>
      </c>
      <c r="F101" s="58">
        <f>Atlanta!$C$22*10^3</f>
        <v>0</v>
      </c>
      <c r="G101" s="58">
        <f>LosAngeles!$C$22*10^3</f>
        <v>0</v>
      </c>
      <c r="H101" s="58">
        <f>LasVegas!$C$22*10^3</f>
        <v>0</v>
      </c>
      <c r="I101" s="58">
        <f>SanFrancisco!$C$22*10^3</f>
        <v>0</v>
      </c>
      <c r="J101" s="58">
        <f>Baltimore!$C$22*10^3</f>
        <v>0</v>
      </c>
      <c r="K101" s="58">
        <f>Albuquerque!$C$22*10^3</f>
        <v>0</v>
      </c>
      <c r="L101" s="58">
        <f>Seattle!$C$22*10^3</f>
        <v>0</v>
      </c>
      <c r="M101" s="58">
        <f>Chicago!$C$22*10^3</f>
        <v>0</v>
      </c>
      <c r="N101" s="58">
        <f>Boulder!$C$22*10^3</f>
        <v>0</v>
      </c>
      <c r="O101" s="58">
        <f>Minneapolis!$C$22*10^3</f>
        <v>0</v>
      </c>
      <c r="P101" s="58">
        <f>Helena!$C$22*10^3</f>
        <v>0</v>
      </c>
      <c r="Q101" s="58">
        <f>Duluth!$C$22*10^3</f>
        <v>0</v>
      </c>
      <c r="R101" s="58">
        <f>Fairbanks!$C$22*10^3</f>
        <v>0</v>
      </c>
    </row>
    <row r="102" spans="1:18">
      <c r="A102" s="52"/>
      <c r="B102" s="56" t="s">
        <v>65</v>
      </c>
      <c r="C102" s="58">
        <f>Miami!$C$23*10^3</f>
        <v>0</v>
      </c>
      <c r="D102" s="58">
        <f>Houston!$C$23*10^3</f>
        <v>0</v>
      </c>
      <c r="E102" s="58">
        <f>Phoenix!$C$23*10^3</f>
        <v>0</v>
      </c>
      <c r="F102" s="58">
        <f>Atlanta!$C$23*10^3</f>
        <v>0</v>
      </c>
      <c r="G102" s="58">
        <f>LosAngeles!$C$23*10^3</f>
        <v>0</v>
      </c>
      <c r="H102" s="58">
        <f>LasVegas!$C$23*10^3</f>
        <v>0</v>
      </c>
      <c r="I102" s="58">
        <f>SanFrancisco!$C$23*10^3</f>
        <v>0</v>
      </c>
      <c r="J102" s="58">
        <f>Baltimore!$C$23*10^3</f>
        <v>0</v>
      </c>
      <c r="K102" s="58">
        <f>Albuquerque!$C$23*10^3</f>
        <v>0</v>
      </c>
      <c r="L102" s="58">
        <f>Seattle!$C$23*10^3</f>
        <v>0</v>
      </c>
      <c r="M102" s="58">
        <f>Chicago!$C$23*10^3</f>
        <v>0</v>
      </c>
      <c r="N102" s="58">
        <f>Boulder!$C$23*10^3</f>
        <v>0</v>
      </c>
      <c r="O102" s="58">
        <f>Minneapolis!$C$23*10^3</f>
        <v>0</v>
      </c>
      <c r="P102" s="58">
        <f>Helena!$C$23*10^3</f>
        <v>0</v>
      </c>
      <c r="Q102" s="58">
        <f>Duluth!$C$23*10^3</f>
        <v>0</v>
      </c>
      <c r="R102" s="58">
        <f>Fairbanks!$C$23*10^3</f>
        <v>0</v>
      </c>
    </row>
    <row r="103" spans="1:18">
      <c r="A103" s="52"/>
      <c r="B103" s="56" t="s">
        <v>87</v>
      </c>
      <c r="C103" s="58">
        <f>Miami!$C$24*10^3</f>
        <v>10950</v>
      </c>
      <c r="D103" s="58">
        <f>Houston!$C$24*10^3</f>
        <v>11360</v>
      </c>
      <c r="E103" s="58">
        <f>Phoenix!$C$24*10^3</f>
        <v>11120</v>
      </c>
      <c r="F103" s="58">
        <f>Atlanta!$C$24*10^3</f>
        <v>11750</v>
      </c>
      <c r="G103" s="58">
        <f>LosAngeles!$C$24*10^3</f>
        <v>11680</v>
      </c>
      <c r="H103" s="58">
        <f>LasVegas!$C$24*10^3</f>
        <v>11410</v>
      </c>
      <c r="I103" s="58">
        <f>SanFrancisco!$C$24*10^3</f>
        <v>12010</v>
      </c>
      <c r="J103" s="58">
        <f>Baltimore!$C$24*10^3</f>
        <v>12060</v>
      </c>
      <c r="K103" s="58">
        <f>Albuquerque!$C$24*10^3</f>
        <v>12000</v>
      </c>
      <c r="L103" s="58">
        <f>Seattle!$C$24*10^3</f>
        <v>12220</v>
      </c>
      <c r="M103" s="58">
        <f>Chicago!$C$24*10^3</f>
        <v>12330</v>
      </c>
      <c r="N103" s="58">
        <f>Boulder!$C$24*10^3</f>
        <v>12320</v>
      </c>
      <c r="O103" s="58">
        <f>Minneapolis!$C$24*10^3</f>
        <v>12570</v>
      </c>
      <c r="P103" s="58">
        <f>Helena!$C$24*10^3</f>
        <v>12610</v>
      </c>
      <c r="Q103" s="58">
        <f>Duluth!$C$24*10^3</f>
        <v>12950</v>
      </c>
      <c r="R103" s="58">
        <f>Fairbanks!$C$24*10^3</f>
        <v>13420</v>
      </c>
    </row>
    <row r="104" spans="1:18">
      <c r="A104" s="52"/>
      <c r="B104" s="56" t="s">
        <v>88</v>
      </c>
      <c r="C104" s="58">
        <f>Miami!$C$25*10^3</f>
        <v>0</v>
      </c>
      <c r="D104" s="58">
        <f>Houston!$C$25*10^3</f>
        <v>0</v>
      </c>
      <c r="E104" s="58">
        <f>Phoenix!$C$25*10^3</f>
        <v>0</v>
      </c>
      <c r="F104" s="58">
        <f>Atlanta!$C$25*10^3</f>
        <v>0</v>
      </c>
      <c r="G104" s="58">
        <f>LosAngeles!$C$25*10^3</f>
        <v>0</v>
      </c>
      <c r="H104" s="58">
        <f>LasVegas!$C$25*10^3</f>
        <v>0</v>
      </c>
      <c r="I104" s="58">
        <f>SanFrancisco!$C$25*10^3</f>
        <v>0</v>
      </c>
      <c r="J104" s="58">
        <f>Baltimore!$C$25*10^3</f>
        <v>0</v>
      </c>
      <c r="K104" s="58">
        <f>Albuquerque!$C$25*10^3</f>
        <v>0</v>
      </c>
      <c r="L104" s="58">
        <f>Seattle!$C$25*10^3</f>
        <v>0</v>
      </c>
      <c r="M104" s="58">
        <f>Chicago!$C$25*10^3</f>
        <v>0</v>
      </c>
      <c r="N104" s="58">
        <f>Boulder!$C$25*10^3</f>
        <v>0</v>
      </c>
      <c r="O104" s="58">
        <f>Minneapolis!$C$25*10^3</f>
        <v>0</v>
      </c>
      <c r="P104" s="58">
        <f>Helena!$C$25*10^3</f>
        <v>0</v>
      </c>
      <c r="Q104" s="58">
        <f>Duluth!$C$25*10^3</f>
        <v>0</v>
      </c>
      <c r="R104" s="58">
        <f>Fairbanks!$C$25*10^3</f>
        <v>0</v>
      </c>
    </row>
    <row r="105" spans="1:18">
      <c r="A105" s="52"/>
      <c r="B105" s="56" t="s">
        <v>89</v>
      </c>
      <c r="C105" s="58">
        <f>Miami!$C$26*10^3</f>
        <v>0</v>
      </c>
      <c r="D105" s="58">
        <f>Houston!$C$26*10^3</f>
        <v>0</v>
      </c>
      <c r="E105" s="58">
        <f>Phoenix!$C$26*10^3</f>
        <v>0</v>
      </c>
      <c r="F105" s="58">
        <f>Atlanta!$C$26*10^3</f>
        <v>0</v>
      </c>
      <c r="G105" s="58">
        <f>LosAngeles!$C$26*10^3</f>
        <v>0</v>
      </c>
      <c r="H105" s="58">
        <f>LasVegas!$C$26*10^3</f>
        <v>0</v>
      </c>
      <c r="I105" s="58">
        <f>SanFrancisco!$C$26*10^3</f>
        <v>0</v>
      </c>
      <c r="J105" s="58">
        <f>Baltimore!$C$26*10^3</f>
        <v>0</v>
      </c>
      <c r="K105" s="58">
        <f>Albuquerque!$C$26*10^3</f>
        <v>0</v>
      </c>
      <c r="L105" s="58">
        <f>Seattle!$C$26*10^3</f>
        <v>0</v>
      </c>
      <c r="M105" s="58">
        <f>Chicago!$C$26*10^3</f>
        <v>0</v>
      </c>
      <c r="N105" s="58">
        <f>Boulder!$C$26*10^3</f>
        <v>0</v>
      </c>
      <c r="O105" s="58">
        <f>Minneapolis!$C$26*10^3</f>
        <v>0</v>
      </c>
      <c r="P105" s="58">
        <f>Helena!$C$26*10^3</f>
        <v>0</v>
      </c>
      <c r="Q105" s="58">
        <f>Duluth!$C$26*10^3</f>
        <v>0</v>
      </c>
      <c r="R105" s="58">
        <f>Fairbanks!$C$26*10^3</f>
        <v>0</v>
      </c>
    </row>
    <row r="106" spans="1:18">
      <c r="A106" s="52"/>
      <c r="B106" s="56" t="s">
        <v>90</v>
      </c>
      <c r="C106" s="58">
        <f>Miami!$C$28*10^3</f>
        <v>11800</v>
      </c>
      <c r="D106" s="58">
        <f>Houston!$C$28*10^3</f>
        <v>49120</v>
      </c>
      <c r="E106" s="58">
        <f>Phoenix!$C$28*10^3</f>
        <v>31670</v>
      </c>
      <c r="F106" s="58">
        <f>Atlanta!$C$28*10^3</f>
        <v>91310</v>
      </c>
      <c r="G106" s="58">
        <f>LosAngeles!$C$28*10^3</f>
        <v>24880</v>
      </c>
      <c r="H106" s="58">
        <f>LasVegas!$C$28*10^3</f>
        <v>53510</v>
      </c>
      <c r="I106" s="58">
        <f>SanFrancisco!$C$28*10^3</f>
        <v>64420</v>
      </c>
      <c r="J106" s="58">
        <f>Baltimore!$C$28*10^3</f>
        <v>141850</v>
      </c>
      <c r="K106" s="58">
        <f>Albuquerque!$C$28*10^3</f>
        <v>101390</v>
      </c>
      <c r="L106" s="58">
        <f>Seattle!$C$28*10^3</f>
        <v>118140</v>
      </c>
      <c r="M106" s="58">
        <f>Chicago!$C$28*10^3</f>
        <v>193530</v>
      </c>
      <c r="N106" s="58">
        <f>Boulder!$C$28*10^3</f>
        <v>142840</v>
      </c>
      <c r="O106" s="58">
        <f>Minneapolis!$C$28*10^3</f>
        <v>252410</v>
      </c>
      <c r="P106" s="58">
        <f>Helena!$C$28*10^3</f>
        <v>199530</v>
      </c>
      <c r="Q106" s="58">
        <f>Duluth!$C$28*10^3</f>
        <v>309450</v>
      </c>
      <c r="R106" s="58">
        <f>Fairbanks!$C$28*10^3</f>
        <v>547060</v>
      </c>
    </row>
    <row r="107" spans="1:18">
      <c r="A107" s="52"/>
      <c r="B107" s="55" t="s">
        <v>255</v>
      </c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>
      <c r="A108" s="52"/>
      <c r="B108" s="56" t="s">
        <v>70</v>
      </c>
      <c r="C108" s="58">
        <f>Miami!$E$13*10^3</f>
        <v>0</v>
      </c>
      <c r="D108" s="58">
        <f>Houston!$E$13*10^3</f>
        <v>0</v>
      </c>
      <c r="E108" s="58">
        <f>Phoenix!$E$13*10^3</f>
        <v>0</v>
      </c>
      <c r="F108" s="58">
        <f>Atlanta!$E$13*10^3</f>
        <v>0</v>
      </c>
      <c r="G108" s="58">
        <f>LosAngeles!$E$13*10^3</f>
        <v>0</v>
      </c>
      <c r="H108" s="58">
        <f>LasVegas!$E$13*10^3</f>
        <v>0</v>
      </c>
      <c r="I108" s="58">
        <f>SanFrancisco!$E$13*10^3</f>
        <v>0</v>
      </c>
      <c r="J108" s="58">
        <f>Baltimore!$E$13*10^3</f>
        <v>0</v>
      </c>
      <c r="K108" s="58">
        <f>Albuquerque!$E$13*10^3</f>
        <v>0</v>
      </c>
      <c r="L108" s="58">
        <f>Seattle!$E$13*10^3</f>
        <v>0</v>
      </c>
      <c r="M108" s="58">
        <f>Chicago!$E$13*10^3</f>
        <v>0</v>
      </c>
      <c r="N108" s="58">
        <f>Boulder!$E$13*10^3</f>
        <v>0</v>
      </c>
      <c r="O108" s="58">
        <f>Minneapolis!$E$13*10^3</f>
        <v>0</v>
      </c>
      <c r="P108" s="58">
        <f>Helena!$E$13*10^3</f>
        <v>0</v>
      </c>
      <c r="Q108" s="58">
        <f>Duluth!$E$13*10^3</f>
        <v>0</v>
      </c>
      <c r="R108" s="58">
        <f>Fairbanks!$E$13*10^3</f>
        <v>0</v>
      </c>
    </row>
    <row r="109" spans="1:18">
      <c r="A109" s="52"/>
      <c r="B109" s="56" t="s">
        <v>71</v>
      </c>
      <c r="C109" s="58">
        <f>Miami!$E$14*10^3</f>
        <v>0</v>
      </c>
      <c r="D109" s="58">
        <f>Houston!$E$14*10^3</f>
        <v>0</v>
      </c>
      <c r="E109" s="58">
        <f>Phoenix!$E$14*10^3</f>
        <v>0</v>
      </c>
      <c r="F109" s="58">
        <f>Atlanta!$E$14*10^3</f>
        <v>0</v>
      </c>
      <c r="G109" s="58">
        <f>LosAngeles!$E$14*10^3</f>
        <v>0</v>
      </c>
      <c r="H109" s="58">
        <f>LasVegas!$E$14*10^3</f>
        <v>0</v>
      </c>
      <c r="I109" s="58">
        <f>SanFrancisco!$E$14*10^3</f>
        <v>0</v>
      </c>
      <c r="J109" s="58">
        <f>Baltimore!$E$14*10^3</f>
        <v>0</v>
      </c>
      <c r="K109" s="58">
        <f>Albuquerque!$E$14*10^3</f>
        <v>0</v>
      </c>
      <c r="L109" s="58">
        <f>Seattle!$E$14*10^3</f>
        <v>0</v>
      </c>
      <c r="M109" s="58">
        <f>Chicago!$E$14*10^3</f>
        <v>0</v>
      </c>
      <c r="N109" s="58">
        <f>Boulder!$E$14*10^3</f>
        <v>0</v>
      </c>
      <c r="O109" s="58">
        <f>Minneapolis!$E$14*10^3</f>
        <v>0</v>
      </c>
      <c r="P109" s="58">
        <f>Helena!$E$14*10^3</f>
        <v>0</v>
      </c>
      <c r="Q109" s="58">
        <f>Duluth!$E$14*10^3</f>
        <v>0</v>
      </c>
      <c r="R109" s="58">
        <f>Fairbanks!$E$14*10^3</f>
        <v>0</v>
      </c>
    </row>
    <row r="110" spans="1:18">
      <c r="A110" s="52"/>
      <c r="B110" s="56" t="s">
        <v>79</v>
      </c>
      <c r="C110" s="58">
        <f>Miami!$E$15*10^3</f>
        <v>0</v>
      </c>
      <c r="D110" s="58">
        <f>Houston!$E$15*10^3</f>
        <v>0</v>
      </c>
      <c r="E110" s="58">
        <f>Phoenix!$E$15*10^3</f>
        <v>0</v>
      </c>
      <c r="F110" s="58">
        <f>Atlanta!$E$15*10^3</f>
        <v>0</v>
      </c>
      <c r="G110" s="58">
        <f>LosAngeles!$E$15*10^3</f>
        <v>0</v>
      </c>
      <c r="H110" s="58">
        <f>LasVegas!$E$15*10^3</f>
        <v>0</v>
      </c>
      <c r="I110" s="58">
        <f>SanFrancisco!$E$15*10^3</f>
        <v>0</v>
      </c>
      <c r="J110" s="58">
        <f>Baltimore!$E$15*10^3</f>
        <v>0</v>
      </c>
      <c r="K110" s="58">
        <f>Albuquerque!$E$15*10^3</f>
        <v>0</v>
      </c>
      <c r="L110" s="58">
        <f>Seattle!$E$15*10^3</f>
        <v>0</v>
      </c>
      <c r="M110" s="58">
        <f>Chicago!$E$15*10^3</f>
        <v>0</v>
      </c>
      <c r="N110" s="58">
        <f>Boulder!$E$15*10^3</f>
        <v>0</v>
      </c>
      <c r="O110" s="58">
        <f>Minneapolis!$E$15*10^3</f>
        <v>0</v>
      </c>
      <c r="P110" s="58">
        <f>Helena!$E$15*10^3</f>
        <v>0</v>
      </c>
      <c r="Q110" s="58">
        <f>Duluth!$E$15*10^3</f>
        <v>0</v>
      </c>
      <c r="R110" s="58">
        <f>Fairbanks!$E$15*10^3</f>
        <v>0</v>
      </c>
    </row>
    <row r="111" spans="1:18">
      <c r="A111" s="52"/>
      <c r="B111" s="56" t="s">
        <v>80</v>
      </c>
      <c r="C111" s="58">
        <f>Miami!$E$16*10^3</f>
        <v>0</v>
      </c>
      <c r="D111" s="58">
        <f>Houston!$E$16*10^3</f>
        <v>0</v>
      </c>
      <c r="E111" s="58">
        <f>Phoenix!$E$16*10^3</f>
        <v>0</v>
      </c>
      <c r="F111" s="58">
        <f>Atlanta!$E$16*10^3</f>
        <v>0</v>
      </c>
      <c r="G111" s="58">
        <f>LosAngeles!$E$16*10^3</f>
        <v>0</v>
      </c>
      <c r="H111" s="58">
        <f>LasVegas!$E$16*10^3</f>
        <v>0</v>
      </c>
      <c r="I111" s="58">
        <f>SanFrancisco!$E$16*10^3</f>
        <v>0</v>
      </c>
      <c r="J111" s="58">
        <f>Baltimore!$E$16*10^3</f>
        <v>0</v>
      </c>
      <c r="K111" s="58">
        <f>Albuquerque!$E$16*10^3</f>
        <v>0</v>
      </c>
      <c r="L111" s="58">
        <f>Seattle!$E$16*10^3</f>
        <v>0</v>
      </c>
      <c r="M111" s="58">
        <f>Chicago!$E$16*10^3</f>
        <v>0</v>
      </c>
      <c r="N111" s="58">
        <f>Boulder!$E$16*10^3</f>
        <v>0</v>
      </c>
      <c r="O111" s="58">
        <f>Minneapolis!$E$16*10^3</f>
        <v>0</v>
      </c>
      <c r="P111" s="58">
        <f>Helena!$E$16*10^3</f>
        <v>0</v>
      </c>
      <c r="Q111" s="58">
        <f>Duluth!$E$16*10^3</f>
        <v>0</v>
      </c>
      <c r="R111" s="58">
        <f>Fairbanks!$E$16*10^3</f>
        <v>0</v>
      </c>
    </row>
    <row r="112" spans="1:18">
      <c r="A112" s="52"/>
      <c r="B112" s="56" t="s">
        <v>81</v>
      </c>
      <c r="C112" s="58">
        <f>Miami!$E$17*10^3</f>
        <v>0</v>
      </c>
      <c r="D112" s="58">
        <f>Houston!$E$17*10^3</f>
        <v>0</v>
      </c>
      <c r="E112" s="58">
        <f>Phoenix!$E$17*10^3</f>
        <v>0</v>
      </c>
      <c r="F112" s="58">
        <f>Atlanta!$E$17*10^3</f>
        <v>0</v>
      </c>
      <c r="G112" s="58">
        <f>LosAngeles!$E$17*10^3</f>
        <v>0</v>
      </c>
      <c r="H112" s="58">
        <f>LasVegas!$E$17*10^3</f>
        <v>0</v>
      </c>
      <c r="I112" s="58">
        <f>SanFrancisco!$E$17*10^3</f>
        <v>0</v>
      </c>
      <c r="J112" s="58">
        <f>Baltimore!$E$17*10^3</f>
        <v>0</v>
      </c>
      <c r="K112" s="58">
        <f>Albuquerque!$E$17*10^3</f>
        <v>0</v>
      </c>
      <c r="L112" s="58">
        <f>Seattle!$E$17*10^3</f>
        <v>0</v>
      </c>
      <c r="M112" s="58">
        <f>Chicago!$E$17*10^3</f>
        <v>0</v>
      </c>
      <c r="N112" s="58">
        <f>Boulder!$E$17*10^3</f>
        <v>0</v>
      </c>
      <c r="O112" s="58">
        <f>Minneapolis!$E$17*10^3</f>
        <v>0</v>
      </c>
      <c r="P112" s="58">
        <f>Helena!$E$17*10^3</f>
        <v>0</v>
      </c>
      <c r="Q112" s="58">
        <f>Duluth!$E$17*10^3</f>
        <v>0</v>
      </c>
      <c r="R112" s="58">
        <f>Fairbanks!$E$17*10^3</f>
        <v>0</v>
      </c>
    </row>
    <row r="113" spans="1:18">
      <c r="A113" s="52"/>
      <c r="B113" s="56" t="s">
        <v>82</v>
      </c>
      <c r="C113" s="58">
        <f>Miami!$E$18*10^3</f>
        <v>0</v>
      </c>
      <c r="D113" s="58">
        <f>Houston!$E$18*10^3</f>
        <v>0</v>
      </c>
      <c r="E113" s="58">
        <f>Phoenix!$E$18*10^3</f>
        <v>0</v>
      </c>
      <c r="F113" s="58">
        <f>Atlanta!$E$18*10^3</f>
        <v>0</v>
      </c>
      <c r="G113" s="58">
        <f>LosAngeles!$E$18*10^3</f>
        <v>0</v>
      </c>
      <c r="H113" s="58">
        <f>LasVegas!$E$18*10^3</f>
        <v>0</v>
      </c>
      <c r="I113" s="58">
        <f>SanFrancisco!$E$18*10^3</f>
        <v>0</v>
      </c>
      <c r="J113" s="58">
        <f>Baltimore!$E$18*10^3</f>
        <v>0</v>
      </c>
      <c r="K113" s="58">
        <f>Albuquerque!$E$18*10^3</f>
        <v>0</v>
      </c>
      <c r="L113" s="58">
        <f>Seattle!$E$18*10^3</f>
        <v>0</v>
      </c>
      <c r="M113" s="58">
        <f>Chicago!$E$18*10^3</f>
        <v>0</v>
      </c>
      <c r="N113" s="58">
        <f>Boulder!$E$18*10^3</f>
        <v>0</v>
      </c>
      <c r="O113" s="58">
        <f>Minneapolis!$E$18*10^3</f>
        <v>0</v>
      </c>
      <c r="P113" s="58">
        <f>Helena!$E$18*10^3</f>
        <v>0</v>
      </c>
      <c r="Q113" s="58">
        <f>Duluth!$E$18*10^3</f>
        <v>0</v>
      </c>
      <c r="R113" s="58">
        <f>Fairbanks!$E$18*10^3</f>
        <v>0</v>
      </c>
    </row>
    <row r="114" spans="1:18">
      <c r="A114" s="52"/>
      <c r="B114" s="56" t="s">
        <v>83</v>
      </c>
      <c r="C114" s="58">
        <f>Miami!$E$19*10^3</f>
        <v>0</v>
      </c>
      <c r="D114" s="58">
        <f>Houston!$E$19*10^3</f>
        <v>0</v>
      </c>
      <c r="E114" s="58">
        <f>Phoenix!$E$19*10^3</f>
        <v>0</v>
      </c>
      <c r="F114" s="58">
        <f>Atlanta!$E$19*10^3</f>
        <v>0</v>
      </c>
      <c r="G114" s="58">
        <f>LosAngeles!$E$19*10^3</f>
        <v>0</v>
      </c>
      <c r="H114" s="58">
        <f>LasVegas!$E$19*10^3</f>
        <v>0</v>
      </c>
      <c r="I114" s="58">
        <f>SanFrancisco!$E$19*10^3</f>
        <v>0</v>
      </c>
      <c r="J114" s="58">
        <f>Baltimore!$E$19*10^3</f>
        <v>0</v>
      </c>
      <c r="K114" s="58">
        <f>Albuquerque!$E$19*10^3</f>
        <v>0</v>
      </c>
      <c r="L114" s="58">
        <f>Seattle!$E$19*10^3</f>
        <v>0</v>
      </c>
      <c r="M114" s="58">
        <f>Chicago!$E$19*10^3</f>
        <v>0</v>
      </c>
      <c r="N114" s="58">
        <f>Boulder!$E$19*10^3</f>
        <v>0</v>
      </c>
      <c r="O114" s="58">
        <f>Minneapolis!$E$19*10^3</f>
        <v>0</v>
      </c>
      <c r="P114" s="58">
        <f>Helena!$E$19*10^3</f>
        <v>0</v>
      </c>
      <c r="Q114" s="58">
        <f>Duluth!$E$19*10^3</f>
        <v>0</v>
      </c>
      <c r="R114" s="58">
        <f>Fairbanks!$E$19*10^3</f>
        <v>0</v>
      </c>
    </row>
    <row r="115" spans="1:18">
      <c r="A115" s="52"/>
      <c r="B115" s="56" t="s">
        <v>84</v>
      </c>
      <c r="C115" s="58">
        <f>Miami!$E$20*10^3</f>
        <v>0</v>
      </c>
      <c r="D115" s="58">
        <f>Houston!$E$20*10^3</f>
        <v>0</v>
      </c>
      <c r="E115" s="58">
        <f>Phoenix!$E$20*10^3</f>
        <v>0</v>
      </c>
      <c r="F115" s="58">
        <f>Atlanta!$E$20*10^3</f>
        <v>0</v>
      </c>
      <c r="G115" s="58">
        <f>LosAngeles!$E$20*10^3</f>
        <v>0</v>
      </c>
      <c r="H115" s="58">
        <f>LasVegas!$E$20*10^3</f>
        <v>0</v>
      </c>
      <c r="I115" s="58">
        <f>SanFrancisco!$E$20*10^3</f>
        <v>0</v>
      </c>
      <c r="J115" s="58">
        <f>Baltimore!$E$20*10^3</f>
        <v>0</v>
      </c>
      <c r="K115" s="58">
        <f>Albuquerque!$E$20*10^3</f>
        <v>0</v>
      </c>
      <c r="L115" s="58">
        <f>Seattle!$E$20*10^3</f>
        <v>0</v>
      </c>
      <c r="M115" s="58">
        <f>Chicago!$E$20*10^3</f>
        <v>0</v>
      </c>
      <c r="N115" s="58">
        <f>Boulder!$E$20*10^3</f>
        <v>0</v>
      </c>
      <c r="O115" s="58">
        <f>Minneapolis!$E$20*10^3</f>
        <v>0</v>
      </c>
      <c r="P115" s="58">
        <f>Helena!$E$20*10^3</f>
        <v>0</v>
      </c>
      <c r="Q115" s="58">
        <f>Duluth!$E$20*10^3</f>
        <v>0</v>
      </c>
      <c r="R115" s="58">
        <f>Fairbanks!$E$20*10^3</f>
        <v>0</v>
      </c>
    </row>
    <row r="116" spans="1:18">
      <c r="A116" s="52"/>
      <c r="B116" s="56" t="s">
        <v>85</v>
      </c>
      <c r="C116" s="58">
        <f>Miami!$E$21*10^3</f>
        <v>0</v>
      </c>
      <c r="D116" s="58">
        <f>Houston!$E$21*10^3</f>
        <v>0</v>
      </c>
      <c r="E116" s="58">
        <f>Phoenix!$E$21*10^3</f>
        <v>0</v>
      </c>
      <c r="F116" s="58">
        <f>Atlanta!$E$21*10^3</f>
        <v>0</v>
      </c>
      <c r="G116" s="58">
        <f>LosAngeles!$E$21*10^3</f>
        <v>0</v>
      </c>
      <c r="H116" s="58">
        <f>LasVegas!$E$21*10^3</f>
        <v>0</v>
      </c>
      <c r="I116" s="58">
        <f>SanFrancisco!$E$21*10^3</f>
        <v>0</v>
      </c>
      <c r="J116" s="58">
        <f>Baltimore!$E$21*10^3</f>
        <v>0</v>
      </c>
      <c r="K116" s="58">
        <f>Albuquerque!$E$21*10^3</f>
        <v>0</v>
      </c>
      <c r="L116" s="58">
        <f>Seattle!$E$21*10^3</f>
        <v>0</v>
      </c>
      <c r="M116" s="58">
        <f>Chicago!$E$21*10^3</f>
        <v>0</v>
      </c>
      <c r="N116" s="58">
        <f>Boulder!$E$21*10^3</f>
        <v>0</v>
      </c>
      <c r="O116" s="58">
        <f>Minneapolis!$E$21*10^3</f>
        <v>0</v>
      </c>
      <c r="P116" s="58">
        <f>Helena!$E$21*10^3</f>
        <v>0</v>
      </c>
      <c r="Q116" s="58">
        <f>Duluth!$E$21*10^3</f>
        <v>0</v>
      </c>
      <c r="R116" s="58">
        <f>Fairbanks!$E$21*10^3</f>
        <v>0</v>
      </c>
    </row>
    <row r="117" spans="1:18">
      <c r="A117" s="52"/>
      <c r="B117" s="56" t="s">
        <v>86</v>
      </c>
      <c r="C117" s="58">
        <f>Miami!$E$22*10^3</f>
        <v>0</v>
      </c>
      <c r="D117" s="58">
        <f>Houston!$E$22*10^3</f>
        <v>0</v>
      </c>
      <c r="E117" s="58">
        <f>Phoenix!$E$22*10^3</f>
        <v>0</v>
      </c>
      <c r="F117" s="58">
        <f>Atlanta!$E$22*10^3</f>
        <v>0</v>
      </c>
      <c r="G117" s="58">
        <f>LosAngeles!$E$22*10^3</f>
        <v>0</v>
      </c>
      <c r="H117" s="58">
        <f>LasVegas!$E$22*10^3</f>
        <v>0</v>
      </c>
      <c r="I117" s="58">
        <f>SanFrancisco!$E$22*10^3</f>
        <v>0</v>
      </c>
      <c r="J117" s="58">
        <f>Baltimore!$E$22*10^3</f>
        <v>0</v>
      </c>
      <c r="K117" s="58">
        <f>Albuquerque!$E$22*10^3</f>
        <v>0</v>
      </c>
      <c r="L117" s="58">
        <f>Seattle!$E$22*10^3</f>
        <v>0</v>
      </c>
      <c r="M117" s="58">
        <f>Chicago!$E$22*10^3</f>
        <v>0</v>
      </c>
      <c r="N117" s="58">
        <f>Boulder!$E$22*10^3</f>
        <v>0</v>
      </c>
      <c r="O117" s="58">
        <f>Minneapolis!$E$22*10^3</f>
        <v>0</v>
      </c>
      <c r="P117" s="58">
        <f>Helena!$E$22*10^3</f>
        <v>0</v>
      </c>
      <c r="Q117" s="58">
        <f>Duluth!$E$22*10^3</f>
        <v>0</v>
      </c>
      <c r="R117" s="58">
        <f>Fairbanks!$E$22*10^3</f>
        <v>0</v>
      </c>
    </row>
    <row r="118" spans="1:18">
      <c r="A118" s="52"/>
      <c r="B118" s="56" t="s">
        <v>65</v>
      </c>
      <c r="C118" s="58">
        <f>Miami!$E$23*10^3</f>
        <v>0</v>
      </c>
      <c r="D118" s="58">
        <f>Houston!$E$23*10^3</f>
        <v>0</v>
      </c>
      <c r="E118" s="58">
        <f>Phoenix!$E$23*10^3</f>
        <v>0</v>
      </c>
      <c r="F118" s="58">
        <f>Atlanta!$E$23*10^3</f>
        <v>0</v>
      </c>
      <c r="G118" s="58">
        <f>LosAngeles!$E$23*10^3</f>
        <v>0</v>
      </c>
      <c r="H118" s="58">
        <f>LasVegas!$E$23*10^3</f>
        <v>0</v>
      </c>
      <c r="I118" s="58">
        <f>SanFrancisco!$E$23*10^3</f>
        <v>0</v>
      </c>
      <c r="J118" s="58">
        <f>Baltimore!$E$23*10^3</f>
        <v>0</v>
      </c>
      <c r="K118" s="58">
        <f>Albuquerque!$E$23*10^3</f>
        <v>0</v>
      </c>
      <c r="L118" s="58">
        <f>Seattle!$E$23*10^3</f>
        <v>0</v>
      </c>
      <c r="M118" s="58">
        <f>Chicago!$E$23*10^3</f>
        <v>0</v>
      </c>
      <c r="N118" s="58">
        <f>Boulder!$E$23*10^3</f>
        <v>0</v>
      </c>
      <c r="O118" s="58">
        <f>Minneapolis!$E$23*10^3</f>
        <v>0</v>
      </c>
      <c r="P118" s="58">
        <f>Helena!$E$23*10^3</f>
        <v>0</v>
      </c>
      <c r="Q118" s="58">
        <f>Duluth!$E$23*10^3</f>
        <v>0</v>
      </c>
      <c r="R118" s="58">
        <f>Fairbanks!$E$23*10^3</f>
        <v>0</v>
      </c>
    </row>
    <row r="119" spans="1:18">
      <c r="A119" s="52"/>
      <c r="B119" s="56" t="s">
        <v>87</v>
      </c>
      <c r="C119" s="58">
        <f>Miami!$E$24*10^3</f>
        <v>0</v>
      </c>
      <c r="D119" s="58">
        <f>Houston!$E$24*10^3</f>
        <v>0</v>
      </c>
      <c r="E119" s="58">
        <f>Phoenix!$E$24*10^3</f>
        <v>0</v>
      </c>
      <c r="F119" s="58">
        <f>Atlanta!$E$24*10^3</f>
        <v>0</v>
      </c>
      <c r="G119" s="58">
        <f>LosAngeles!$E$24*10^3</f>
        <v>0</v>
      </c>
      <c r="H119" s="58">
        <f>LasVegas!$E$24*10^3</f>
        <v>0</v>
      </c>
      <c r="I119" s="58">
        <f>SanFrancisco!$E$24*10^3</f>
        <v>0</v>
      </c>
      <c r="J119" s="58">
        <f>Baltimore!$E$24*10^3</f>
        <v>0</v>
      </c>
      <c r="K119" s="58">
        <f>Albuquerque!$E$24*10^3</f>
        <v>0</v>
      </c>
      <c r="L119" s="58">
        <f>Seattle!$E$24*10^3</f>
        <v>0</v>
      </c>
      <c r="M119" s="58">
        <f>Chicago!$E$24*10^3</f>
        <v>0</v>
      </c>
      <c r="N119" s="58">
        <f>Boulder!$E$24*10^3</f>
        <v>0</v>
      </c>
      <c r="O119" s="58">
        <f>Minneapolis!$E$24*10^3</f>
        <v>0</v>
      </c>
      <c r="P119" s="58">
        <f>Helena!$E$24*10^3</f>
        <v>0</v>
      </c>
      <c r="Q119" s="58">
        <f>Duluth!$E$24*10^3</f>
        <v>0</v>
      </c>
      <c r="R119" s="58">
        <f>Fairbanks!$E$24*10^3</f>
        <v>0</v>
      </c>
    </row>
    <row r="120" spans="1:18">
      <c r="A120" s="52"/>
      <c r="B120" s="56" t="s">
        <v>88</v>
      </c>
      <c r="C120" s="58">
        <f>Miami!$E$25*10^3</f>
        <v>0</v>
      </c>
      <c r="D120" s="58">
        <f>Houston!$E$25*10^3</f>
        <v>0</v>
      </c>
      <c r="E120" s="58">
        <f>Phoenix!$E$25*10^3</f>
        <v>0</v>
      </c>
      <c r="F120" s="58">
        <f>Atlanta!$E$25*10^3</f>
        <v>0</v>
      </c>
      <c r="G120" s="58">
        <f>LosAngeles!$E$25*10^3</f>
        <v>0</v>
      </c>
      <c r="H120" s="58">
        <f>LasVegas!$E$25*10^3</f>
        <v>0</v>
      </c>
      <c r="I120" s="58">
        <f>SanFrancisco!$E$25*10^3</f>
        <v>0</v>
      </c>
      <c r="J120" s="58">
        <f>Baltimore!$E$25*10^3</f>
        <v>0</v>
      </c>
      <c r="K120" s="58">
        <f>Albuquerque!$E$25*10^3</f>
        <v>0</v>
      </c>
      <c r="L120" s="58">
        <f>Seattle!$E$25*10^3</f>
        <v>0</v>
      </c>
      <c r="M120" s="58">
        <f>Chicago!$E$25*10^3</f>
        <v>0</v>
      </c>
      <c r="N120" s="58">
        <f>Boulder!$E$25*10^3</f>
        <v>0</v>
      </c>
      <c r="O120" s="58">
        <f>Minneapolis!$E$25*10^3</f>
        <v>0</v>
      </c>
      <c r="P120" s="58">
        <f>Helena!$E$25*10^3</f>
        <v>0</v>
      </c>
      <c r="Q120" s="58">
        <f>Duluth!$E$25*10^3</f>
        <v>0</v>
      </c>
      <c r="R120" s="58">
        <f>Fairbanks!$E$25*10^3</f>
        <v>0</v>
      </c>
    </row>
    <row r="121" spans="1:18">
      <c r="A121" s="52"/>
      <c r="B121" s="56" t="s">
        <v>89</v>
      </c>
      <c r="C121" s="58">
        <f>Miami!$E$26*10^3</f>
        <v>0</v>
      </c>
      <c r="D121" s="58">
        <f>Houston!$E$26*10^3</f>
        <v>0</v>
      </c>
      <c r="E121" s="58">
        <f>Phoenix!$E$26*10^3</f>
        <v>0</v>
      </c>
      <c r="F121" s="58">
        <f>Atlanta!$E$26*10^3</f>
        <v>0</v>
      </c>
      <c r="G121" s="58">
        <f>LosAngeles!$E$26*10^3</f>
        <v>0</v>
      </c>
      <c r="H121" s="58">
        <f>LasVegas!$E$26*10^3</f>
        <v>0</v>
      </c>
      <c r="I121" s="58">
        <f>SanFrancisco!$E$26*10^3</f>
        <v>0</v>
      </c>
      <c r="J121" s="58">
        <f>Baltimore!$E$26*10^3</f>
        <v>0</v>
      </c>
      <c r="K121" s="58">
        <f>Albuquerque!$E$26*10^3</f>
        <v>0</v>
      </c>
      <c r="L121" s="58">
        <f>Seattle!$E$26*10^3</f>
        <v>0</v>
      </c>
      <c r="M121" s="58">
        <f>Chicago!$E$26*10^3</f>
        <v>0</v>
      </c>
      <c r="N121" s="58">
        <f>Boulder!$E$26*10^3</f>
        <v>0</v>
      </c>
      <c r="O121" s="58">
        <f>Minneapolis!$E$26*10^3</f>
        <v>0</v>
      </c>
      <c r="P121" s="58">
        <f>Helena!$E$26*10^3</f>
        <v>0</v>
      </c>
      <c r="Q121" s="58">
        <f>Duluth!$E$26*10^3</f>
        <v>0</v>
      </c>
      <c r="R121" s="58">
        <f>Fairbanks!$E$26*10^3</f>
        <v>0</v>
      </c>
    </row>
    <row r="122" spans="1:18">
      <c r="A122" s="52"/>
      <c r="B122" s="56" t="s">
        <v>90</v>
      </c>
      <c r="C122" s="58">
        <f>Miami!$E$28*10^3</f>
        <v>0</v>
      </c>
      <c r="D122" s="58">
        <f>Houston!$E$28*10^3</f>
        <v>0</v>
      </c>
      <c r="E122" s="58">
        <f>Phoenix!$E$28*10^3</f>
        <v>0</v>
      </c>
      <c r="F122" s="58">
        <f>Atlanta!$E$28*10^3</f>
        <v>0</v>
      </c>
      <c r="G122" s="58">
        <f>LosAngeles!$E$28*10^3</f>
        <v>0</v>
      </c>
      <c r="H122" s="58">
        <f>LasVegas!$E$28*10^3</f>
        <v>0</v>
      </c>
      <c r="I122" s="58">
        <f>SanFrancisco!$E$28*10^3</f>
        <v>0</v>
      </c>
      <c r="J122" s="58">
        <f>Baltimore!$E$28*10^3</f>
        <v>0</v>
      </c>
      <c r="K122" s="58">
        <f>Albuquerque!$E$28*10^3</f>
        <v>0</v>
      </c>
      <c r="L122" s="58">
        <f>Seattle!$E$28*10^3</f>
        <v>0</v>
      </c>
      <c r="M122" s="58">
        <f>Chicago!$E$28*10^3</f>
        <v>0</v>
      </c>
      <c r="N122" s="58">
        <f>Boulder!$E$28*10^3</f>
        <v>0</v>
      </c>
      <c r="O122" s="58">
        <f>Minneapolis!$E$28*10^3</f>
        <v>0</v>
      </c>
      <c r="P122" s="58">
        <f>Helena!$E$28*10^3</f>
        <v>0</v>
      </c>
      <c r="Q122" s="58">
        <f>Duluth!$E$28*10^3</f>
        <v>0</v>
      </c>
      <c r="R122" s="58">
        <f>Fairbanks!$E$28*10^3</f>
        <v>0</v>
      </c>
    </row>
    <row r="123" spans="1:18">
      <c r="A123" s="52"/>
      <c r="B123" s="55" t="s">
        <v>256</v>
      </c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>
      <c r="A124" s="52"/>
      <c r="B124" s="56" t="s">
        <v>70</v>
      </c>
      <c r="C124" s="58">
        <f>Miami!$F$13*10^3</f>
        <v>0</v>
      </c>
      <c r="D124" s="58">
        <f>Houston!$F$13*10^3</f>
        <v>0</v>
      </c>
      <c r="E124" s="58">
        <f>Phoenix!$F$13*10^3</f>
        <v>0</v>
      </c>
      <c r="F124" s="58">
        <f>Atlanta!$F$13*10^3</f>
        <v>0</v>
      </c>
      <c r="G124" s="58">
        <f>LosAngeles!$F$13*10^3</f>
        <v>0</v>
      </c>
      <c r="H124" s="58">
        <f>LasVegas!$F$13*10^3</f>
        <v>0</v>
      </c>
      <c r="I124" s="58">
        <f>SanFrancisco!$F$13*10^3</f>
        <v>0</v>
      </c>
      <c r="J124" s="58">
        <f>Baltimore!$F$13*10^3</f>
        <v>0</v>
      </c>
      <c r="K124" s="58">
        <f>Albuquerque!$F$13*10^3</f>
        <v>0</v>
      </c>
      <c r="L124" s="58">
        <f>Seattle!$F$13*10^3</f>
        <v>0</v>
      </c>
      <c r="M124" s="58">
        <f>Chicago!$F$13*10^3</f>
        <v>0</v>
      </c>
      <c r="N124" s="58">
        <f>Boulder!$F$13*10^3</f>
        <v>0</v>
      </c>
      <c r="O124" s="58">
        <f>Minneapolis!$F$13*10^3</f>
        <v>0</v>
      </c>
      <c r="P124" s="58">
        <f>Helena!$F$13*10^3</f>
        <v>0</v>
      </c>
      <c r="Q124" s="58">
        <f>Duluth!$F$13*10^3</f>
        <v>0</v>
      </c>
      <c r="R124" s="58">
        <f>Fairbanks!$F$13*10^3</f>
        <v>0</v>
      </c>
    </row>
    <row r="125" spans="1:18">
      <c r="A125" s="52"/>
      <c r="B125" s="56" t="s">
        <v>71</v>
      </c>
      <c r="C125" s="58">
        <f>Miami!$F$14*10^3</f>
        <v>0</v>
      </c>
      <c r="D125" s="58">
        <f>Houston!$F$14*10^3</f>
        <v>0</v>
      </c>
      <c r="E125" s="58">
        <f>Phoenix!$F$14*10^3</f>
        <v>0</v>
      </c>
      <c r="F125" s="58">
        <f>Atlanta!$F$14*10^3</f>
        <v>0</v>
      </c>
      <c r="G125" s="58">
        <f>LosAngeles!$F$14*10^3</f>
        <v>0</v>
      </c>
      <c r="H125" s="58">
        <f>LasVegas!$F$14*10^3</f>
        <v>0</v>
      </c>
      <c r="I125" s="58">
        <f>SanFrancisco!$F$14*10^3</f>
        <v>0</v>
      </c>
      <c r="J125" s="58">
        <f>Baltimore!$F$14*10^3</f>
        <v>0</v>
      </c>
      <c r="K125" s="58">
        <f>Albuquerque!$F$14*10^3</f>
        <v>0</v>
      </c>
      <c r="L125" s="58">
        <f>Seattle!$F$14*10^3</f>
        <v>0</v>
      </c>
      <c r="M125" s="58">
        <f>Chicago!$F$14*10^3</f>
        <v>0</v>
      </c>
      <c r="N125" s="58">
        <f>Boulder!$F$14*10^3</f>
        <v>0</v>
      </c>
      <c r="O125" s="58">
        <f>Minneapolis!$F$14*10^3</f>
        <v>0</v>
      </c>
      <c r="P125" s="58">
        <f>Helena!$F$14*10^3</f>
        <v>0</v>
      </c>
      <c r="Q125" s="58">
        <f>Duluth!$F$14*10^3</f>
        <v>0</v>
      </c>
      <c r="R125" s="58">
        <f>Fairbanks!$F$14*10^3</f>
        <v>0</v>
      </c>
    </row>
    <row r="126" spans="1:18">
      <c r="A126" s="52"/>
      <c r="B126" s="56" t="s">
        <v>79</v>
      </c>
      <c r="C126" s="58">
        <f>Miami!$F$15*10^3</f>
        <v>0</v>
      </c>
      <c r="D126" s="58">
        <f>Houston!$F$15*10^3</f>
        <v>0</v>
      </c>
      <c r="E126" s="58">
        <f>Phoenix!$F$15*10^3</f>
        <v>0</v>
      </c>
      <c r="F126" s="58">
        <f>Atlanta!$F$15*10^3</f>
        <v>0</v>
      </c>
      <c r="G126" s="58">
        <f>LosAngeles!$F$15*10^3</f>
        <v>0</v>
      </c>
      <c r="H126" s="58">
        <f>LasVegas!$F$15*10^3</f>
        <v>0</v>
      </c>
      <c r="I126" s="58">
        <f>SanFrancisco!$F$15*10^3</f>
        <v>0</v>
      </c>
      <c r="J126" s="58">
        <f>Baltimore!$F$15*10^3</f>
        <v>0</v>
      </c>
      <c r="K126" s="58">
        <f>Albuquerque!$F$15*10^3</f>
        <v>0</v>
      </c>
      <c r="L126" s="58">
        <f>Seattle!$F$15*10^3</f>
        <v>0</v>
      </c>
      <c r="M126" s="58">
        <f>Chicago!$F$15*10^3</f>
        <v>0</v>
      </c>
      <c r="N126" s="58">
        <f>Boulder!$F$15*10^3</f>
        <v>0</v>
      </c>
      <c r="O126" s="58">
        <f>Minneapolis!$F$15*10^3</f>
        <v>0</v>
      </c>
      <c r="P126" s="58">
        <f>Helena!$F$15*10^3</f>
        <v>0</v>
      </c>
      <c r="Q126" s="58">
        <f>Duluth!$F$15*10^3</f>
        <v>0</v>
      </c>
      <c r="R126" s="58">
        <f>Fairbanks!$F$15*10^3</f>
        <v>0</v>
      </c>
    </row>
    <row r="127" spans="1:18">
      <c r="A127" s="52"/>
      <c r="B127" s="56" t="s">
        <v>80</v>
      </c>
      <c r="C127" s="58">
        <f>Miami!$F$16*10^3</f>
        <v>0</v>
      </c>
      <c r="D127" s="58">
        <f>Houston!$F$16*10^3</f>
        <v>0</v>
      </c>
      <c r="E127" s="58">
        <f>Phoenix!$F$16*10^3</f>
        <v>0</v>
      </c>
      <c r="F127" s="58">
        <f>Atlanta!$F$16*10^3</f>
        <v>0</v>
      </c>
      <c r="G127" s="58">
        <f>LosAngeles!$F$16*10^3</f>
        <v>0</v>
      </c>
      <c r="H127" s="58">
        <f>LasVegas!$F$16*10^3</f>
        <v>0</v>
      </c>
      <c r="I127" s="58">
        <f>SanFrancisco!$F$16*10^3</f>
        <v>0</v>
      </c>
      <c r="J127" s="58">
        <f>Baltimore!$F$16*10^3</f>
        <v>0</v>
      </c>
      <c r="K127" s="58">
        <f>Albuquerque!$F$16*10^3</f>
        <v>0</v>
      </c>
      <c r="L127" s="58">
        <f>Seattle!$F$16*10^3</f>
        <v>0</v>
      </c>
      <c r="M127" s="58">
        <f>Chicago!$F$16*10^3</f>
        <v>0</v>
      </c>
      <c r="N127" s="58">
        <f>Boulder!$F$16*10^3</f>
        <v>0</v>
      </c>
      <c r="O127" s="58">
        <f>Minneapolis!$F$16*10^3</f>
        <v>0</v>
      </c>
      <c r="P127" s="58">
        <f>Helena!$F$16*10^3</f>
        <v>0</v>
      </c>
      <c r="Q127" s="58">
        <f>Duluth!$F$16*10^3</f>
        <v>0</v>
      </c>
      <c r="R127" s="58">
        <f>Fairbanks!$F$16*10^3</f>
        <v>0</v>
      </c>
    </row>
    <row r="128" spans="1:18">
      <c r="A128" s="52"/>
      <c r="B128" s="56" t="s">
        <v>81</v>
      </c>
      <c r="C128" s="58">
        <f>Miami!$F$17*10^3</f>
        <v>0</v>
      </c>
      <c r="D128" s="58">
        <f>Houston!$F$17*10^3</f>
        <v>0</v>
      </c>
      <c r="E128" s="58">
        <f>Phoenix!$F$17*10^3</f>
        <v>0</v>
      </c>
      <c r="F128" s="58">
        <f>Atlanta!$F$17*10^3</f>
        <v>0</v>
      </c>
      <c r="G128" s="58">
        <f>LosAngeles!$F$17*10^3</f>
        <v>0</v>
      </c>
      <c r="H128" s="58">
        <f>LasVegas!$F$17*10^3</f>
        <v>0</v>
      </c>
      <c r="I128" s="58">
        <f>SanFrancisco!$F$17*10^3</f>
        <v>0</v>
      </c>
      <c r="J128" s="58">
        <f>Baltimore!$F$17*10^3</f>
        <v>0</v>
      </c>
      <c r="K128" s="58">
        <f>Albuquerque!$F$17*10^3</f>
        <v>0</v>
      </c>
      <c r="L128" s="58">
        <f>Seattle!$F$17*10^3</f>
        <v>0</v>
      </c>
      <c r="M128" s="58">
        <f>Chicago!$F$17*10^3</f>
        <v>0</v>
      </c>
      <c r="N128" s="58">
        <f>Boulder!$F$17*10^3</f>
        <v>0</v>
      </c>
      <c r="O128" s="58">
        <f>Minneapolis!$F$17*10^3</f>
        <v>0</v>
      </c>
      <c r="P128" s="58">
        <f>Helena!$F$17*10^3</f>
        <v>0</v>
      </c>
      <c r="Q128" s="58">
        <f>Duluth!$F$17*10^3</f>
        <v>0</v>
      </c>
      <c r="R128" s="58">
        <f>Fairbanks!$F$17*10^3</f>
        <v>0</v>
      </c>
    </row>
    <row r="129" spans="1:18">
      <c r="A129" s="52"/>
      <c r="B129" s="56" t="s">
        <v>82</v>
      </c>
      <c r="C129" s="58">
        <f>Miami!$F$18*10^3</f>
        <v>0</v>
      </c>
      <c r="D129" s="58">
        <f>Houston!$F$18*10^3</f>
        <v>0</v>
      </c>
      <c r="E129" s="58">
        <f>Phoenix!$F$18*10^3</f>
        <v>0</v>
      </c>
      <c r="F129" s="58">
        <f>Atlanta!$F$18*10^3</f>
        <v>0</v>
      </c>
      <c r="G129" s="58">
        <f>LosAngeles!$F$18*10^3</f>
        <v>0</v>
      </c>
      <c r="H129" s="58">
        <f>LasVegas!$F$18*10^3</f>
        <v>0</v>
      </c>
      <c r="I129" s="58">
        <f>SanFrancisco!$F$18*10^3</f>
        <v>0</v>
      </c>
      <c r="J129" s="58">
        <f>Baltimore!$F$18*10^3</f>
        <v>0</v>
      </c>
      <c r="K129" s="58">
        <f>Albuquerque!$F$18*10^3</f>
        <v>0</v>
      </c>
      <c r="L129" s="58">
        <f>Seattle!$F$18*10^3</f>
        <v>0</v>
      </c>
      <c r="M129" s="58">
        <f>Chicago!$F$18*10^3</f>
        <v>0</v>
      </c>
      <c r="N129" s="58">
        <f>Boulder!$F$18*10^3</f>
        <v>0</v>
      </c>
      <c r="O129" s="58">
        <f>Minneapolis!$F$18*10^3</f>
        <v>0</v>
      </c>
      <c r="P129" s="58">
        <f>Helena!$F$18*10^3</f>
        <v>0</v>
      </c>
      <c r="Q129" s="58">
        <f>Duluth!$F$18*10^3</f>
        <v>0</v>
      </c>
      <c r="R129" s="58">
        <f>Fairbanks!$F$18*10^3</f>
        <v>0</v>
      </c>
    </row>
    <row r="130" spans="1:18">
      <c r="A130" s="52"/>
      <c r="B130" s="56" t="s">
        <v>83</v>
      </c>
      <c r="C130" s="58">
        <f>Miami!$F$19*10^3</f>
        <v>0</v>
      </c>
      <c r="D130" s="58">
        <f>Houston!$F$19*10^3</f>
        <v>0</v>
      </c>
      <c r="E130" s="58">
        <f>Phoenix!$F$19*10^3</f>
        <v>0</v>
      </c>
      <c r="F130" s="58">
        <f>Atlanta!$F$19*10^3</f>
        <v>0</v>
      </c>
      <c r="G130" s="58">
        <f>LosAngeles!$F$19*10^3</f>
        <v>0</v>
      </c>
      <c r="H130" s="58">
        <f>LasVegas!$F$19*10^3</f>
        <v>0</v>
      </c>
      <c r="I130" s="58">
        <f>SanFrancisco!$F$19*10^3</f>
        <v>0</v>
      </c>
      <c r="J130" s="58">
        <f>Baltimore!$F$19*10^3</f>
        <v>0</v>
      </c>
      <c r="K130" s="58">
        <f>Albuquerque!$F$19*10^3</f>
        <v>0</v>
      </c>
      <c r="L130" s="58">
        <f>Seattle!$F$19*10^3</f>
        <v>0</v>
      </c>
      <c r="M130" s="58">
        <f>Chicago!$F$19*10^3</f>
        <v>0</v>
      </c>
      <c r="N130" s="58">
        <f>Boulder!$F$19*10^3</f>
        <v>0</v>
      </c>
      <c r="O130" s="58">
        <f>Minneapolis!$F$19*10^3</f>
        <v>0</v>
      </c>
      <c r="P130" s="58">
        <f>Helena!$F$19*10^3</f>
        <v>0</v>
      </c>
      <c r="Q130" s="58">
        <f>Duluth!$F$19*10^3</f>
        <v>0</v>
      </c>
      <c r="R130" s="58">
        <f>Fairbanks!$F$19*10^3</f>
        <v>0</v>
      </c>
    </row>
    <row r="131" spans="1:18">
      <c r="A131" s="52"/>
      <c r="B131" s="56" t="s">
        <v>84</v>
      </c>
      <c r="C131" s="58">
        <f>Miami!$F$20*10^3</f>
        <v>0</v>
      </c>
      <c r="D131" s="58">
        <f>Houston!$F$20*10^3</f>
        <v>0</v>
      </c>
      <c r="E131" s="58">
        <f>Phoenix!$F$20*10^3</f>
        <v>0</v>
      </c>
      <c r="F131" s="58">
        <f>Atlanta!$F$20*10^3</f>
        <v>0</v>
      </c>
      <c r="G131" s="58">
        <f>LosAngeles!$F$20*10^3</f>
        <v>0</v>
      </c>
      <c r="H131" s="58">
        <f>LasVegas!$F$20*10^3</f>
        <v>0</v>
      </c>
      <c r="I131" s="58">
        <f>SanFrancisco!$F$20*10^3</f>
        <v>0</v>
      </c>
      <c r="J131" s="58">
        <f>Baltimore!$F$20*10^3</f>
        <v>0</v>
      </c>
      <c r="K131" s="58">
        <f>Albuquerque!$F$20*10^3</f>
        <v>0</v>
      </c>
      <c r="L131" s="58">
        <f>Seattle!$F$20*10^3</f>
        <v>0</v>
      </c>
      <c r="M131" s="58">
        <f>Chicago!$F$20*10^3</f>
        <v>0</v>
      </c>
      <c r="N131" s="58">
        <f>Boulder!$F$20*10^3</f>
        <v>0</v>
      </c>
      <c r="O131" s="58">
        <f>Minneapolis!$F$20*10^3</f>
        <v>0</v>
      </c>
      <c r="P131" s="58">
        <f>Helena!$F$20*10^3</f>
        <v>0</v>
      </c>
      <c r="Q131" s="58">
        <f>Duluth!$F$20*10^3</f>
        <v>0</v>
      </c>
      <c r="R131" s="58">
        <f>Fairbanks!$F$20*10^3</f>
        <v>0</v>
      </c>
    </row>
    <row r="132" spans="1:18">
      <c r="A132" s="52"/>
      <c r="B132" s="56" t="s">
        <v>85</v>
      </c>
      <c r="C132" s="58">
        <f>Miami!$F$21*10^3</f>
        <v>0</v>
      </c>
      <c r="D132" s="58">
        <f>Houston!$F$21*10^3</f>
        <v>0</v>
      </c>
      <c r="E132" s="58">
        <f>Phoenix!$F$21*10^3</f>
        <v>0</v>
      </c>
      <c r="F132" s="58">
        <f>Atlanta!$F$21*10^3</f>
        <v>0</v>
      </c>
      <c r="G132" s="58">
        <f>LosAngeles!$F$21*10^3</f>
        <v>0</v>
      </c>
      <c r="H132" s="58">
        <f>LasVegas!$F$21*10^3</f>
        <v>0</v>
      </c>
      <c r="I132" s="58">
        <f>SanFrancisco!$F$21*10^3</f>
        <v>0</v>
      </c>
      <c r="J132" s="58">
        <f>Baltimore!$F$21*10^3</f>
        <v>0</v>
      </c>
      <c r="K132" s="58">
        <f>Albuquerque!$F$21*10^3</f>
        <v>0</v>
      </c>
      <c r="L132" s="58">
        <f>Seattle!$F$21*10^3</f>
        <v>0</v>
      </c>
      <c r="M132" s="58">
        <f>Chicago!$F$21*10^3</f>
        <v>0</v>
      </c>
      <c r="N132" s="58">
        <f>Boulder!$F$21*10^3</f>
        <v>0</v>
      </c>
      <c r="O132" s="58">
        <f>Minneapolis!$F$21*10^3</f>
        <v>0</v>
      </c>
      <c r="P132" s="58">
        <f>Helena!$F$21*10^3</f>
        <v>0</v>
      </c>
      <c r="Q132" s="58">
        <f>Duluth!$F$21*10^3</f>
        <v>0</v>
      </c>
      <c r="R132" s="58">
        <f>Fairbanks!$F$21*10^3</f>
        <v>0</v>
      </c>
    </row>
    <row r="133" spans="1:18">
      <c r="A133" s="52"/>
      <c r="B133" s="56" t="s">
        <v>86</v>
      </c>
      <c r="C133" s="58">
        <f>Miami!$F$22*10^3</f>
        <v>0</v>
      </c>
      <c r="D133" s="58">
        <f>Houston!$F$22*10^3</f>
        <v>0</v>
      </c>
      <c r="E133" s="58">
        <f>Phoenix!$F$22*10^3</f>
        <v>0</v>
      </c>
      <c r="F133" s="58">
        <f>Atlanta!$F$22*10^3</f>
        <v>0</v>
      </c>
      <c r="G133" s="58">
        <f>LosAngeles!$F$22*10^3</f>
        <v>0</v>
      </c>
      <c r="H133" s="58">
        <f>LasVegas!$F$22*10^3</f>
        <v>0</v>
      </c>
      <c r="I133" s="58">
        <f>SanFrancisco!$F$22*10^3</f>
        <v>0</v>
      </c>
      <c r="J133" s="58">
        <f>Baltimore!$F$22*10^3</f>
        <v>0</v>
      </c>
      <c r="K133" s="58">
        <f>Albuquerque!$F$22*10^3</f>
        <v>0</v>
      </c>
      <c r="L133" s="58">
        <f>Seattle!$F$22*10^3</f>
        <v>0</v>
      </c>
      <c r="M133" s="58">
        <f>Chicago!$F$22*10^3</f>
        <v>0</v>
      </c>
      <c r="N133" s="58">
        <f>Boulder!$F$22*10^3</f>
        <v>0</v>
      </c>
      <c r="O133" s="58">
        <f>Minneapolis!$F$22*10^3</f>
        <v>0</v>
      </c>
      <c r="P133" s="58">
        <f>Helena!$F$22*10^3</f>
        <v>0</v>
      </c>
      <c r="Q133" s="58">
        <f>Duluth!$F$22*10^3</f>
        <v>0</v>
      </c>
      <c r="R133" s="58">
        <f>Fairbanks!$F$22*10^3</f>
        <v>0</v>
      </c>
    </row>
    <row r="134" spans="1:18">
      <c r="A134" s="52"/>
      <c r="B134" s="56" t="s">
        <v>65</v>
      </c>
      <c r="C134" s="58">
        <f>Miami!$F$23*10^3</f>
        <v>0</v>
      </c>
      <c r="D134" s="58">
        <f>Houston!$F$23*10^3</f>
        <v>0</v>
      </c>
      <c r="E134" s="58">
        <f>Phoenix!$F$23*10^3</f>
        <v>0</v>
      </c>
      <c r="F134" s="58">
        <f>Atlanta!$F$23*10^3</f>
        <v>0</v>
      </c>
      <c r="G134" s="58">
        <f>LosAngeles!$F$23*10^3</f>
        <v>0</v>
      </c>
      <c r="H134" s="58">
        <f>LasVegas!$F$23*10^3</f>
        <v>0</v>
      </c>
      <c r="I134" s="58">
        <f>SanFrancisco!$F$23*10^3</f>
        <v>0</v>
      </c>
      <c r="J134" s="58">
        <f>Baltimore!$F$23*10^3</f>
        <v>0</v>
      </c>
      <c r="K134" s="58">
        <f>Albuquerque!$F$23*10^3</f>
        <v>0</v>
      </c>
      <c r="L134" s="58">
        <f>Seattle!$F$23*10^3</f>
        <v>0</v>
      </c>
      <c r="M134" s="58">
        <f>Chicago!$F$23*10^3</f>
        <v>0</v>
      </c>
      <c r="N134" s="58">
        <f>Boulder!$F$23*10^3</f>
        <v>0</v>
      </c>
      <c r="O134" s="58">
        <f>Minneapolis!$F$23*10^3</f>
        <v>0</v>
      </c>
      <c r="P134" s="58">
        <f>Helena!$F$23*10^3</f>
        <v>0</v>
      </c>
      <c r="Q134" s="58">
        <f>Duluth!$F$23*10^3</f>
        <v>0</v>
      </c>
      <c r="R134" s="58">
        <f>Fairbanks!$F$23*10^3</f>
        <v>0</v>
      </c>
    </row>
    <row r="135" spans="1:18">
      <c r="A135" s="52"/>
      <c r="B135" s="56" t="s">
        <v>87</v>
      </c>
      <c r="C135" s="58">
        <f>Miami!$F$24*10^3</f>
        <v>0</v>
      </c>
      <c r="D135" s="58">
        <f>Houston!$F$24*10^3</f>
        <v>0</v>
      </c>
      <c r="E135" s="58">
        <f>Phoenix!$F$24*10^3</f>
        <v>0</v>
      </c>
      <c r="F135" s="58">
        <f>Atlanta!$F$24*10^3</f>
        <v>0</v>
      </c>
      <c r="G135" s="58">
        <f>LosAngeles!$F$24*10^3</f>
        <v>0</v>
      </c>
      <c r="H135" s="58">
        <f>LasVegas!$F$24*10^3</f>
        <v>0</v>
      </c>
      <c r="I135" s="58">
        <f>SanFrancisco!$F$24*10^3</f>
        <v>0</v>
      </c>
      <c r="J135" s="58">
        <f>Baltimore!$F$24*10^3</f>
        <v>0</v>
      </c>
      <c r="K135" s="58">
        <f>Albuquerque!$F$24*10^3</f>
        <v>0</v>
      </c>
      <c r="L135" s="58">
        <f>Seattle!$F$24*10^3</f>
        <v>0</v>
      </c>
      <c r="M135" s="58">
        <f>Chicago!$F$24*10^3</f>
        <v>0</v>
      </c>
      <c r="N135" s="58">
        <f>Boulder!$F$24*10^3</f>
        <v>0</v>
      </c>
      <c r="O135" s="58">
        <f>Minneapolis!$F$24*10^3</f>
        <v>0</v>
      </c>
      <c r="P135" s="58">
        <f>Helena!$F$24*10^3</f>
        <v>0</v>
      </c>
      <c r="Q135" s="58">
        <f>Duluth!$F$24*10^3</f>
        <v>0</v>
      </c>
      <c r="R135" s="58">
        <f>Fairbanks!$F$24*10^3</f>
        <v>0</v>
      </c>
    </row>
    <row r="136" spans="1:18">
      <c r="A136" s="52"/>
      <c r="B136" s="56" t="s">
        <v>88</v>
      </c>
      <c r="C136" s="58">
        <f>Miami!$F$25*10^3</f>
        <v>0</v>
      </c>
      <c r="D136" s="58">
        <f>Houston!$F$25*10^3</f>
        <v>0</v>
      </c>
      <c r="E136" s="58">
        <f>Phoenix!$F$25*10^3</f>
        <v>0</v>
      </c>
      <c r="F136" s="58">
        <f>Atlanta!$F$25*10^3</f>
        <v>0</v>
      </c>
      <c r="G136" s="58">
        <f>LosAngeles!$F$25*10^3</f>
        <v>0</v>
      </c>
      <c r="H136" s="58">
        <f>LasVegas!$F$25*10^3</f>
        <v>0</v>
      </c>
      <c r="I136" s="58">
        <f>SanFrancisco!$F$25*10^3</f>
        <v>0</v>
      </c>
      <c r="J136" s="58">
        <f>Baltimore!$F$25*10^3</f>
        <v>0</v>
      </c>
      <c r="K136" s="58">
        <f>Albuquerque!$F$25*10^3</f>
        <v>0</v>
      </c>
      <c r="L136" s="58">
        <f>Seattle!$F$25*10^3</f>
        <v>0</v>
      </c>
      <c r="M136" s="58">
        <f>Chicago!$F$25*10^3</f>
        <v>0</v>
      </c>
      <c r="N136" s="58">
        <f>Boulder!$F$25*10^3</f>
        <v>0</v>
      </c>
      <c r="O136" s="58">
        <f>Minneapolis!$F$25*10^3</f>
        <v>0</v>
      </c>
      <c r="P136" s="58">
        <f>Helena!$F$25*10^3</f>
        <v>0</v>
      </c>
      <c r="Q136" s="58">
        <f>Duluth!$F$25*10^3</f>
        <v>0</v>
      </c>
      <c r="R136" s="58">
        <f>Fairbanks!$F$25*10^3</f>
        <v>0</v>
      </c>
    </row>
    <row r="137" spans="1:18">
      <c r="A137" s="52"/>
      <c r="B137" s="56" t="s">
        <v>89</v>
      </c>
      <c r="C137" s="58">
        <f>Miami!$F$26*10^3</f>
        <v>0</v>
      </c>
      <c r="D137" s="58">
        <f>Houston!$F$26*10^3</f>
        <v>0</v>
      </c>
      <c r="E137" s="58">
        <f>Phoenix!$F$26*10^3</f>
        <v>0</v>
      </c>
      <c r="F137" s="58">
        <f>Atlanta!$F$26*10^3</f>
        <v>0</v>
      </c>
      <c r="G137" s="58">
        <f>LosAngeles!$F$26*10^3</f>
        <v>0</v>
      </c>
      <c r="H137" s="58">
        <f>LasVegas!$F$26*10^3</f>
        <v>0</v>
      </c>
      <c r="I137" s="58">
        <f>SanFrancisco!$F$26*10^3</f>
        <v>0</v>
      </c>
      <c r="J137" s="58">
        <f>Baltimore!$F$26*10^3</f>
        <v>0</v>
      </c>
      <c r="K137" s="58">
        <f>Albuquerque!$F$26*10^3</f>
        <v>0</v>
      </c>
      <c r="L137" s="58">
        <f>Seattle!$F$26*10^3</f>
        <v>0</v>
      </c>
      <c r="M137" s="58">
        <f>Chicago!$F$26*10^3</f>
        <v>0</v>
      </c>
      <c r="N137" s="58">
        <f>Boulder!$F$26*10^3</f>
        <v>0</v>
      </c>
      <c r="O137" s="58">
        <f>Minneapolis!$F$26*10^3</f>
        <v>0</v>
      </c>
      <c r="P137" s="58">
        <f>Helena!$F$26*10^3</f>
        <v>0</v>
      </c>
      <c r="Q137" s="58">
        <f>Duluth!$F$26*10^3</f>
        <v>0</v>
      </c>
      <c r="R137" s="58">
        <f>Fairbanks!$F$26*10^3</f>
        <v>0</v>
      </c>
    </row>
    <row r="138" spans="1:18">
      <c r="A138" s="52"/>
      <c r="B138" s="56" t="s">
        <v>90</v>
      </c>
      <c r="C138" s="58">
        <f>Miami!$F$28*10^3</f>
        <v>0</v>
      </c>
      <c r="D138" s="58">
        <f>Houston!$F$28*10^3</f>
        <v>0</v>
      </c>
      <c r="E138" s="58">
        <f>Phoenix!$F$28*10^3</f>
        <v>0</v>
      </c>
      <c r="F138" s="58">
        <f>Atlanta!$F$28*10^3</f>
        <v>0</v>
      </c>
      <c r="G138" s="58">
        <f>LosAngeles!$F$28*10^3</f>
        <v>0</v>
      </c>
      <c r="H138" s="58">
        <f>LasVegas!$F$28*10^3</f>
        <v>0</v>
      </c>
      <c r="I138" s="58">
        <f>SanFrancisco!$F$28*10^3</f>
        <v>0</v>
      </c>
      <c r="J138" s="58">
        <f>Baltimore!$F$28*10^3</f>
        <v>0</v>
      </c>
      <c r="K138" s="58">
        <f>Albuquerque!$F$28*10^3</f>
        <v>0</v>
      </c>
      <c r="L138" s="58">
        <f>Seattle!$F$28*10^3</f>
        <v>0</v>
      </c>
      <c r="M138" s="58">
        <f>Chicago!$F$28*10^3</f>
        <v>0</v>
      </c>
      <c r="N138" s="58">
        <f>Boulder!$F$28*10^3</f>
        <v>0</v>
      </c>
      <c r="O138" s="58">
        <f>Minneapolis!$F$28*10^3</f>
        <v>0</v>
      </c>
      <c r="P138" s="58">
        <f>Helena!$F$28*10^3</f>
        <v>0</v>
      </c>
      <c r="Q138" s="58">
        <f>Duluth!$F$28*10^3</f>
        <v>0</v>
      </c>
      <c r="R138" s="58">
        <f>Fairbanks!$F$28*10^3</f>
        <v>0</v>
      </c>
    </row>
    <row r="139" spans="1:18">
      <c r="A139" s="52"/>
      <c r="B139" s="55" t="s">
        <v>257</v>
      </c>
      <c r="C139" s="77">
        <f>Miami!$B$2*10^3</f>
        <v>361500</v>
      </c>
      <c r="D139" s="77">
        <f>Houston!$B$2*10^3</f>
        <v>366580</v>
      </c>
      <c r="E139" s="77">
        <f>Phoenix!$B$2*10^3</f>
        <v>355230</v>
      </c>
      <c r="F139" s="77">
        <f>Atlanta!$B$2*10^3</f>
        <v>387260</v>
      </c>
      <c r="G139" s="77">
        <f>LosAngeles!$B$2*10^3</f>
        <v>290710</v>
      </c>
      <c r="H139" s="77">
        <f>LasVegas!$B$2*10^3</f>
        <v>352230</v>
      </c>
      <c r="I139" s="77">
        <f>SanFrancisco!$B$2*10^3</f>
        <v>303470</v>
      </c>
      <c r="J139" s="77">
        <f>Baltimore!$B$2*10^3</f>
        <v>429790</v>
      </c>
      <c r="K139" s="77">
        <f>Albuquerque!$B$2*10^3</f>
        <v>387760</v>
      </c>
      <c r="L139" s="77">
        <f>Seattle!$B$2*10^3</f>
        <v>366520</v>
      </c>
      <c r="M139" s="77">
        <f>Chicago!$B$2*10^3</f>
        <v>494780</v>
      </c>
      <c r="N139" s="77">
        <f>Boulder!$B$2*10^3</f>
        <v>434200</v>
      </c>
      <c r="O139" s="77">
        <f>Minneapolis!$B$2*10^3</f>
        <v>558980</v>
      </c>
      <c r="P139" s="77">
        <f>Helena!$B$2*10^3</f>
        <v>497960</v>
      </c>
      <c r="Q139" s="77">
        <f>Duluth!$B$2*10^3</f>
        <v>609380</v>
      </c>
      <c r="R139" s="77">
        <f>Fairbanks!$B$2*10^3</f>
        <v>873010</v>
      </c>
    </row>
    <row r="140" spans="1:18">
      <c r="A140" s="55" t="s">
        <v>91</v>
      </c>
      <c r="B140" s="49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>
      <c r="A141" s="52"/>
      <c r="B141" s="55" t="s">
        <v>263</v>
      </c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>
      <c r="A142" s="52"/>
      <c r="B142" s="56" t="s">
        <v>165</v>
      </c>
      <c r="C142" s="78">
        <f>(Miami!$B$13*10^3)/Miami!$B$8</f>
        <v>0</v>
      </c>
      <c r="D142" s="78">
        <f>(Houston!$B$13*10^3)/Houston!$B$8</f>
        <v>0</v>
      </c>
      <c r="E142" s="78">
        <f>(Phoenix!$B$13*10^3)/Phoenix!$B$8</f>
        <v>0</v>
      </c>
      <c r="F142" s="78">
        <f>(Atlanta!$B$13*10^3)/Atlanta!$B$8</f>
        <v>0</v>
      </c>
      <c r="G142" s="78">
        <f>(LosAngeles!$B$13*10^3)/LosAngeles!$B$8</f>
        <v>0</v>
      </c>
      <c r="H142" s="78">
        <f>(LasVegas!$B$13*10^3)/LasVegas!$B$8</f>
        <v>0</v>
      </c>
      <c r="I142" s="78">
        <f>(SanFrancisco!$B$13*10^3)/SanFrancisco!$B$8</f>
        <v>0</v>
      </c>
      <c r="J142" s="78">
        <f>(Baltimore!$B$13*10^3)/Baltimore!$B$8</f>
        <v>0</v>
      </c>
      <c r="K142" s="78">
        <f>(Albuquerque!$B$13*10^3)/Albuquerque!$B$8</f>
        <v>0</v>
      </c>
      <c r="L142" s="78">
        <f>(Seattle!$B$13*10^3)/Seattle!$B$8</f>
        <v>0</v>
      </c>
      <c r="M142" s="78">
        <f>(Chicago!$B$13*10^3)/Chicago!$B$8</f>
        <v>0</v>
      </c>
      <c r="N142" s="78">
        <f>(Boulder!$B$13*10^3)/Boulder!$B$8</f>
        <v>0</v>
      </c>
      <c r="O142" s="78">
        <f>(Minneapolis!$B$13*10^3)/Minneapolis!$B$8</f>
        <v>0</v>
      </c>
      <c r="P142" s="78">
        <f>(Helena!$B$13*10^3)/Helena!$B$8</f>
        <v>0</v>
      </c>
      <c r="Q142" s="78">
        <f>(Duluth!$B$13*10^3)/Duluth!$B$8</f>
        <v>0</v>
      </c>
      <c r="R142" s="78">
        <f>(Fairbanks!$B$13*10^3)/Fairbanks!$B$8</f>
        <v>0</v>
      </c>
    </row>
    <row r="143" spans="1:18">
      <c r="A143" s="52"/>
      <c r="B143" s="56" t="s">
        <v>164</v>
      </c>
      <c r="C143" s="78">
        <f>(Miami!$B$14*10^3)/Miami!$B$8</f>
        <v>219.20729321543155</v>
      </c>
      <c r="D143" s="78">
        <f>(Houston!$B$14*10^3)/Houston!$B$8</f>
        <v>150.26606150716017</v>
      </c>
      <c r="E143" s="78">
        <f>(Phoenix!$B$14*10^3)/Phoenix!$B$8</f>
        <v>159.89122779560216</v>
      </c>
      <c r="F143" s="78">
        <f>(Atlanta!$B$14*10^3)/Atlanta!$B$8</f>
        <v>91.497769778542917</v>
      </c>
      <c r="G143" s="78">
        <f>(LosAngeles!$B$14*10^3)/LosAngeles!$B$8</f>
        <v>63.541748180608799</v>
      </c>
      <c r="H143" s="78">
        <f>(LasVegas!$B$14*10^3)/LasVegas!$B$8</f>
        <v>110.3763987792472</v>
      </c>
      <c r="I143" s="78">
        <f>(SanFrancisco!$B$14*10^3)/SanFrancisco!$B$8</f>
        <v>18.056968463886061</v>
      </c>
      <c r="J143" s="78">
        <f>(Baltimore!$B$14*10^3)/Baltimore!$B$8</f>
        <v>68.432584709288676</v>
      </c>
      <c r="K143" s="78">
        <f>(Albuquerque!$B$14*10^3)/Albuquerque!$B$8</f>
        <v>63.091791219970261</v>
      </c>
      <c r="L143" s="78">
        <f>(Seattle!$B$14*10^3)/Seattle!$B$8</f>
        <v>17.391814695985602</v>
      </c>
      <c r="M143" s="78">
        <f>(Chicago!$B$14*10^3)/Chicago!$B$8</f>
        <v>57.614054307848811</v>
      </c>
      <c r="N143" s="78">
        <f>(Boulder!$B$14*10^3)/Boulder!$B$8</f>
        <v>41.532983801549413</v>
      </c>
      <c r="O143" s="78">
        <f>(Minneapolis!$B$14*10^3)/Minneapolis!$B$8</f>
        <v>50.942953282729476</v>
      </c>
      <c r="P143" s="78">
        <f>(Helena!$B$14*10^3)/Helena!$B$8</f>
        <v>29.736286094373579</v>
      </c>
      <c r="Q143" s="78">
        <f>(Duluth!$B$14*10^3)/Duluth!$B$8</f>
        <v>24.180295797793253</v>
      </c>
      <c r="R143" s="78">
        <f>(Fairbanks!$B$14*10^3)/Fairbanks!$B$8</f>
        <v>18.722122231786525</v>
      </c>
    </row>
    <row r="144" spans="1:18">
      <c r="A144" s="52"/>
      <c r="B144" s="56" t="s">
        <v>166</v>
      </c>
      <c r="C144" s="78">
        <f>(Miami!$B$15*10^3)/Miami!$B$8</f>
        <v>200.79818452148055</v>
      </c>
      <c r="D144" s="78">
        <f>(Houston!$B$15*10^3)/Houston!$B$8</f>
        <v>200.79818452148055</v>
      </c>
      <c r="E144" s="78">
        <f>(Phoenix!$B$15*10^3)/Phoenix!$B$8</f>
        <v>200.79818452148055</v>
      </c>
      <c r="F144" s="78">
        <f>(Atlanta!$B$15*10^3)/Atlanta!$B$8</f>
        <v>200.79818452148055</v>
      </c>
      <c r="G144" s="78">
        <f>(LosAngeles!$B$15*10^3)/LosAngeles!$B$8</f>
        <v>200.79818452148055</v>
      </c>
      <c r="H144" s="78">
        <f>(LasVegas!$B$15*10^3)/LasVegas!$B$8</f>
        <v>200.79818452148055</v>
      </c>
      <c r="I144" s="78">
        <f>(SanFrancisco!$B$15*10^3)/SanFrancisco!$B$8</f>
        <v>200.79818452148055</v>
      </c>
      <c r="J144" s="78">
        <f>(Baltimore!$B$15*10^3)/Baltimore!$B$8</f>
        <v>200.79818452148055</v>
      </c>
      <c r="K144" s="78">
        <f>(Albuquerque!$B$15*10^3)/Albuquerque!$B$8</f>
        <v>200.79818452148055</v>
      </c>
      <c r="L144" s="78">
        <f>(Seattle!$B$15*10^3)/Seattle!$B$8</f>
        <v>200.79818452148055</v>
      </c>
      <c r="M144" s="78">
        <f>(Chicago!$B$15*10^3)/Chicago!$B$8</f>
        <v>200.79818452148055</v>
      </c>
      <c r="N144" s="78">
        <f>(Boulder!$B$15*10^3)/Boulder!$B$8</f>
        <v>200.79818452148055</v>
      </c>
      <c r="O144" s="78">
        <f>(Minneapolis!$B$15*10^3)/Minneapolis!$B$8</f>
        <v>200.79818452148055</v>
      </c>
      <c r="P144" s="78">
        <f>(Helena!$B$15*10^3)/Helena!$B$8</f>
        <v>200.79818452148055</v>
      </c>
      <c r="Q144" s="78">
        <f>(Duluth!$B$15*10^3)/Duluth!$B$8</f>
        <v>200.79818452148055</v>
      </c>
      <c r="R144" s="78">
        <f>(Fairbanks!$B$15*10^3)/Fairbanks!$B$8</f>
        <v>200.79818452148055</v>
      </c>
    </row>
    <row r="145" spans="1:18">
      <c r="A145" s="52"/>
      <c r="B145" s="56" t="s">
        <v>172</v>
      </c>
      <c r="C145" s="78">
        <f>(Miami!$B$16*10^3)/Miami!$B$8</f>
        <v>35.800923389936614</v>
      </c>
      <c r="D145" s="78">
        <f>(Houston!$B$16*10^3)/Houston!$B$8</f>
        <v>35.781360043821891</v>
      </c>
      <c r="E145" s="78">
        <f>(Phoenix!$B$16*10^3)/Phoenix!$B$8</f>
        <v>35.781360043821891</v>
      </c>
      <c r="F145" s="78">
        <f>(Atlanta!$B$16*10^3)/Atlanta!$B$8</f>
        <v>35.781360043821891</v>
      </c>
      <c r="G145" s="78">
        <f>(LosAngeles!$B$16*10^3)/LosAngeles!$B$8</f>
        <v>35.742233351592454</v>
      </c>
      <c r="H145" s="78">
        <f>(LasVegas!$B$16*10^3)/LasVegas!$B$8</f>
        <v>35.742233351592454</v>
      </c>
      <c r="I145" s="78">
        <f>(SanFrancisco!$B$16*10^3)/SanFrancisco!$B$8</f>
        <v>35.761796697707176</v>
      </c>
      <c r="J145" s="78">
        <f>(Baltimore!$B$16*10^3)/Baltimore!$B$8</f>
        <v>35.742233351592454</v>
      </c>
      <c r="K145" s="78">
        <f>(Albuquerque!$B$16*10^3)/Albuquerque!$B$8</f>
        <v>35.742233351592454</v>
      </c>
      <c r="L145" s="78">
        <f>(Seattle!$B$16*10^3)/Seattle!$B$8</f>
        <v>35.683543313248293</v>
      </c>
      <c r="M145" s="78">
        <f>(Chicago!$B$16*10^3)/Chicago!$B$8</f>
        <v>35.742233351592454</v>
      </c>
      <c r="N145" s="78">
        <f>(Boulder!$B$16*10^3)/Boulder!$B$8</f>
        <v>35.722670005477738</v>
      </c>
      <c r="O145" s="78">
        <f>(Minneapolis!$B$16*10^3)/Minneapolis!$B$8</f>
        <v>35.722670005477738</v>
      </c>
      <c r="P145" s="78">
        <f>(Helena!$B$16*10^3)/Helena!$B$8</f>
        <v>35.703106659363016</v>
      </c>
      <c r="Q145" s="78">
        <f>(Duluth!$B$16*10^3)/Duluth!$B$8</f>
        <v>35.683543313248293</v>
      </c>
      <c r="R145" s="78">
        <f>(Fairbanks!$B$16*10^3)/Fairbanks!$B$8</f>
        <v>35.468346505986382</v>
      </c>
    </row>
    <row r="146" spans="1:18">
      <c r="A146" s="52"/>
      <c r="B146" s="56" t="s">
        <v>167</v>
      </c>
      <c r="C146" s="78">
        <f>(Miami!$B$17*10^3)/Miami!$B$8</f>
        <v>128.70725408873932</v>
      </c>
      <c r="D146" s="78">
        <f>(Houston!$B$17*10^3)/Houston!$B$8</f>
        <v>128.70725408873932</v>
      </c>
      <c r="E146" s="78">
        <f>(Phoenix!$B$17*10^3)/Phoenix!$B$8</f>
        <v>128.70725408873932</v>
      </c>
      <c r="F146" s="78">
        <f>(Atlanta!$B$17*10^3)/Atlanta!$B$8</f>
        <v>128.70725408873932</v>
      </c>
      <c r="G146" s="78">
        <f>(LosAngeles!$B$17*10^3)/LosAngeles!$B$8</f>
        <v>128.70725408873932</v>
      </c>
      <c r="H146" s="78">
        <f>(LasVegas!$B$17*10^3)/LasVegas!$B$8</f>
        <v>128.70725408873932</v>
      </c>
      <c r="I146" s="78">
        <f>(SanFrancisco!$B$17*10^3)/SanFrancisco!$B$8</f>
        <v>128.70725408873932</v>
      </c>
      <c r="J146" s="78">
        <f>(Baltimore!$B$17*10^3)/Baltimore!$B$8</f>
        <v>128.70725408873932</v>
      </c>
      <c r="K146" s="78">
        <f>(Albuquerque!$B$17*10^3)/Albuquerque!$B$8</f>
        <v>128.70725408873932</v>
      </c>
      <c r="L146" s="78">
        <f>(Seattle!$B$17*10^3)/Seattle!$B$8</f>
        <v>128.70725408873932</v>
      </c>
      <c r="M146" s="78">
        <f>(Chicago!$B$17*10^3)/Chicago!$B$8</f>
        <v>128.70725408873932</v>
      </c>
      <c r="N146" s="78">
        <f>(Boulder!$B$17*10^3)/Boulder!$B$8</f>
        <v>128.70725408873932</v>
      </c>
      <c r="O146" s="78">
        <f>(Minneapolis!$B$17*10^3)/Minneapolis!$B$8</f>
        <v>128.70725408873932</v>
      </c>
      <c r="P146" s="78">
        <f>(Helena!$B$17*10^3)/Helena!$B$8</f>
        <v>128.70725408873932</v>
      </c>
      <c r="Q146" s="78">
        <f>(Duluth!$B$17*10^3)/Duluth!$B$8</f>
        <v>128.70725408873932</v>
      </c>
      <c r="R146" s="78">
        <f>(Fairbanks!$B$17*10^3)/Fairbanks!$B$8</f>
        <v>128.70725408873932</v>
      </c>
    </row>
    <row r="147" spans="1:18">
      <c r="A147" s="52"/>
      <c r="B147" s="56" t="s">
        <v>173</v>
      </c>
      <c r="C147" s="78">
        <f>(Miami!$B$18*10^3)/Miami!$B$8</f>
        <v>0</v>
      </c>
      <c r="D147" s="78">
        <f>(Houston!$B$18*10^3)/Houston!$B$8</f>
        <v>0</v>
      </c>
      <c r="E147" s="78">
        <f>(Phoenix!$B$18*10^3)/Phoenix!$B$8</f>
        <v>0</v>
      </c>
      <c r="F147" s="78">
        <f>(Atlanta!$B$18*10^3)/Atlanta!$B$8</f>
        <v>0</v>
      </c>
      <c r="G147" s="78">
        <f>(LosAngeles!$B$18*10^3)/LosAngeles!$B$8</f>
        <v>0</v>
      </c>
      <c r="H147" s="78">
        <f>(LasVegas!$B$18*10^3)/LasVegas!$B$8</f>
        <v>0</v>
      </c>
      <c r="I147" s="78">
        <f>(SanFrancisco!$B$18*10^3)/SanFrancisco!$B$8</f>
        <v>0</v>
      </c>
      <c r="J147" s="78">
        <f>(Baltimore!$B$18*10^3)/Baltimore!$B$8</f>
        <v>0</v>
      </c>
      <c r="K147" s="78">
        <f>(Albuquerque!$B$18*10^3)/Albuquerque!$B$8</f>
        <v>0</v>
      </c>
      <c r="L147" s="78">
        <f>(Seattle!$B$18*10^3)/Seattle!$B$8</f>
        <v>0</v>
      </c>
      <c r="M147" s="78">
        <f>(Chicago!$B$18*10^3)/Chicago!$B$8</f>
        <v>0</v>
      </c>
      <c r="N147" s="78">
        <f>(Boulder!$B$18*10^3)/Boulder!$B$8</f>
        <v>0</v>
      </c>
      <c r="O147" s="78">
        <f>(Minneapolis!$B$18*10^3)/Minneapolis!$B$8</f>
        <v>0</v>
      </c>
      <c r="P147" s="78">
        <f>(Helena!$B$18*10^3)/Helena!$B$8</f>
        <v>0</v>
      </c>
      <c r="Q147" s="78">
        <f>(Duluth!$B$18*10^3)/Duluth!$B$8</f>
        <v>0</v>
      </c>
      <c r="R147" s="78">
        <f>(Fairbanks!$B$18*10^3)/Fairbanks!$B$8</f>
        <v>0</v>
      </c>
    </row>
    <row r="148" spans="1:18">
      <c r="A148" s="52"/>
      <c r="B148" s="56" t="s">
        <v>168</v>
      </c>
      <c r="C148" s="78">
        <f>(Miami!$B$19*10^3)/Miami!$B$8</f>
        <v>99.616558416151491</v>
      </c>
      <c r="D148" s="78">
        <f>(Houston!$B$19*10^3)/Houston!$B$8</f>
        <v>105.52468894279677</v>
      </c>
      <c r="E148" s="78">
        <f>(Phoenix!$B$19*10^3)/Phoenix!$B$8</f>
        <v>107.81360043821894</v>
      </c>
      <c r="F148" s="78">
        <f>(Atlanta!$B$19*10^3)/Atlanta!$B$8</f>
        <v>122.19265983253776</v>
      </c>
      <c r="G148" s="78">
        <f>(LosAngeles!$B$19*10^3)/LosAngeles!$B$8</f>
        <v>91.243446279051568</v>
      </c>
      <c r="H148" s="78">
        <f>(LasVegas!$B$19*10^3)/LasVegas!$B$8</f>
        <v>108.7722043978402</v>
      </c>
      <c r="I148" s="78">
        <f>(SanFrancisco!$B$19*10^3)/SanFrancisco!$B$8</f>
        <v>84.357148446670308</v>
      </c>
      <c r="J148" s="78">
        <f>(Baltimore!$B$19*10^3)/Baltimore!$B$8</f>
        <v>129.62673135613116</v>
      </c>
      <c r="K148" s="78">
        <f>(Albuquerque!$B$19*10^3)/Albuquerque!$B$8</f>
        <v>131.87651615932387</v>
      </c>
      <c r="L148" s="78">
        <f>(Seattle!$B$19*10^3)/Seattle!$B$8</f>
        <v>103.33359417794819</v>
      </c>
      <c r="M148" s="78">
        <f>(Chicago!$B$19*10^3)/Chicago!$B$8</f>
        <v>166.4840754362626</v>
      </c>
      <c r="N148" s="78">
        <f>(Boulder!$B$19*10^3)/Boulder!$B$8</f>
        <v>163.23655998121919</v>
      </c>
      <c r="O148" s="78">
        <f>(Minneapolis!$B$19*10^3)/Minneapolis!$B$8</f>
        <v>183.58243994052742</v>
      </c>
      <c r="P148" s="78">
        <f>(Helena!$B$19*10^3)/Helena!$B$8</f>
        <v>188.88410673761641</v>
      </c>
      <c r="Q148" s="78">
        <f>(Duluth!$B$19*10^3)/Duluth!$B$8</f>
        <v>197.37459895140464</v>
      </c>
      <c r="R148" s="78">
        <f>(Fairbanks!$B$19*10^3)/Fairbanks!$B$8</f>
        <v>253.95179591517331</v>
      </c>
    </row>
    <row r="149" spans="1:18">
      <c r="A149" s="52"/>
      <c r="B149" s="56" t="s">
        <v>174</v>
      </c>
      <c r="C149" s="78">
        <f>(Miami!$B$20*10^3)/Miami!$B$8</f>
        <v>0</v>
      </c>
      <c r="D149" s="78">
        <f>(Houston!$B$20*10^3)/Houston!$B$8</f>
        <v>0</v>
      </c>
      <c r="E149" s="78">
        <f>(Phoenix!$B$20*10^3)/Phoenix!$B$8</f>
        <v>0</v>
      </c>
      <c r="F149" s="78">
        <f>(Atlanta!$B$20*10^3)/Atlanta!$B$8</f>
        <v>0</v>
      </c>
      <c r="G149" s="78">
        <f>(LosAngeles!$B$20*10^3)/LosAngeles!$B$8</f>
        <v>0</v>
      </c>
      <c r="H149" s="78">
        <f>(LasVegas!$B$20*10^3)/LasVegas!$B$8</f>
        <v>0</v>
      </c>
      <c r="I149" s="78">
        <f>(SanFrancisco!$B$20*10^3)/SanFrancisco!$B$8</f>
        <v>0</v>
      </c>
      <c r="J149" s="78">
        <f>(Baltimore!$B$20*10^3)/Baltimore!$B$8</f>
        <v>0</v>
      </c>
      <c r="K149" s="78">
        <f>(Albuquerque!$B$20*10^3)/Albuquerque!$B$8</f>
        <v>0</v>
      </c>
      <c r="L149" s="78">
        <f>(Seattle!$B$20*10^3)/Seattle!$B$8</f>
        <v>0</v>
      </c>
      <c r="M149" s="78">
        <f>(Chicago!$B$20*10^3)/Chicago!$B$8</f>
        <v>0</v>
      </c>
      <c r="N149" s="78">
        <f>(Boulder!$B$20*10^3)/Boulder!$B$8</f>
        <v>0</v>
      </c>
      <c r="O149" s="78">
        <f>(Minneapolis!$B$20*10^3)/Minneapolis!$B$8</f>
        <v>0</v>
      </c>
      <c r="P149" s="78">
        <f>(Helena!$B$20*10^3)/Helena!$B$8</f>
        <v>0</v>
      </c>
      <c r="Q149" s="78">
        <f>(Duluth!$B$20*10^3)/Duluth!$B$8</f>
        <v>0</v>
      </c>
      <c r="R149" s="78">
        <f>(Fairbanks!$B$20*10^3)/Fairbanks!$B$8</f>
        <v>0</v>
      </c>
    </row>
    <row r="150" spans="1:18">
      <c r="A150" s="52"/>
      <c r="B150" s="56" t="s">
        <v>175</v>
      </c>
      <c r="C150" s="78">
        <f>(Miami!$B$21*10^3)/Miami!$B$8</f>
        <v>0</v>
      </c>
      <c r="D150" s="78">
        <f>(Houston!$B$21*10^3)/Houston!$B$8</f>
        <v>0</v>
      </c>
      <c r="E150" s="78">
        <f>(Phoenix!$B$21*10^3)/Phoenix!$B$8</f>
        <v>0</v>
      </c>
      <c r="F150" s="78">
        <f>(Atlanta!$B$21*10^3)/Atlanta!$B$8</f>
        <v>0</v>
      </c>
      <c r="G150" s="78">
        <f>(LosAngeles!$B$21*10^3)/LosAngeles!$B$8</f>
        <v>0</v>
      </c>
      <c r="H150" s="78">
        <f>(LasVegas!$B$21*10^3)/LasVegas!$B$8</f>
        <v>0</v>
      </c>
      <c r="I150" s="78">
        <f>(SanFrancisco!$B$21*10^3)/SanFrancisco!$B$8</f>
        <v>0</v>
      </c>
      <c r="J150" s="78">
        <f>(Baltimore!$B$21*10^3)/Baltimore!$B$8</f>
        <v>0</v>
      </c>
      <c r="K150" s="78">
        <f>(Albuquerque!$B$21*10^3)/Albuquerque!$B$8</f>
        <v>0</v>
      </c>
      <c r="L150" s="78">
        <f>(Seattle!$B$21*10^3)/Seattle!$B$8</f>
        <v>0</v>
      </c>
      <c r="M150" s="78">
        <f>(Chicago!$B$21*10^3)/Chicago!$B$8</f>
        <v>0</v>
      </c>
      <c r="N150" s="78">
        <f>(Boulder!$B$21*10^3)/Boulder!$B$8</f>
        <v>0</v>
      </c>
      <c r="O150" s="78">
        <f>(Minneapolis!$B$21*10^3)/Minneapolis!$B$8</f>
        <v>0</v>
      </c>
      <c r="P150" s="78">
        <f>(Helena!$B$21*10^3)/Helena!$B$8</f>
        <v>0</v>
      </c>
      <c r="Q150" s="78">
        <f>(Duluth!$B$21*10^3)/Duluth!$B$8</f>
        <v>0</v>
      </c>
      <c r="R150" s="78">
        <f>(Fairbanks!$B$21*10^3)/Fairbanks!$B$8</f>
        <v>0</v>
      </c>
    </row>
    <row r="151" spans="1:18">
      <c r="A151" s="52"/>
      <c r="B151" s="56" t="s">
        <v>176</v>
      </c>
      <c r="C151" s="78">
        <f>(Miami!$B$22*10^3)/Miami!$B$8</f>
        <v>0</v>
      </c>
      <c r="D151" s="78">
        <f>(Houston!$B$22*10^3)/Houston!$B$8</f>
        <v>0</v>
      </c>
      <c r="E151" s="78">
        <f>(Phoenix!$B$22*10^3)/Phoenix!$B$8</f>
        <v>0</v>
      </c>
      <c r="F151" s="78">
        <f>(Atlanta!$B$22*10^3)/Atlanta!$B$8</f>
        <v>0</v>
      </c>
      <c r="G151" s="78">
        <f>(LosAngeles!$B$22*10^3)/LosAngeles!$B$8</f>
        <v>0</v>
      </c>
      <c r="H151" s="78">
        <f>(LasVegas!$B$22*10^3)/LasVegas!$B$8</f>
        <v>0</v>
      </c>
      <c r="I151" s="78">
        <f>(SanFrancisco!$B$22*10^3)/SanFrancisco!$B$8</f>
        <v>0</v>
      </c>
      <c r="J151" s="78">
        <f>(Baltimore!$B$22*10^3)/Baltimore!$B$8</f>
        <v>0</v>
      </c>
      <c r="K151" s="78">
        <f>(Albuquerque!$B$22*10^3)/Albuquerque!$B$8</f>
        <v>0</v>
      </c>
      <c r="L151" s="78">
        <f>(Seattle!$B$22*10^3)/Seattle!$B$8</f>
        <v>0</v>
      </c>
      <c r="M151" s="78">
        <f>(Chicago!$B$22*10^3)/Chicago!$B$8</f>
        <v>0</v>
      </c>
      <c r="N151" s="78">
        <f>(Boulder!$B$22*10^3)/Boulder!$B$8</f>
        <v>0</v>
      </c>
      <c r="O151" s="78">
        <f>(Minneapolis!$B$22*10^3)/Minneapolis!$B$8</f>
        <v>0</v>
      </c>
      <c r="P151" s="78">
        <f>(Helena!$B$22*10^3)/Helena!$B$8</f>
        <v>0</v>
      </c>
      <c r="Q151" s="78">
        <f>(Duluth!$B$22*10^3)/Duluth!$B$8</f>
        <v>0</v>
      </c>
      <c r="R151" s="78">
        <f>(Fairbanks!$B$22*10^3)/Fairbanks!$B$8</f>
        <v>0</v>
      </c>
    </row>
    <row r="152" spans="1:18">
      <c r="A152" s="52"/>
      <c r="B152" s="56" t="s">
        <v>177</v>
      </c>
      <c r="C152" s="78">
        <f>(Miami!$B$23*10^3)/Miami!$B$8</f>
        <v>0</v>
      </c>
      <c r="D152" s="78">
        <f>(Houston!$B$23*10^3)/Houston!$B$8</f>
        <v>0</v>
      </c>
      <c r="E152" s="78">
        <f>(Phoenix!$B$23*10^3)/Phoenix!$B$8</f>
        <v>0</v>
      </c>
      <c r="F152" s="78">
        <f>(Atlanta!$B$23*10^3)/Atlanta!$B$8</f>
        <v>0</v>
      </c>
      <c r="G152" s="78">
        <f>(LosAngeles!$B$23*10^3)/LosAngeles!$B$8</f>
        <v>0</v>
      </c>
      <c r="H152" s="78">
        <f>(LasVegas!$B$23*10^3)/LasVegas!$B$8</f>
        <v>0</v>
      </c>
      <c r="I152" s="78">
        <f>(SanFrancisco!$B$23*10^3)/SanFrancisco!$B$8</f>
        <v>0</v>
      </c>
      <c r="J152" s="78">
        <f>(Baltimore!$B$23*10^3)/Baltimore!$B$8</f>
        <v>0</v>
      </c>
      <c r="K152" s="78">
        <f>(Albuquerque!$B$23*10^3)/Albuquerque!$B$8</f>
        <v>0</v>
      </c>
      <c r="L152" s="78">
        <f>(Seattle!$B$23*10^3)/Seattle!$B$8</f>
        <v>0</v>
      </c>
      <c r="M152" s="78">
        <f>(Chicago!$B$23*10^3)/Chicago!$B$8</f>
        <v>0</v>
      </c>
      <c r="N152" s="78">
        <f>(Boulder!$B$23*10^3)/Boulder!$B$8</f>
        <v>0</v>
      </c>
      <c r="O152" s="78">
        <f>(Minneapolis!$B$23*10^3)/Minneapolis!$B$8</f>
        <v>0</v>
      </c>
      <c r="P152" s="78">
        <f>(Helena!$B$23*10^3)/Helena!$B$8</f>
        <v>0</v>
      </c>
      <c r="Q152" s="78">
        <f>(Duluth!$B$23*10^3)/Duluth!$B$8</f>
        <v>0</v>
      </c>
      <c r="R152" s="78">
        <f>(Fairbanks!$B$23*10^3)/Fairbanks!$B$8</f>
        <v>0</v>
      </c>
    </row>
    <row r="153" spans="1:18">
      <c r="A153" s="52"/>
      <c r="B153" s="56" t="s">
        <v>178</v>
      </c>
      <c r="C153" s="78">
        <f>(Miami!$B$24*10^3)/Miami!$B$8</f>
        <v>0</v>
      </c>
      <c r="D153" s="78">
        <f>(Houston!$B$24*10^3)/Houston!$B$8</f>
        <v>0</v>
      </c>
      <c r="E153" s="78">
        <f>(Phoenix!$B$24*10^3)/Phoenix!$B$8</f>
        <v>0</v>
      </c>
      <c r="F153" s="78">
        <f>(Atlanta!$B$24*10^3)/Atlanta!$B$8</f>
        <v>0</v>
      </c>
      <c r="G153" s="78">
        <f>(LosAngeles!$B$24*10^3)/LosAngeles!$B$8</f>
        <v>0</v>
      </c>
      <c r="H153" s="78">
        <f>(LasVegas!$B$24*10^3)/LasVegas!$B$8</f>
        <v>0</v>
      </c>
      <c r="I153" s="78">
        <f>(SanFrancisco!$B$24*10^3)/SanFrancisco!$B$8</f>
        <v>0</v>
      </c>
      <c r="J153" s="78">
        <f>(Baltimore!$B$24*10^3)/Baltimore!$B$8</f>
        <v>0</v>
      </c>
      <c r="K153" s="78">
        <f>(Albuquerque!$B$24*10^3)/Albuquerque!$B$8</f>
        <v>0</v>
      </c>
      <c r="L153" s="78">
        <f>(Seattle!$B$24*10^3)/Seattle!$B$8</f>
        <v>0</v>
      </c>
      <c r="M153" s="78">
        <f>(Chicago!$B$24*10^3)/Chicago!$B$8</f>
        <v>0</v>
      </c>
      <c r="N153" s="78">
        <f>(Boulder!$B$24*10^3)/Boulder!$B$8</f>
        <v>0</v>
      </c>
      <c r="O153" s="78">
        <f>(Minneapolis!$B$24*10^3)/Minneapolis!$B$8</f>
        <v>0</v>
      </c>
      <c r="P153" s="78">
        <f>(Helena!$B$24*10^3)/Helena!$B$8</f>
        <v>0</v>
      </c>
      <c r="Q153" s="78">
        <f>(Duluth!$B$24*10^3)/Duluth!$B$8</f>
        <v>0</v>
      </c>
      <c r="R153" s="78">
        <f>(Fairbanks!$B$24*10^3)/Fairbanks!$B$8</f>
        <v>0</v>
      </c>
    </row>
    <row r="154" spans="1:18">
      <c r="A154" s="52"/>
      <c r="B154" s="56" t="s">
        <v>169</v>
      </c>
      <c r="C154" s="78">
        <f>(Miami!$B$25*10^3)/Miami!$B$8</f>
        <v>0</v>
      </c>
      <c r="D154" s="78">
        <f>(Houston!$B$25*10^3)/Houston!$B$8</f>
        <v>0</v>
      </c>
      <c r="E154" s="78">
        <f>(Phoenix!$B$25*10^3)/Phoenix!$B$8</f>
        <v>0</v>
      </c>
      <c r="F154" s="78">
        <f>(Atlanta!$B$25*10^3)/Atlanta!$B$8</f>
        <v>0</v>
      </c>
      <c r="G154" s="78">
        <f>(LosAngeles!$B$25*10^3)/LosAngeles!$B$8</f>
        <v>0</v>
      </c>
      <c r="H154" s="78">
        <f>(LasVegas!$B$25*10^3)/LasVegas!$B$8</f>
        <v>0</v>
      </c>
      <c r="I154" s="78">
        <f>(SanFrancisco!$B$25*10^3)/SanFrancisco!$B$8</f>
        <v>0</v>
      </c>
      <c r="J154" s="78">
        <f>(Baltimore!$B$25*10^3)/Baltimore!$B$8</f>
        <v>0</v>
      </c>
      <c r="K154" s="78">
        <f>(Albuquerque!$B$25*10^3)/Albuquerque!$B$8</f>
        <v>0</v>
      </c>
      <c r="L154" s="78">
        <f>(Seattle!$B$25*10^3)/Seattle!$B$8</f>
        <v>0</v>
      </c>
      <c r="M154" s="78">
        <f>(Chicago!$B$25*10^3)/Chicago!$B$8</f>
        <v>0</v>
      </c>
      <c r="N154" s="78">
        <f>(Boulder!$B$25*10^3)/Boulder!$B$8</f>
        <v>0</v>
      </c>
      <c r="O154" s="78">
        <f>(Minneapolis!$B$25*10^3)/Minneapolis!$B$8</f>
        <v>0</v>
      </c>
      <c r="P154" s="78">
        <f>(Helena!$B$25*10^3)/Helena!$B$8</f>
        <v>0</v>
      </c>
      <c r="Q154" s="78">
        <f>(Duluth!$B$25*10^3)/Duluth!$B$8</f>
        <v>0</v>
      </c>
      <c r="R154" s="78">
        <f>(Fairbanks!$B$25*10^3)/Fairbanks!$B$8</f>
        <v>0</v>
      </c>
    </row>
    <row r="155" spans="1:18">
      <c r="A155" s="52"/>
      <c r="B155" s="56" t="s">
        <v>179</v>
      </c>
      <c r="C155" s="78">
        <f>(Miami!$B$26*10^3)/Miami!$B$8</f>
        <v>0</v>
      </c>
      <c r="D155" s="78">
        <f>(Houston!$B$26*10^3)/Houston!$B$8</f>
        <v>0</v>
      </c>
      <c r="E155" s="78">
        <f>(Phoenix!$B$26*10^3)/Phoenix!$B$8</f>
        <v>0</v>
      </c>
      <c r="F155" s="78">
        <f>(Atlanta!$B$26*10^3)/Atlanta!$B$8</f>
        <v>0</v>
      </c>
      <c r="G155" s="78">
        <f>(LosAngeles!$B$26*10^3)/LosAngeles!$B$8</f>
        <v>0</v>
      </c>
      <c r="H155" s="78">
        <f>(LasVegas!$B$26*10^3)/LasVegas!$B$8</f>
        <v>0</v>
      </c>
      <c r="I155" s="78">
        <f>(SanFrancisco!$B$26*10^3)/SanFrancisco!$B$8</f>
        <v>0</v>
      </c>
      <c r="J155" s="78">
        <f>(Baltimore!$B$26*10^3)/Baltimore!$B$8</f>
        <v>0</v>
      </c>
      <c r="K155" s="78">
        <f>(Albuquerque!$B$26*10^3)/Albuquerque!$B$8</f>
        <v>0</v>
      </c>
      <c r="L155" s="78">
        <f>(Seattle!$B$26*10^3)/Seattle!$B$8</f>
        <v>0</v>
      </c>
      <c r="M155" s="78">
        <f>(Chicago!$B$26*10^3)/Chicago!$B$8</f>
        <v>0</v>
      </c>
      <c r="N155" s="78">
        <f>(Boulder!$B$26*10^3)/Boulder!$B$8</f>
        <v>0</v>
      </c>
      <c r="O155" s="78">
        <f>(Minneapolis!$B$26*10^3)/Minneapolis!$B$8</f>
        <v>0</v>
      </c>
      <c r="P155" s="78">
        <f>(Helena!$B$26*10^3)/Helena!$B$8</f>
        <v>0</v>
      </c>
      <c r="Q155" s="78">
        <f>(Duluth!$B$26*10^3)/Duluth!$B$8</f>
        <v>0</v>
      </c>
      <c r="R155" s="78">
        <f>(Fairbanks!$B$26*10^3)/Fairbanks!$B$8</f>
        <v>0</v>
      </c>
    </row>
    <row r="156" spans="1:18">
      <c r="A156" s="52"/>
      <c r="B156" s="56" t="s">
        <v>90</v>
      </c>
      <c r="C156" s="78">
        <f>(Miami!$B$28*10^3)/Miami!$B$8</f>
        <v>684.13021363173959</v>
      </c>
      <c r="D156" s="78">
        <f>(Houston!$B$28*10^3)/Houston!$B$8</f>
        <v>621.07754910399876</v>
      </c>
      <c r="E156" s="78">
        <f>(Phoenix!$B$28*10^3)/Phoenix!$B$8</f>
        <v>632.97206354174818</v>
      </c>
      <c r="F156" s="78">
        <f>(Atlanta!$B$28*10^3)/Atlanta!$B$8</f>
        <v>578.97722826512245</v>
      </c>
      <c r="G156" s="78">
        <f>(LosAngeles!$B$28*10^3)/LosAngeles!$B$8</f>
        <v>520.05242976758745</v>
      </c>
      <c r="H156" s="78">
        <f>(LasVegas!$B$28*10^3)/LasVegas!$B$8</f>
        <v>584.37671179278504</v>
      </c>
      <c r="I156" s="78">
        <f>(SanFrancisco!$B$28*10^3)/SanFrancisco!$B$8</f>
        <v>467.68135221848343</v>
      </c>
      <c r="J156" s="78">
        <f>(Baltimore!$B$28*10^3)/Baltimore!$B$8</f>
        <v>563.30698802723214</v>
      </c>
      <c r="K156" s="78">
        <f>(Albuquerque!$B$28*10^3)/Albuquerque!$B$8</f>
        <v>560.23554268722114</v>
      </c>
      <c r="L156" s="78">
        <f>(Seattle!$B$28*10^3)/Seattle!$B$8</f>
        <v>485.91439079740195</v>
      </c>
      <c r="M156" s="78">
        <f>(Chicago!$B$28*10^3)/Chicago!$B$8</f>
        <v>589.3458017059238</v>
      </c>
      <c r="N156" s="78">
        <f>(Boulder!$B$28*10^3)/Boulder!$B$8</f>
        <v>569.99765239846624</v>
      </c>
      <c r="O156" s="78">
        <f>(Minneapolis!$B$28*10^3)/Minneapolis!$B$8</f>
        <v>599.75350183895455</v>
      </c>
      <c r="P156" s="78">
        <f>(Helena!$B$28*10^3)/Helena!$B$8</f>
        <v>583.82893810157282</v>
      </c>
      <c r="Q156" s="78">
        <f>(Duluth!$B$28*10^3)/Duluth!$B$8</f>
        <v>586.76344001878078</v>
      </c>
      <c r="R156" s="78">
        <f>(Fairbanks!$B$28*10^3)/Fairbanks!$B$8</f>
        <v>637.66726660928077</v>
      </c>
    </row>
    <row r="157" spans="1:18">
      <c r="A157" s="52"/>
      <c r="B157" s="55" t="s">
        <v>264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</row>
    <row r="158" spans="1:18">
      <c r="A158" s="52"/>
      <c r="B158" s="56" t="s">
        <v>163</v>
      </c>
      <c r="C158" s="78">
        <f>(Miami!$C$13*10^3)/Miami!$B$8</f>
        <v>1.6628844197511541</v>
      </c>
      <c r="D158" s="78">
        <f>(Houston!$C$13*10^3)/Houston!$B$8</f>
        <v>73.871194929180689</v>
      </c>
      <c r="E158" s="78">
        <f>(Phoenix!$C$13*10^3)/Phoenix!$B$8</f>
        <v>40.202676265748494</v>
      </c>
      <c r="F158" s="78">
        <f>(Atlanta!$C$13*10^3)/Atlanta!$B$8</f>
        <v>155.64598168870802</v>
      </c>
      <c r="G158" s="78">
        <f>(LosAngeles!$C$13*10^3)/LosAngeles!$B$8</f>
        <v>25.823616871429689</v>
      </c>
      <c r="H158" s="78">
        <f>(LasVegas!$C$13*10^3)/LasVegas!$B$8</f>
        <v>82.381250489083655</v>
      </c>
      <c r="I158" s="78">
        <f>(SanFrancisco!$C$13*10^3)/SanFrancisco!$B$8</f>
        <v>102.53149698724469</v>
      </c>
      <c r="J158" s="78">
        <f>(Baltimore!$C$13*10^3)/Baltimore!$B$8</f>
        <v>253.91266922294386</v>
      </c>
      <c r="K158" s="78">
        <f>(Albuquerque!$C$13*10^3)/Albuquerque!$B$8</f>
        <v>174.87675091947725</v>
      </c>
      <c r="L158" s="78">
        <f>(Seattle!$C$13*10^3)/Seattle!$B$8</f>
        <v>207.21496204710851</v>
      </c>
      <c r="M158" s="78">
        <f>(Chicago!$C$13*10^3)/Chicago!$B$8</f>
        <v>354.48783159871664</v>
      </c>
      <c r="N158" s="78">
        <f>(Boulder!$C$13*10^3)/Boulder!$B$8</f>
        <v>255.34079348931843</v>
      </c>
      <c r="O158" s="78">
        <f>(Minneapolis!$C$13*10^3)/Minneapolis!$B$8</f>
        <v>469.20729321543155</v>
      </c>
      <c r="P158" s="78">
        <f>(Helena!$C$13*10^3)/Helena!$B$8</f>
        <v>365.67806557633617</v>
      </c>
      <c r="Q158" s="78">
        <f>(Duluth!$C$13*10^3)/Duluth!$B$8</f>
        <v>580.05321230143204</v>
      </c>
      <c r="R158" s="78">
        <f>(Fairbanks!$C$13*10^3)/Fairbanks!$B$8</f>
        <v>1043.9784020658892</v>
      </c>
    </row>
    <row r="159" spans="1:18">
      <c r="A159" s="52"/>
      <c r="B159" s="56" t="s">
        <v>180</v>
      </c>
      <c r="C159" s="78">
        <f>(Miami!$C$14*10^3)/Miami!$B$8</f>
        <v>0</v>
      </c>
      <c r="D159" s="78">
        <f>(Houston!$C$14*10^3)/Houston!$B$8</f>
        <v>0</v>
      </c>
      <c r="E159" s="78">
        <f>(Phoenix!$C$14*10^3)/Phoenix!$B$8</f>
        <v>0</v>
      </c>
      <c r="F159" s="78">
        <f>(Atlanta!$C$14*10^3)/Atlanta!$B$8</f>
        <v>0</v>
      </c>
      <c r="G159" s="78">
        <f>(LosAngeles!$C$14*10^3)/LosAngeles!$B$8</f>
        <v>0</v>
      </c>
      <c r="H159" s="78">
        <f>(LasVegas!$C$14*10^3)/LasVegas!$B$8</f>
        <v>0</v>
      </c>
      <c r="I159" s="78">
        <f>(SanFrancisco!$C$14*10^3)/SanFrancisco!$B$8</f>
        <v>0</v>
      </c>
      <c r="J159" s="78">
        <f>(Baltimore!$C$14*10^3)/Baltimore!$B$8</f>
        <v>0</v>
      </c>
      <c r="K159" s="78">
        <f>(Albuquerque!$C$14*10^3)/Albuquerque!$B$8</f>
        <v>0</v>
      </c>
      <c r="L159" s="78">
        <f>(Seattle!$C$14*10^3)/Seattle!$B$8</f>
        <v>0</v>
      </c>
      <c r="M159" s="78">
        <f>(Chicago!$C$14*10^3)/Chicago!$B$8</f>
        <v>0</v>
      </c>
      <c r="N159" s="78">
        <f>(Boulder!$C$14*10^3)/Boulder!$B$8</f>
        <v>0</v>
      </c>
      <c r="O159" s="78">
        <f>(Minneapolis!$C$14*10^3)/Minneapolis!$B$8</f>
        <v>0</v>
      </c>
      <c r="P159" s="78">
        <f>(Helena!$C$14*10^3)/Helena!$B$8</f>
        <v>0</v>
      </c>
      <c r="Q159" s="78">
        <f>(Duluth!$C$14*10^3)/Duluth!$B$8</f>
        <v>0</v>
      </c>
      <c r="R159" s="78">
        <f>(Fairbanks!$C$14*10^3)/Fairbanks!$B$8</f>
        <v>0</v>
      </c>
    </row>
    <row r="160" spans="1:18">
      <c r="A160" s="52"/>
      <c r="B160" s="56" t="s">
        <v>181</v>
      </c>
      <c r="C160" s="78">
        <f>(Miami!$C$15*10^3)/Miami!$B$8</f>
        <v>0</v>
      </c>
      <c r="D160" s="78">
        <f>(Houston!$C$15*10^3)/Houston!$B$8</f>
        <v>0</v>
      </c>
      <c r="E160" s="78">
        <f>(Phoenix!$C$15*10^3)/Phoenix!$B$8</f>
        <v>0</v>
      </c>
      <c r="F160" s="78">
        <f>(Atlanta!$C$15*10^3)/Atlanta!$B$8</f>
        <v>0</v>
      </c>
      <c r="G160" s="78">
        <f>(LosAngeles!$C$15*10^3)/LosAngeles!$B$8</f>
        <v>0</v>
      </c>
      <c r="H160" s="78">
        <f>(LasVegas!$C$15*10^3)/LasVegas!$B$8</f>
        <v>0</v>
      </c>
      <c r="I160" s="78">
        <f>(SanFrancisco!$C$15*10^3)/SanFrancisco!$B$8</f>
        <v>0</v>
      </c>
      <c r="J160" s="78">
        <f>(Baltimore!$C$15*10^3)/Baltimore!$B$8</f>
        <v>0</v>
      </c>
      <c r="K160" s="78">
        <f>(Albuquerque!$C$15*10^3)/Albuquerque!$B$8</f>
        <v>0</v>
      </c>
      <c r="L160" s="78">
        <f>(Seattle!$C$15*10^3)/Seattle!$B$8</f>
        <v>0</v>
      </c>
      <c r="M160" s="78">
        <f>(Chicago!$C$15*10^3)/Chicago!$B$8</f>
        <v>0</v>
      </c>
      <c r="N160" s="78">
        <f>(Boulder!$C$15*10^3)/Boulder!$B$8</f>
        <v>0</v>
      </c>
      <c r="O160" s="78">
        <f>(Minneapolis!$C$15*10^3)/Minneapolis!$B$8</f>
        <v>0</v>
      </c>
      <c r="P160" s="78">
        <f>(Helena!$C$15*10^3)/Helena!$B$8</f>
        <v>0</v>
      </c>
      <c r="Q160" s="78">
        <f>(Duluth!$C$15*10^3)/Duluth!$B$8</f>
        <v>0</v>
      </c>
      <c r="R160" s="78">
        <f>(Fairbanks!$C$15*10^3)/Fairbanks!$B$8</f>
        <v>0</v>
      </c>
    </row>
    <row r="161" spans="1:18">
      <c r="A161" s="52"/>
      <c r="B161" s="56" t="s">
        <v>182</v>
      </c>
      <c r="C161" s="78">
        <f>(Miami!$C$16*10^3)/Miami!$B$8</f>
        <v>0</v>
      </c>
      <c r="D161" s="78">
        <f>(Houston!$C$16*10^3)/Houston!$B$8</f>
        <v>0</v>
      </c>
      <c r="E161" s="78">
        <f>(Phoenix!$C$16*10^3)/Phoenix!$B$8</f>
        <v>0</v>
      </c>
      <c r="F161" s="78">
        <f>(Atlanta!$C$16*10^3)/Atlanta!$B$8</f>
        <v>0</v>
      </c>
      <c r="G161" s="78">
        <f>(LosAngeles!$C$16*10^3)/LosAngeles!$B$8</f>
        <v>0</v>
      </c>
      <c r="H161" s="78">
        <f>(LasVegas!$C$16*10^3)/LasVegas!$B$8</f>
        <v>0</v>
      </c>
      <c r="I161" s="78">
        <f>(SanFrancisco!$C$16*10^3)/SanFrancisco!$B$8</f>
        <v>0</v>
      </c>
      <c r="J161" s="78">
        <f>(Baltimore!$C$16*10^3)/Baltimore!$B$8</f>
        <v>0</v>
      </c>
      <c r="K161" s="78">
        <f>(Albuquerque!$C$16*10^3)/Albuquerque!$B$8</f>
        <v>0</v>
      </c>
      <c r="L161" s="78">
        <f>(Seattle!$C$16*10^3)/Seattle!$B$8</f>
        <v>0</v>
      </c>
      <c r="M161" s="78">
        <f>(Chicago!$C$16*10^3)/Chicago!$B$8</f>
        <v>0</v>
      </c>
      <c r="N161" s="78">
        <f>(Boulder!$C$16*10^3)/Boulder!$B$8</f>
        <v>0</v>
      </c>
      <c r="O161" s="78">
        <f>(Minneapolis!$C$16*10^3)/Minneapolis!$B$8</f>
        <v>0</v>
      </c>
      <c r="P161" s="78">
        <f>(Helena!$C$16*10^3)/Helena!$B$8</f>
        <v>0</v>
      </c>
      <c r="Q161" s="78">
        <f>(Duluth!$C$16*10^3)/Duluth!$B$8</f>
        <v>0</v>
      </c>
      <c r="R161" s="78">
        <f>(Fairbanks!$C$16*10^3)/Fairbanks!$B$8</f>
        <v>0</v>
      </c>
    </row>
    <row r="162" spans="1:18">
      <c r="A162" s="52"/>
      <c r="B162" s="56" t="s">
        <v>170</v>
      </c>
      <c r="C162" s="78">
        <f>(Miami!$C$17*10^3)/Miami!$B$8</f>
        <v>0</v>
      </c>
      <c r="D162" s="78">
        <f>(Houston!$C$17*10^3)/Houston!$B$8</f>
        <v>0</v>
      </c>
      <c r="E162" s="78">
        <f>(Phoenix!$C$17*10^3)/Phoenix!$B$8</f>
        <v>0</v>
      </c>
      <c r="F162" s="78">
        <f>(Atlanta!$C$17*10^3)/Atlanta!$B$8</f>
        <v>0</v>
      </c>
      <c r="G162" s="78">
        <f>(LosAngeles!$C$17*10^3)/LosAngeles!$B$8</f>
        <v>0</v>
      </c>
      <c r="H162" s="78">
        <f>(LasVegas!$C$17*10^3)/LasVegas!$B$8</f>
        <v>0</v>
      </c>
      <c r="I162" s="78">
        <f>(SanFrancisco!$C$17*10^3)/SanFrancisco!$B$8</f>
        <v>0</v>
      </c>
      <c r="J162" s="78">
        <f>(Baltimore!$C$17*10^3)/Baltimore!$B$8</f>
        <v>0</v>
      </c>
      <c r="K162" s="78">
        <f>(Albuquerque!$C$17*10^3)/Albuquerque!$B$8</f>
        <v>0</v>
      </c>
      <c r="L162" s="78">
        <f>(Seattle!$C$17*10^3)/Seattle!$B$8</f>
        <v>0</v>
      </c>
      <c r="M162" s="78">
        <f>(Chicago!$C$17*10^3)/Chicago!$B$8</f>
        <v>0</v>
      </c>
      <c r="N162" s="78">
        <f>(Boulder!$C$17*10^3)/Boulder!$B$8</f>
        <v>0</v>
      </c>
      <c r="O162" s="78">
        <f>(Minneapolis!$C$17*10^3)/Minneapolis!$B$8</f>
        <v>0</v>
      </c>
      <c r="P162" s="78">
        <f>(Helena!$C$17*10^3)/Helena!$B$8</f>
        <v>0</v>
      </c>
      <c r="Q162" s="78">
        <f>(Duluth!$C$17*10^3)/Duluth!$B$8</f>
        <v>0</v>
      </c>
      <c r="R162" s="78">
        <f>(Fairbanks!$C$17*10^3)/Fairbanks!$B$8</f>
        <v>0</v>
      </c>
    </row>
    <row r="163" spans="1:18">
      <c r="A163" s="52"/>
      <c r="B163" s="56" t="s">
        <v>183</v>
      </c>
      <c r="C163" s="78">
        <f>(Miami!$C$18*10^3)/Miami!$B$8</f>
        <v>0</v>
      </c>
      <c r="D163" s="78">
        <f>(Houston!$C$18*10^3)/Houston!$B$8</f>
        <v>0</v>
      </c>
      <c r="E163" s="78">
        <f>(Phoenix!$C$18*10^3)/Phoenix!$B$8</f>
        <v>0</v>
      </c>
      <c r="F163" s="78">
        <f>(Atlanta!$C$18*10^3)/Atlanta!$B$8</f>
        <v>0</v>
      </c>
      <c r="G163" s="78">
        <f>(LosAngeles!$C$18*10^3)/LosAngeles!$B$8</f>
        <v>0</v>
      </c>
      <c r="H163" s="78">
        <f>(LasVegas!$C$18*10^3)/LasVegas!$B$8</f>
        <v>0</v>
      </c>
      <c r="I163" s="78">
        <f>(SanFrancisco!$C$18*10^3)/SanFrancisco!$B$8</f>
        <v>0</v>
      </c>
      <c r="J163" s="78">
        <f>(Baltimore!$C$18*10^3)/Baltimore!$B$8</f>
        <v>0</v>
      </c>
      <c r="K163" s="78">
        <f>(Albuquerque!$C$18*10^3)/Albuquerque!$B$8</f>
        <v>0</v>
      </c>
      <c r="L163" s="78">
        <f>(Seattle!$C$18*10^3)/Seattle!$B$8</f>
        <v>0</v>
      </c>
      <c r="M163" s="78">
        <f>(Chicago!$C$18*10^3)/Chicago!$B$8</f>
        <v>0</v>
      </c>
      <c r="N163" s="78">
        <f>(Boulder!$C$18*10^3)/Boulder!$B$8</f>
        <v>0</v>
      </c>
      <c r="O163" s="78">
        <f>(Minneapolis!$C$18*10^3)/Minneapolis!$B$8</f>
        <v>0</v>
      </c>
      <c r="P163" s="78">
        <f>(Helena!$C$18*10^3)/Helena!$B$8</f>
        <v>0</v>
      </c>
      <c r="Q163" s="78">
        <f>(Duluth!$C$18*10^3)/Duluth!$B$8</f>
        <v>0</v>
      </c>
      <c r="R163" s="78">
        <f>(Fairbanks!$C$18*10^3)/Fairbanks!$B$8</f>
        <v>0</v>
      </c>
    </row>
    <row r="164" spans="1:18">
      <c r="A164" s="52"/>
      <c r="B164" s="56" t="s">
        <v>184</v>
      </c>
      <c r="C164" s="78">
        <f>(Miami!$C$19*10^3)/Miami!$B$8</f>
        <v>0</v>
      </c>
      <c r="D164" s="78">
        <f>(Houston!$C$19*10^3)/Houston!$B$8</f>
        <v>0</v>
      </c>
      <c r="E164" s="78">
        <f>(Phoenix!$C$19*10^3)/Phoenix!$B$8</f>
        <v>0</v>
      </c>
      <c r="F164" s="78">
        <f>(Atlanta!$C$19*10^3)/Atlanta!$B$8</f>
        <v>0</v>
      </c>
      <c r="G164" s="78">
        <f>(LosAngeles!$C$19*10^3)/LosAngeles!$B$8</f>
        <v>0</v>
      </c>
      <c r="H164" s="78">
        <f>(LasVegas!$C$19*10^3)/LasVegas!$B$8</f>
        <v>0</v>
      </c>
      <c r="I164" s="78">
        <f>(SanFrancisco!$C$19*10^3)/SanFrancisco!$B$8</f>
        <v>0</v>
      </c>
      <c r="J164" s="78">
        <f>(Baltimore!$C$19*10^3)/Baltimore!$B$8</f>
        <v>0</v>
      </c>
      <c r="K164" s="78">
        <f>(Albuquerque!$C$19*10^3)/Albuquerque!$B$8</f>
        <v>0</v>
      </c>
      <c r="L164" s="78">
        <f>(Seattle!$C$19*10^3)/Seattle!$B$8</f>
        <v>0</v>
      </c>
      <c r="M164" s="78">
        <f>(Chicago!$C$19*10^3)/Chicago!$B$8</f>
        <v>0</v>
      </c>
      <c r="N164" s="78">
        <f>(Boulder!$C$19*10^3)/Boulder!$B$8</f>
        <v>0</v>
      </c>
      <c r="O164" s="78">
        <f>(Minneapolis!$C$19*10^3)/Minneapolis!$B$8</f>
        <v>0</v>
      </c>
      <c r="P164" s="78">
        <f>(Helena!$C$19*10^3)/Helena!$B$8</f>
        <v>0</v>
      </c>
      <c r="Q164" s="78">
        <f>(Duluth!$C$19*10^3)/Duluth!$B$8</f>
        <v>0</v>
      </c>
      <c r="R164" s="78">
        <f>(Fairbanks!$C$19*10^3)/Fairbanks!$B$8</f>
        <v>0</v>
      </c>
    </row>
    <row r="165" spans="1:18">
      <c r="A165" s="52"/>
      <c r="B165" s="56" t="s">
        <v>185</v>
      </c>
      <c r="C165" s="78">
        <f>(Miami!$C$20*10^3)/Miami!$B$8</f>
        <v>0</v>
      </c>
      <c r="D165" s="78">
        <f>(Houston!$C$20*10^3)/Houston!$B$8</f>
        <v>0</v>
      </c>
      <c r="E165" s="78">
        <f>(Phoenix!$C$20*10^3)/Phoenix!$B$8</f>
        <v>0</v>
      </c>
      <c r="F165" s="78">
        <f>(Atlanta!$C$20*10^3)/Atlanta!$B$8</f>
        <v>0</v>
      </c>
      <c r="G165" s="78">
        <f>(LosAngeles!$C$20*10^3)/LosAngeles!$B$8</f>
        <v>0</v>
      </c>
      <c r="H165" s="78">
        <f>(LasVegas!$C$20*10^3)/LasVegas!$B$8</f>
        <v>0</v>
      </c>
      <c r="I165" s="78">
        <f>(SanFrancisco!$C$20*10^3)/SanFrancisco!$B$8</f>
        <v>0</v>
      </c>
      <c r="J165" s="78">
        <f>(Baltimore!$C$20*10^3)/Baltimore!$B$8</f>
        <v>0</v>
      </c>
      <c r="K165" s="78">
        <f>(Albuquerque!$C$20*10^3)/Albuquerque!$B$8</f>
        <v>0</v>
      </c>
      <c r="L165" s="78">
        <f>(Seattle!$C$20*10^3)/Seattle!$B$8</f>
        <v>0</v>
      </c>
      <c r="M165" s="78">
        <f>(Chicago!$C$20*10^3)/Chicago!$B$8</f>
        <v>0</v>
      </c>
      <c r="N165" s="78">
        <f>(Boulder!$C$20*10^3)/Boulder!$B$8</f>
        <v>0</v>
      </c>
      <c r="O165" s="78">
        <f>(Minneapolis!$C$20*10^3)/Minneapolis!$B$8</f>
        <v>0</v>
      </c>
      <c r="P165" s="78">
        <f>(Helena!$C$20*10^3)/Helena!$B$8</f>
        <v>0</v>
      </c>
      <c r="Q165" s="78">
        <f>(Duluth!$C$20*10^3)/Duluth!$B$8</f>
        <v>0</v>
      </c>
      <c r="R165" s="78">
        <f>(Fairbanks!$C$20*10^3)/Fairbanks!$B$8</f>
        <v>0</v>
      </c>
    </row>
    <row r="166" spans="1:18">
      <c r="A166" s="52"/>
      <c r="B166" s="56" t="s">
        <v>186</v>
      </c>
      <c r="C166" s="78">
        <f>(Miami!$C$21*10^3)/Miami!$B$8</f>
        <v>0</v>
      </c>
      <c r="D166" s="78">
        <f>(Houston!$C$21*10^3)/Houston!$B$8</f>
        <v>0</v>
      </c>
      <c r="E166" s="78">
        <f>(Phoenix!$C$21*10^3)/Phoenix!$B$8</f>
        <v>0</v>
      </c>
      <c r="F166" s="78">
        <f>(Atlanta!$C$21*10^3)/Atlanta!$B$8</f>
        <v>0</v>
      </c>
      <c r="G166" s="78">
        <f>(LosAngeles!$C$21*10^3)/LosAngeles!$B$8</f>
        <v>0</v>
      </c>
      <c r="H166" s="78">
        <f>(LasVegas!$C$21*10^3)/LasVegas!$B$8</f>
        <v>0</v>
      </c>
      <c r="I166" s="78">
        <f>(SanFrancisco!$C$21*10^3)/SanFrancisco!$B$8</f>
        <v>0</v>
      </c>
      <c r="J166" s="78">
        <f>(Baltimore!$C$21*10^3)/Baltimore!$B$8</f>
        <v>0</v>
      </c>
      <c r="K166" s="78">
        <f>(Albuquerque!$C$21*10^3)/Albuquerque!$B$8</f>
        <v>0</v>
      </c>
      <c r="L166" s="78">
        <f>(Seattle!$C$21*10^3)/Seattle!$B$8</f>
        <v>0</v>
      </c>
      <c r="M166" s="78">
        <f>(Chicago!$C$21*10^3)/Chicago!$B$8</f>
        <v>0</v>
      </c>
      <c r="N166" s="78">
        <f>(Boulder!$C$21*10^3)/Boulder!$B$8</f>
        <v>0</v>
      </c>
      <c r="O166" s="78">
        <f>(Minneapolis!$C$21*10^3)/Minneapolis!$B$8</f>
        <v>0</v>
      </c>
      <c r="P166" s="78">
        <f>(Helena!$C$21*10^3)/Helena!$B$8</f>
        <v>0</v>
      </c>
      <c r="Q166" s="78">
        <f>(Duluth!$C$21*10^3)/Duluth!$B$8</f>
        <v>0</v>
      </c>
      <c r="R166" s="78">
        <f>(Fairbanks!$C$21*10^3)/Fairbanks!$B$8</f>
        <v>0</v>
      </c>
    </row>
    <row r="167" spans="1:18">
      <c r="A167" s="52"/>
      <c r="B167" s="56" t="s">
        <v>187</v>
      </c>
      <c r="C167" s="78">
        <f>(Miami!$C$22*10^3)/Miami!$B$8</f>
        <v>0</v>
      </c>
      <c r="D167" s="78">
        <f>(Houston!$C$22*10^3)/Houston!$B$8</f>
        <v>0</v>
      </c>
      <c r="E167" s="78">
        <f>(Phoenix!$C$22*10^3)/Phoenix!$B$8</f>
        <v>0</v>
      </c>
      <c r="F167" s="78">
        <f>(Atlanta!$C$22*10^3)/Atlanta!$B$8</f>
        <v>0</v>
      </c>
      <c r="G167" s="78">
        <f>(LosAngeles!$C$22*10^3)/LosAngeles!$B$8</f>
        <v>0</v>
      </c>
      <c r="H167" s="78">
        <f>(LasVegas!$C$22*10^3)/LasVegas!$B$8</f>
        <v>0</v>
      </c>
      <c r="I167" s="78">
        <f>(SanFrancisco!$C$22*10^3)/SanFrancisco!$B$8</f>
        <v>0</v>
      </c>
      <c r="J167" s="78">
        <f>(Baltimore!$C$22*10^3)/Baltimore!$B$8</f>
        <v>0</v>
      </c>
      <c r="K167" s="78">
        <f>(Albuquerque!$C$22*10^3)/Albuquerque!$B$8</f>
        <v>0</v>
      </c>
      <c r="L167" s="78">
        <f>(Seattle!$C$22*10^3)/Seattle!$B$8</f>
        <v>0</v>
      </c>
      <c r="M167" s="78">
        <f>(Chicago!$C$22*10^3)/Chicago!$B$8</f>
        <v>0</v>
      </c>
      <c r="N167" s="78">
        <f>(Boulder!$C$22*10^3)/Boulder!$B$8</f>
        <v>0</v>
      </c>
      <c r="O167" s="78">
        <f>(Minneapolis!$C$22*10^3)/Minneapolis!$B$8</f>
        <v>0</v>
      </c>
      <c r="P167" s="78">
        <f>(Helena!$C$22*10^3)/Helena!$B$8</f>
        <v>0</v>
      </c>
      <c r="Q167" s="78">
        <f>(Duluth!$C$22*10^3)/Duluth!$B$8</f>
        <v>0</v>
      </c>
      <c r="R167" s="78">
        <f>(Fairbanks!$C$22*10^3)/Fairbanks!$B$8</f>
        <v>0</v>
      </c>
    </row>
    <row r="168" spans="1:18">
      <c r="A168" s="52"/>
      <c r="B168" s="56" t="s">
        <v>188</v>
      </c>
      <c r="C168" s="78">
        <f>(Miami!$C$23*10^3)/Miami!$B$8</f>
        <v>0</v>
      </c>
      <c r="D168" s="78">
        <f>(Houston!$C$23*10^3)/Houston!$B$8</f>
        <v>0</v>
      </c>
      <c r="E168" s="78">
        <f>(Phoenix!$C$23*10^3)/Phoenix!$B$8</f>
        <v>0</v>
      </c>
      <c r="F168" s="78">
        <f>(Atlanta!$C$23*10^3)/Atlanta!$B$8</f>
        <v>0</v>
      </c>
      <c r="G168" s="78">
        <f>(LosAngeles!$C$23*10^3)/LosAngeles!$B$8</f>
        <v>0</v>
      </c>
      <c r="H168" s="78">
        <f>(LasVegas!$C$23*10^3)/LasVegas!$B$8</f>
        <v>0</v>
      </c>
      <c r="I168" s="78">
        <f>(SanFrancisco!$C$23*10^3)/SanFrancisco!$B$8</f>
        <v>0</v>
      </c>
      <c r="J168" s="78">
        <f>(Baltimore!$C$23*10^3)/Baltimore!$B$8</f>
        <v>0</v>
      </c>
      <c r="K168" s="78">
        <f>(Albuquerque!$C$23*10^3)/Albuquerque!$B$8</f>
        <v>0</v>
      </c>
      <c r="L168" s="78">
        <f>(Seattle!$C$23*10^3)/Seattle!$B$8</f>
        <v>0</v>
      </c>
      <c r="M168" s="78">
        <f>(Chicago!$C$23*10^3)/Chicago!$B$8</f>
        <v>0</v>
      </c>
      <c r="N168" s="78">
        <f>(Boulder!$C$23*10^3)/Boulder!$B$8</f>
        <v>0</v>
      </c>
      <c r="O168" s="78">
        <f>(Minneapolis!$C$23*10^3)/Minneapolis!$B$8</f>
        <v>0</v>
      </c>
      <c r="P168" s="78">
        <f>(Helena!$C$23*10^3)/Helena!$B$8</f>
        <v>0</v>
      </c>
      <c r="Q168" s="78">
        <f>(Duluth!$C$23*10^3)/Duluth!$B$8</f>
        <v>0</v>
      </c>
      <c r="R168" s="78">
        <f>(Fairbanks!$C$23*10^3)/Fairbanks!$B$8</f>
        <v>0</v>
      </c>
    </row>
    <row r="169" spans="1:18">
      <c r="A169" s="52"/>
      <c r="B169" s="56" t="s">
        <v>171</v>
      </c>
      <c r="C169" s="78">
        <f>(Miami!$C$24*10^3)/Miami!$B$8</f>
        <v>21.421863995617809</v>
      </c>
      <c r="D169" s="78">
        <f>(Houston!$C$24*10^3)/Houston!$B$8</f>
        <v>22.223961186321308</v>
      </c>
      <c r="E169" s="78">
        <f>(Phoenix!$C$24*10^3)/Phoenix!$B$8</f>
        <v>21.75444087956804</v>
      </c>
      <c r="F169" s="78">
        <f>(Atlanta!$C$24*10^3)/Atlanta!$B$8</f>
        <v>22.986931684795366</v>
      </c>
      <c r="G169" s="78">
        <f>(LosAngeles!$C$24*10^3)/LosAngeles!$B$8</f>
        <v>22.84998826199233</v>
      </c>
      <c r="H169" s="78">
        <f>(LasVegas!$C$24*10^3)/LasVegas!$B$8</f>
        <v>22.321777916894906</v>
      </c>
      <c r="I169" s="78">
        <f>(SanFrancisco!$C$24*10^3)/SanFrancisco!$B$8</f>
        <v>23.495578683778071</v>
      </c>
      <c r="J169" s="78">
        <f>(Baltimore!$C$24*10^3)/Baltimore!$B$8</f>
        <v>23.593395414351669</v>
      </c>
      <c r="K169" s="78">
        <f>(Albuquerque!$C$24*10^3)/Albuquerque!$B$8</f>
        <v>23.476015337663352</v>
      </c>
      <c r="L169" s="78">
        <f>(Seattle!$C$24*10^3)/Seattle!$B$8</f>
        <v>23.906408952187181</v>
      </c>
      <c r="M169" s="78">
        <f>(Chicago!$C$24*10^3)/Chicago!$B$8</f>
        <v>24.121605759449096</v>
      </c>
      <c r="N169" s="78">
        <f>(Boulder!$C$24*10^3)/Boulder!$B$8</f>
        <v>24.102042413334374</v>
      </c>
      <c r="O169" s="78">
        <f>(Minneapolis!$C$24*10^3)/Minneapolis!$B$8</f>
        <v>24.591126066202364</v>
      </c>
      <c r="P169" s="78">
        <f>(Helena!$C$24*10^3)/Helena!$B$8</f>
        <v>24.669379450661239</v>
      </c>
      <c r="Q169" s="78">
        <f>(Duluth!$C$24*10^3)/Duluth!$B$8</f>
        <v>25.334533218561702</v>
      </c>
      <c r="R169" s="78">
        <f>(Fairbanks!$C$24*10^3)/Fairbanks!$B$8</f>
        <v>26.254010485953515</v>
      </c>
    </row>
    <row r="170" spans="1:18">
      <c r="A170" s="52"/>
      <c r="B170" s="56" t="s">
        <v>189</v>
      </c>
      <c r="C170" s="78">
        <f>(Miami!$C$25*10^3)/Miami!$B$8</f>
        <v>0</v>
      </c>
      <c r="D170" s="78">
        <f>(Houston!$C$25*10^3)/Houston!$B$8</f>
        <v>0</v>
      </c>
      <c r="E170" s="78">
        <f>(Phoenix!$C$25*10^3)/Phoenix!$B$8</f>
        <v>0</v>
      </c>
      <c r="F170" s="78">
        <f>(Atlanta!$C$25*10^3)/Atlanta!$B$8</f>
        <v>0</v>
      </c>
      <c r="G170" s="78">
        <f>(LosAngeles!$C$25*10^3)/LosAngeles!$B$8</f>
        <v>0</v>
      </c>
      <c r="H170" s="78">
        <f>(LasVegas!$C$25*10^3)/LasVegas!$B$8</f>
        <v>0</v>
      </c>
      <c r="I170" s="78">
        <f>(SanFrancisco!$C$25*10^3)/SanFrancisco!$B$8</f>
        <v>0</v>
      </c>
      <c r="J170" s="78">
        <f>(Baltimore!$C$25*10^3)/Baltimore!$B$8</f>
        <v>0</v>
      </c>
      <c r="K170" s="78">
        <f>(Albuquerque!$C$25*10^3)/Albuquerque!$B$8</f>
        <v>0</v>
      </c>
      <c r="L170" s="78">
        <f>(Seattle!$C$25*10^3)/Seattle!$B$8</f>
        <v>0</v>
      </c>
      <c r="M170" s="78">
        <f>(Chicago!$C$25*10^3)/Chicago!$B$8</f>
        <v>0</v>
      </c>
      <c r="N170" s="78">
        <f>(Boulder!$C$25*10^3)/Boulder!$B$8</f>
        <v>0</v>
      </c>
      <c r="O170" s="78">
        <f>(Minneapolis!$C$25*10^3)/Minneapolis!$B$8</f>
        <v>0</v>
      </c>
      <c r="P170" s="78">
        <f>(Helena!$C$25*10^3)/Helena!$B$8</f>
        <v>0</v>
      </c>
      <c r="Q170" s="78">
        <f>(Duluth!$C$25*10^3)/Duluth!$B$8</f>
        <v>0</v>
      </c>
      <c r="R170" s="78">
        <f>(Fairbanks!$C$25*10^3)/Fairbanks!$B$8</f>
        <v>0</v>
      </c>
    </row>
    <row r="171" spans="1:18">
      <c r="A171" s="52"/>
      <c r="B171" s="56" t="s">
        <v>190</v>
      </c>
      <c r="C171" s="78">
        <f>(Miami!$C$26*10^3)/Miami!$B$8</f>
        <v>0</v>
      </c>
      <c r="D171" s="78">
        <f>(Houston!$C$26*10^3)/Houston!$B$8</f>
        <v>0</v>
      </c>
      <c r="E171" s="78">
        <f>(Phoenix!$C$26*10^3)/Phoenix!$B$8</f>
        <v>0</v>
      </c>
      <c r="F171" s="78">
        <f>(Atlanta!$C$26*10^3)/Atlanta!$B$8</f>
        <v>0</v>
      </c>
      <c r="G171" s="78">
        <f>(LosAngeles!$C$26*10^3)/LosAngeles!$B$8</f>
        <v>0</v>
      </c>
      <c r="H171" s="78">
        <f>(LasVegas!$C$26*10^3)/LasVegas!$B$8</f>
        <v>0</v>
      </c>
      <c r="I171" s="78">
        <f>(SanFrancisco!$C$26*10^3)/SanFrancisco!$B$8</f>
        <v>0</v>
      </c>
      <c r="J171" s="78">
        <f>(Baltimore!$C$26*10^3)/Baltimore!$B$8</f>
        <v>0</v>
      </c>
      <c r="K171" s="78">
        <f>(Albuquerque!$C$26*10^3)/Albuquerque!$B$8</f>
        <v>0</v>
      </c>
      <c r="L171" s="78">
        <f>(Seattle!$C$26*10^3)/Seattle!$B$8</f>
        <v>0</v>
      </c>
      <c r="M171" s="78">
        <f>(Chicago!$C$26*10^3)/Chicago!$B$8</f>
        <v>0</v>
      </c>
      <c r="N171" s="78">
        <f>(Boulder!$C$26*10^3)/Boulder!$B$8</f>
        <v>0</v>
      </c>
      <c r="O171" s="78">
        <f>(Minneapolis!$C$26*10^3)/Minneapolis!$B$8</f>
        <v>0</v>
      </c>
      <c r="P171" s="78">
        <f>(Helena!$C$26*10^3)/Helena!$B$8</f>
        <v>0</v>
      </c>
      <c r="Q171" s="78">
        <f>(Duluth!$C$26*10^3)/Duluth!$B$8</f>
        <v>0</v>
      </c>
      <c r="R171" s="78">
        <f>(Fairbanks!$C$26*10^3)/Fairbanks!$B$8</f>
        <v>0</v>
      </c>
    </row>
    <row r="172" spans="1:18">
      <c r="A172" s="52"/>
      <c r="B172" s="56" t="s">
        <v>90</v>
      </c>
      <c r="C172" s="78">
        <f>(Miami!$C$28*10^3)/Miami!$B$8</f>
        <v>23.084748415368963</v>
      </c>
      <c r="D172" s="78">
        <f>(Houston!$C$28*10^3)/Houston!$B$8</f>
        <v>96.095156115501993</v>
      </c>
      <c r="E172" s="78">
        <f>(Phoenix!$C$28*10^3)/Phoenix!$B$8</f>
        <v>61.957117145316531</v>
      </c>
      <c r="F172" s="78">
        <f>(Atlanta!$C$28*10^3)/Atlanta!$B$8</f>
        <v>178.63291337350338</v>
      </c>
      <c r="G172" s="78">
        <f>(LosAngeles!$C$28*10^3)/LosAngeles!$B$8</f>
        <v>48.673605133422015</v>
      </c>
      <c r="H172" s="78">
        <f>(LasVegas!$C$28*10^3)/LasVegas!$B$8</f>
        <v>104.68346505986383</v>
      </c>
      <c r="I172" s="78">
        <f>(SanFrancisco!$C$28*10^3)/SanFrancisco!$B$8</f>
        <v>126.02707567102277</v>
      </c>
      <c r="J172" s="78">
        <f>(Baltimore!$C$28*10^3)/Baltimore!$B$8</f>
        <v>277.50606463729554</v>
      </c>
      <c r="K172" s="78">
        <f>(Albuquerque!$C$28*10^3)/Albuquerque!$B$8</f>
        <v>198.35276625714062</v>
      </c>
      <c r="L172" s="78">
        <f>(Seattle!$C$28*10^3)/Seattle!$B$8</f>
        <v>231.12137099929572</v>
      </c>
      <c r="M172" s="78">
        <f>(Chicago!$C$28*10^3)/Chicago!$B$8</f>
        <v>378.60943735816574</v>
      </c>
      <c r="N172" s="78">
        <f>(Boulder!$C$28*10^3)/Boulder!$B$8</f>
        <v>279.4428359026528</v>
      </c>
      <c r="O172" s="78">
        <f>(Minneapolis!$C$28*10^3)/Minneapolis!$B$8</f>
        <v>493.79841928163393</v>
      </c>
      <c r="P172" s="78">
        <f>(Helena!$C$28*10^3)/Helena!$B$8</f>
        <v>390.34744502699738</v>
      </c>
      <c r="Q172" s="78">
        <f>(Duluth!$C$28*10^3)/Duluth!$B$8</f>
        <v>605.3877455199937</v>
      </c>
      <c r="R172" s="78">
        <f>(Fairbanks!$C$28*10^3)/Fairbanks!$B$8</f>
        <v>1070.2324125518428</v>
      </c>
    </row>
    <row r="173" spans="1:18">
      <c r="A173" s="52"/>
      <c r="B173" s="55" t="s">
        <v>265</v>
      </c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</row>
    <row r="174" spans="1:18">
      <c r="A174" s="52"/>
      <c r="B174" s="56" t="s">
        <v>70</v>
      </c>
      <c r="C174" s="78">
        <f>(Miami!$E$13*10^3)/Miami!$B$8</f>
        <v>0</v>
      </c>
      <c r="D174" s="78">
        <f>(Houston!$E$13*10^3)/Houston!$B$8</f>
        <v>0</v>
      </c>
      <c r="E174" s="78">
        <f>(Phoenix!$E$13*10^3)/Phoenix!$B$8</f>
        <v>0</v>
      </c>
      <c r="F174" s="78">
        <f>(Atlanta!$E$13*10^3)/Atlanta!$B$8</f>
        <v>0</v>
      </c>
      <c r="G174" s="78">
        <f>(LosAngeles!$E$13*10^3)/LosAngeles!$B$8</f>
        <v>0</v>
      </c>
      <c r="H174" s="78">
        <f>(LasVegas!$E$13*10^3)/LasVegas!$B$8</f>
        <v>0</v>
      </c>
      <c r="I174" s="78">
        <f>(SanFrancisco!$E$13*10^3)/SanFrancisco!$B$8</f>
        <v>0</v>
      </c>
      <c r="J174" s="78">
        <f>(Baltimore!$E$13*10^3)/Baltimore!$B$8</f>
        <v>0</v>
      </c>
      <c r="K174" s="78">
        <f>(Albuquerque!$E$13*10^3)/Albuquerque!$B$8</f>
        <v>0</v>
      </c>
      <c r="L174" s="78">
        <f>(Seattle!$E$13*10^3)/Seattle!$B$8</f>
        <v>0</v>
      </c>
      <c r="M174" s="78">
        <f>(Chicago!$E$13*10^3)/Chicago!$B$8</f>
        <v>0</v>
      </c>
      <c r="N174" s="78">
        <f>(Boulder!$E$13*10^3)/Boulder!$B$8</f>
        <v>0</v>
      </c>
      <c r="O174" s="78">
        <f>(Minneapolis!$E$13*10^3)/Minneapolis!$B$8</f>
        <v>0</v>
      </c>
      <c r="P174" s="78">
        <f>(Helena!$E$13*10^3)/Helena!$B$8</f>
        <v>0</v>
      </c>
      <c r="Q174" s="78">
        <f>(Duluth!$E$13*10^3)/Duluth!$B$8</f>
        <v>0</v>
      </c>
      <c r="R174" s="78">
        <f>(Fairbanks!$E$13*10^3)/Fairbanks!$B$8</f>
        <v>0</v>
      </c>
    </row>
    <row r="175" spans="1:18">
      <c r="A175" s="52"/>
      <c r="B175" s="56" t="s">
        <v>71</v>
      </c>
      <c r="C175" s="78">
        <f>(Miami!$E$14*10^3)/Miami!$B$8</f>
        <v>0</v>
      </c>
      <c r="D175" s="78">
        <f>(Houston!$E$14*10^3)/Houston!$B$8</f>
        <v>0</v>
      </c>
      <c r="E175" s="78">
        <f>(Phoenix!$E$14*10^3)/Phoenix!$B$8</f>
        <v>0</v>
      </c>
      <c r="F175" s="78">
        <f>(Atlanta!$E$14*10^3)/Atlanta!$B$8</f>
        <v>0</v>
      </c>
      <c r="G175" s="78">
        <f>(LosAngeles!$E$14*10^3)/LosAngeles!$B$8</f>
        <v>0</v>
      </c>
      <c r="H175" s="78">
        <f>(LasVegas!$E$14*10^3)/LasVegas!$B$8</f>
        <v>0</v>
      </c>
      <c r="I175" s="78">
        <f>(SanFrancisco!$E$14*10^3)/SanFrancisco!$B$8</f>
        <v>0</v>
      </c>
      <c r="J175" s="78">
        <f>(Baltimore!$E$14*10^3)/Baltimore!$B$8</f>
        <v>0</v>
      </c>
      <c r="K175" s="78">
        <f>(Albuquerque!$E$14*10^3)/Albuquerque!$B$8</f>
        <v>0</v>
      </c>
      <c r="L175" s="78">
        <f>(Seattle!$E$14*10^3)/Seattle!$B$8</f>
        <v>0</v>
      </c>
      <c r="M175" s="78">
        <f>(Chicago!$E$14*10^3)/Chicago!$B$8</f>
        <v>0</v>
      </c>
      <c r="N175" s="78">
        <f>(Boulder!$E$14*10^3)/Boulder!$B$8</f>
        <v>0</v>
      </c>
      <c r="O175" s="78">
        <f>(Minneapolis!$E$14*10^3)/Minneapolis!$B$8</f>
        <v>0</v>
      </c>
      <c r="P175" s="78">
        <f>(Helena!$E$14*10^3)/Helena!$B$8</f>
        <v>0</v>
      </c>
      <c r="Q175" s="78">
        <f>(Duluth!$E$14*10^3)/Duluth!$B$8</f>
        <v>0</v>
      </c>
      <c r="R175" s="78">
        <f>(Fairbanks!$E$14*10^3)/Fairbanks!$B$8</f>
        <v>0</v>
      </c>
    </row>
    <row r="176" spans="1:18">
      <c r="A176" s="52"/>
      <c r="B176" s="56" t="s">
        <v>79</v>
      </c>
      <c r="C176" s="78">
        <f>(Miami!$E$15*10^3)/Miami!$B$8</f>
        <v>0</v>
      </c>
      <c r="D176" s="78">
        <f>(Houston!$E$15*10^3)/Houston!$B$8</f>
        <v>0</v>
      </c>
      <c r="E176" s="78">
        <f>(Phoenix!$E$15*10^3)/Phoenix!$B$8</f>
        <v>0</v>
      </c>
      <c r="F176" s="78">
        <f>(Atlanta!$E$15*10^3)/Atlanta!$B$8</f>
        <v>0</v>
      </c>
      <c r="G176" s="78">
        <f>(LosAngeles!$E$15*10^3)/LosAngeles!$B$8</f>
        <v>0</v>
      </c>
      <c r="H176" s="78">
        <f>(LasVegas!$E$15*10^3)/LasVegas!$B$8</f>
        <v>0</v>
      </c>
      <c r="I176" s="78">
        <f>(SanFrancisco!$E$15*10^3)/SanFrancisco!$B$8</f>
        <v>0</v>
      </c>
      <c r="J176" s="78">
        <f>(Baltimore!$E$15*10^3)/Baltimore!$B$8</f>
        <v>0</v>
      </c>
      <c r="K176" s="78">
        <f>(Albuquerque!$E$15*10^3)/Albuquerque!$B$8</f>
        <v>0</v>
      </c>
      <c r="L176" s="78">
        <f>(Seattle!$E$15*10^3)/Seattle!$B$8</f>
        <v>0</v>
      </c>
      <c r="M176" s="78">
        <f>(Chicago!$E$15*10^3)/Chicago!$B$8</f>
        <v>0</v>
      </c>
      <c r="N176" s="78">
        <f>(Boulder!$E$15*10^3)/Boulder!$B$8</f>
        <v>0</v>
      </c>
      <c r="O176" s="78">
        <f>(Minneapolis!$E$15*10^3)/Minneapolis!$B$8</f>
        <v>0</v>
      </c>
      <c r="P176" s="78">
        <f>(Helena!$E$15*10^3)/Helena!$B$8</f>
        <v>0</v>
      </c>
      <c r="Q176" s="78">
        <f>(Duluth!$E$15*10^3)/Duluth!$B$8</f>
        <v>0</v>
      </c>
      <c r="R176" s="78">
        <f>(Fairbanks!$E$15*10^3)/Fairbanks!$B$8</f>
        <v>0</v>
      </c>
    </row>
    <row r="177" spans="1:18">
      <c r="A177" s="52"/>
      <c r="B177" s="56" t="s">
        <v>80</v>
      </c>
      <c r="C177" s="78">
        <f>(Miami!$E$16*10^3)/Miami!$B$8</f>
        <v>0</v>
      </c>
      <c r="D177" s="78">
        <f>(Houston!$E$16*10^3)/Houston!$B$8</f>
        <v>0</v>
      </c>
      <c r="E177" s="78">
        <f>(Phoenix!$E$16*10^3)/Phoenix!$B$8</f>
        <v>0</v>
      </c>
      <c r="F177" s="78">
        <f>(Atlanta!$E$16*10^3)/Atlanta!$B$8</f>
        <v>0</v>
      </c>
      <c r="G177" s="78">
        <f>(LosAngeles!$E$16*10^3)/LosAngeles!$B$8</f>
        <v>0</v>
      </c>
      <c r="H177" s="78">
        <f>(LasVegas!$E$16*10^3)/LasVegas!$B$8</f>
        <v>0</v>
      </c>
      <c r="I177" s="78">
        <f>(SanFrancisco!$E$16*10^3)/SanFrancisco!$B$8</f>
        <v>0</v>
      </c>
      <c r="J177" s="78">
        <f>(Baltimore!$E$16*10^3)/Baltimore!$B$8</f>
        <v>0</v>
      </c>
      <c r="K177" s="78">
        <f>(Albuquerque!$E$16*10^3)/Albuquerque!$B$8</f>
        <v>0</v>
      </c>
      <c r="L177" s="78">
        <f>(Seattle!$E$16*10^3)/Seattle!$B$8</f>
        <v>0</v>
      </c>
      <c r="M177" s="78">
        <f>(Chicago!$E$16*10^3)/Chicago!$B$8</f>
        <v>0</v>
      </c>
      <c r="N177" s="78">
        <f>(Boulder!$E$16*10^3)/Boulder!$B$8</f>
        <v>0</v>
      </c>
      <c r="O177" s="78">
        <f>(Minneapolis!$E$16*10^3)/Minneapolis!$B$8</f>
        <v>0</v>
      </c>
      <c r="P177" s="78">
        <f>(Helena!$E$16*10^3)/Helena!$B$8</f>
        <v>0</v>
      </c>
      <c r="Q177" s="78">
        <f>(Duluth!$E$16*10^3)/Duluth!$B$8</f>
        <v>0</v>
      </c>
      <c r="R177" s="78">
        <f>(Fairbanks!$E$16*10^3)/Fairbanks!$B$8</f>
        <v>0</v>
      </c>
    </row>
    <row r="178" spans="1:18">
      <c r="A178" s="52"/>
      <c r="B178" s="56" t="s">
        <v>81</v>
      </c>
      <c r="C178" s="78">
        <f>(Miami!$E$17*10^3)/Miami!$B$8</f>
        <v>0</v>
      </c>
      <c r="D178" s="78">
        <f>(Houston!$E$17*10^3)/Houston!$B$8</f>
        <v>0</v>
      </c>
      <c r="E178" s="78">
        <f>(Phoenix!$E$17*10^3)/Phoenix!$B$8</f>
        <v>0</v>
      </c>
      <c r="F178" s="78">
        <f>(Atlanta!$E$17*10^3)/Atlanta!$B$8</f>
        <v>0</v>
      </c>
      <c r="G178" s="78">
        <f>(LosAngeles!$E$17*10^3)/LosAngeles!$B$8</f>
        <v>0</v>
      </c>
      <c r="H178" s="78">
        <f>(LasVegas!$E$17*10^3)/LasVegas!$B$8</f>
        <v>0</v>
      </c>
      <c r="I178" s="78">
        <f>(SanFrancisco!$E$17*10^3)/SanFrancisco!$B$8</f>
        <v>0</v>
      </c>
      <c r="J178" s="78">
        <f>(Baltimore!$E$17*10^3)/Baltimore!$B$8</f>
        <v>0</v>
      </c>
      <c r="K178" s="78">
        <f>(Albuquerque!$E$17*10^3)/Albuquerque!$B$8</f>
        <v>0</v>
      </c>
      <c r="L178" s="78">
        <f>(Seattle!$E$17*10^3)/Seattle!$B$8</f>
        <v>0</v>
      </c>
      <c r="M178" s="78">
        <f>(Chicago!$E$17*10^3)/Chicago!$B$8</f>
        <v>0</v>
      </c>
      <c r="N178" s="78">
        <f>(Boulder!$E$17*10^3)/Boulder!$B$8</f>
        <v>0</v>
      </c>
      <c r="O178" s="78">
        <f>(Minneapolis!$E$17*10^3)/Minneapolis!$B$8</f>
        <v>0</v>
      </c>
      <c r="P178" s="78">
        <f>(Helena!$E$17*10^3)/Helena!$B$8</f>
        <v>0</v>
      </c>
      <c r="Q178" s="78">
        <f>(Duluth!$E$17*10^3)/Duluth!$B$8</f>
        <v>0</v>
      </c>
      <c r="R178" s="78">
        <f>(Fairbanks!$E$17*10^3)/Fairbanks!$B$8</f>
        <v>0</v>
      </c>
    </row>
    <row r="179" spans="1:18">
      <c r="A179" s="52"/>
      <c r="B179" s="56" t="s">
        <v>82</v>
      </c>
      <c r="C179" s="78">
        <f>(Miami!$E$18*10^3)/Miami!$B$8</f>
        <v>0</v>
      </c>
      <c r="D179" s="78">
        <f>(Houston!$E$18*10^3)/Houston!$B$8</f>
        <v>0</v>
      </c>
      <c r="E179" s="78">
        <f>(Phoenix!$E$18*10^3)/Phoenix!$B$8</f>
        <v>0</v>
      </c>
      <c r="F179" s="78">
        <f>(Atlanta!$E$18*10^3)/Atlanta!$B$8</f>
        <v>0</v>
      </c>
      <c r="G179" s="78">
        <f>(LosAngeles!$E$18*10^3)/LosAngeles!$B$8</f>
        <v>0</v>
      </c>
      <c r="H179" s="78">
        <f>(LasVegas!$E$18*10^3)/LasVegas!$B$8</f>
        <v>0</v>
      </c>
      <c r="I179" s="78">
        <f>(SanFrancisco!$E$18*10^3)/SanFrancisco!$B$8</f>
        <v>0</v>
      </c>
      <c r="J179" s="78">
        <f>(Baltimore!$E$18*10^3)/Baltimore!$B$8</f>
        <v>0</v>
      </c>
      <c r="K179" s="78">
        <f>(Albuquerque!$E$18*10^3)/Albuquerque!$B$8</f>
        <v>0</v>
      </c>
      <c r="L179" s="78">
        <f>(Seattle!$E$18*10^3)/Seattle!$B$8</f>
        <v>0</v>
      </c>
      <c r="M179" s="78">
        <f>(Chicago!$E$18*10^3)/Chicago!$B$8</f>
        <v>0</v>
      </c>
      <c r="N179" s="78">
        <f>(Boulder!$E$18*10^3)/Boulder!$B$8</f>
        <v>0</v>
      </c>
      <c r="O179" s="78">
        <f>(Minneapolis!$E$18*10^3)/Minneapolis!$B$8</f>
        <v>0</v>
      </c>
      <c r="P179" s="78">
        <f>(Helena!$E$18*10^3)/Helena!$B$8</f>
        <v>0</v>
      </c>
      <c r="Q179" s="78">
        <f>(Duluth!$E$18*10^3)/Duluth!$B$8</f>
        <v>0</v>
      </c>
      <c r="R179" s="78">
        <f>(Fairbanks!$E$18*10^3)/Fairbanks!$B$8</f>
        <v>0</v>
      </c>
    </row>
    <row r="180" spans="1:18">
      <c r="A180" s="52"/>
      <c r="B180" s="56" t="s">
        <v>83</v>
      </c>
      <c r="C180" s="78">
        <f>(Miami!$E$19*10^3)/Miami!$B$8</f>
        <v>0</v>
      </c>
      <c r="D180" s="78">
        <f>(Houston!$E$19*10^3)/Houston!$B$8</f>
        <v>0</v>
      </c>
      <c r="E180" s="78">
        <f>(Phoenix!$E$19*10^3)/Phoenix!$B$8</f>
        <v>0</v>
      </c>
      <c r="F180" s="78">
        <f>(Atlanta!$E$19*10^3)/Atlanta!$B$8</f>
        <v>0</v>
      </c>
      <c r="G180" s="78">
        <f>(LosAngeles!$E$19*10^3)/LosAngeles!$B$8</f>
        <v>0</v>
      </c>
      <c r="H180" s="78">
        <f>(LasVegas!$E$19*10^3)/LasVegas!$B$8</f>
        <v>0</v>
      </c>
      <c r="I180" s="78">
        <f>(SanFrancisco!$E$19*10^3)/SanFrancisco!$B$8</f>
        <v>0</v>
      </c>
      <c r="J180" s="78">
        <f>(Baltimore!$E$19*10^3)/Baltimore!$B$8</f>
        <v>0</v>
      </c>
      <c r="K180" s="78">
        <f>(Albuquerque!$E$19*10^3)/Albuquerque!$B$8</f>
        <v>0</v>
      </c>
      <c r="L180" s="78">
        <f>(Seattle!$E$19*10^3)/Seattle!$B$8</f>
        <v>0</v>
      </c>
      <c r="M180" s="78">
        <f>(Chicago!$E$19*10^3)/Chicago!$B$8</f>
        <v>0</v>
      </c>
      <c r="N180" s="78">
        <f>(Boulder!$E$19*10^3)/Boulder!$B$8</f>
        <v>0</v>
      </c>
      <c r="O180" s="78">
        <f>(Minneapolis!$E$19*10^3)/Minneapolis!$B$8</f>
        <v>0</v>
      </c>
      <c r="P180" s="78">
        <f>(Helena!$E$19*10^3)/Helena!$B$8</f>
        <v>0</v>
      </c>
      <c r="Q180" s="78">
        <f>(Duluth!$E$19*10^3)/Duluth!$B$8</f>
        <v>0</v>
      </c>
      <c r="R180" s="78">
        <f>(Fairbanks!$E$19*10^3)/Fairbanks!$B$8</f>
        <v>0</v>
      </c>
    </row>
    <row r="181" spans="1:18">
      <c r="A181" s="52"/>
      <c r="B181" s="56" t="s">
        <v>84</v>
      </c>
      <c r="C181" s="78">
        <f>(Miami!$E$20*10^3)/Miami!$B$8</f>
        <v>0</v>
      </c>
      <c r="D181" s="78">
        <f>(Houston!$E$20*10^3)/Houston!$B$8</f>
        <v>0</v>
      </c>
      <c r="E181" s="78">
        <f>(Phoenix!$E$20*10^3)/Phoenix!$B$8</f>
        <v>0</v>
      </c>
      <c r="F181" s="78">
        <f>(Atlanta!$E$20*10^3)/Atlanta!$B$8</f>
        <v>0</v>
      </c>
      <c r="G181" s="78">
        <f>(LosAngeles!$E$20*10^3)/LosAngeles!$B$8</f>
        <v>0</v>
      </c>
      <c r="H181" s="78">
        <f>(LasVegas!$E$20*10^3)/LasVegas!$B$8</f>
        <v>0</v>
      </c>
      <c r="I181" s="78">
        <f>(SanFrancisco!$E$20*10^3)/SanFrancisco!$B$8</f>
        <v>0</v>
      </c>
      <c r="J181" s="78">
        <f>(Baltimore!$E$20*10^3)/Baltimore!$B$8</f>
        <v>0</v>
      </c>
      <c r="K181" s="78">
        <f>(Albuquerque!$E$20*10^3)/Albuquerque!$B$8</f>
        <v>0</v>
      </c>
      <c r="L181" s="78">
        <f>(Seattle!$E$20*10^3)/Seattle!$B$8</f>
        <v>0</v>
      </c>
      <c r="M181" s="78">
        <f>(Chicago!$E$20*10^3)/Chicago!$B$8</f>
        <v>0</v>
      </c>
      <c r="N181" s="78">
        <f>(Boulder!$E$20*10^3)/Boulder!$B$8</f>
        <v>0</v>
      </c>
      <c r="O181" s="78">
        <f>(Minneapolis!$E$20*10^3)/Minneapolis!$B$8</f>
        <v>0</v>
      </c>
      <c r="P181" s="78">
        <f>(Helena!$E$20*10^3)/Helena!$B$8</f>
        <v>0</v>
      </c>
      <c r="Q181" s="78">
        <f>(Duluth!$E$20*10^3)/Duluth!$B$8</f>
        <v>0</v>
      </c>
      <c r="R181" s="78">
        <f>(Fairbanks!$E$20*10^3)/Fairbanks!$B$8</f>
        <v>0</v>
      </c>
    </row>
    <row r="182" spans="1:18">
      <c r="A182" s="52"/>
      <c r="B182" s="56" t="s">
        <v>85</v>
      </c>
      <c r="C182" s="78">
        <f>(Miami!$E$21*10^3)/Miami!$B$8</f>
        <v>0</v>
      </c>
      <c r="D182" s="78">
        <f>(Houston!$E$21*10^3)/Houston!$B$8</f>
        <v>0</v>
      </c>
      <c r="E182" s="78">
        <f>(Phoenix!$E$21*10^3)/Phoenix!$B$8</f>
        <v>0</v>
      </c>
      <c r="F182" s="78">
        <f>(Atlanta!$E$21*10^3)/Atlanta!$B$8</f>
        <v>0</v>
      </c>
      <c r="G182" s="78">
        <f>(LosAngeles!$E$21*10^3)/LosAngeles!$B$8</f>
        <v>0</v>
      </c>
      <c r="H182" s="78">
        <f>(LasVegas!$E$21*10^3)/LasVegas!$B$8</f>
        <v>0</v>
      </c>
      <c r="I182" s="78">
        <f>(SanFrancisco!$E$21*10^3)/SanFrancisco!$B$8</f>
        <v>0</v>
      </c>
      <c r="J182" s="78">
        <f>(Baltimore!$E$21*10^3)/Baltimore!$B$8</f>
        <v>0</v>
      </c>
      <c r="K182" s="78">
        <f>(Albuquerque!$E$21*10^3)/Albuquerque!$B$8</f>
        <v>0</v>
      </c>
      <c r="L182" s="78">
        <f>(Seattle!$E$21*10^3)/Seattle!$B$8</f>
        <v>0</v>
      </c>
      <c r="M182" s="78">
        <f>(Chicago!$E$21*10^3)/Chicago!$B$8</f>
        <v>0</v>
      </c>
      <c r="N182" s="78">
        <f>(Boulder!$E$21*10^3)/Boulder!$B$8</f>
        <v>0</v>
      </c>
      <c r="O182" s="78">
        <f>(Minneapolis!$E$21*10^3)/Minneapolis!$B$8</f>
        <v>0</v>
      </c>
      <c r="P182" s="78">
        <f>(Helena!$E$21*10^3)/Helena!$B$8</f>
        <v>0</v>
      </c>
      <c r="Q182" s="78">
        <f>(Duluth!$E$21*10^3)/Duluth!$B$8</f>
        <v>0</v>
      </c>
      <c r="R182" s="78">
        <f>(Fairbanks!$E$21*10^3)/Fairbanks!$B$8</f>
        <v>0</v>
      </c>
    </row>
    <row r="183" spans="1:18">
      <c r="A183" s="52"/>
      <c r="B183" s="56" t="s">
        <v>86</v>
      </c>
      <c r="C183" s="78">
        <f>(Miami!$E$22*10^3)/Miami!$B$8</f>
        <v>0</v>
      </c>
      <c r="D183" s="78">
        <f>(Houston!$E$22*10^3)/Houston!$B$8</f>
        <v>0</v>
      </c>
      <c r="E183" s="78">
        <f>(Phoenix!$E$22*10^3)/Phoenix!$B$8</f>
        <v>0</v>
      </c>
      <c r="F183" s="78">
        <f>(Atlanta!$E$22*10^3)/Atlanta!$B$8</f>
        <v>0</v>
      </c>
      <c r="G183" s="78">
        <f>(LosAngeles!$E$22*10^3)/LosAngeles!$B$8</f>
        <v>0</v>
      </c>
      <c r="H183" s="78">
        <f>(LasVegas!$E$22*10^3)/LasVegas!$B$8</f>
        <v>0</v>
      </c>
      <c r="I183" s="78">
        <f>(SanFrancisco!$E$22*10^3)/SanFrancisco!$B$8</f>
        <v>0</v>
      </c>
      <c r="J183" s="78">
        <f>(Baltimore!$E$22*10^3)/Baltimore!$B$8</f>
        <v>0</v>
      </c>
      <c r="K183" s="78">
        <f>(Albuquerque!$E$22*10^3)/Albuquerque!$B$8</f>
        <v>0</v>
      </c>
      <c r="L183" s="78">
        <f>(Seattle!$E$22*10^3)/Seattle!$B$8</f>
        <v>0</v>
      </c>
      <c r="M183" s="78">
        <f>(Chicago!$E$22*10^3)/Chicago!$B$8</f>
        <v>0</v>
      </c>
      <c r="N183" s="78">
        <f>(Boulder!$E$22*10^3)/Boulder!$B$8</f>
        <v>0</v>
      </c>
      <c r="O183" s="78">
        <f>(Minneapolis!$E$22*10^3)/Minneapolis!$B$8</f>
        <v>0</v>
      </c>
      <c r="P183" s="78">
        <f>(Helena!$E$22*10^3)/Helena!$B$8</f>
        <v>0</v>
      </c>
      <c r="Q183" s="78">
        <f>(Duluth!$E$22*10^3)/Duluth!$B$8</f>
        <v>0</v>
      </c>
      <c r="R183" s="78">
        <f>(Fairbanks!$E$22*10^3)/Fairbanks!$B$8</f>
        <v>0</v>
      </c>
    </row>
    <row r="184" spans="1:18">
      <c r="A184" s="52"/>
      <c r="B184" s="56" t="s">
        <v>65</v>
      </c>
      <c r="C184" s="78">
        <f>(Miami!$E$23*10^3)/Miami!$B$8</f>
        <v>0</v>
      </c>
      <c r="D184" s="78">
        <f>(Houston!$E$23*10^3)/Houston!$B$8</f>
        <v>0</v>
      </c>
      <c r="E184" s="78">
        <f>(Phoenix!$E$23*10^3)/Phoenix!$B$8</f>
        <v>0</v>
      </c>
      <c r="F184" s="78">
        <f>(Atlanta!$E$23*10^3)/Atlanta!$B$8</f>
        <v>0</v>
      </c>
      <c r="G184" s="78">
        <f>(LosAngeles!$E$23*10^3)/LosAngeles!$B$8</f>
        <v>0</v>
      </c>
      <c r="H184" s="78">
        <f>(LasVegas!$E$23*10^3)/LasVegas!$B$8</f>
        <v>0</v>
      </c>
      <c r="I184" s="78">
        <f>(SanFrancisco!$E$23*10^3)/SanFrancisco!$B$8</f>
        <v>0</v>
      </c>
      <c r="J184" s="78">
        <f>(Baltimore!$E$23*10^3)/Baltimore!$B$8</f>
        <v>0</v>
      </c>
      <c r="K184" s="78">
        <f>(Albuquerque!$E$23*10^3)/Albuquerque!$B$8</f>
        <v>0</v>
      </c>
      <c r="L184" s="78">
        <f>(Seattle!$E$23*10^3)/Seattle!$B$8</f>
        <v>0</v>
      </c>
      <c r="M184" s="78">
        <f>(Chicago!$E$23*10^3)/Chicago!$B$8</f>
        <v>0</v>
      </c>
      <c r="N184" s="78">
        <f>(Boulder!$E$23*10^3)/Boulder!$B$8</f>
        <v>0</v>
      </c>
      <c r="O184" s="78">
        <f>(Minneapolis!$E$23*10^3)/Minneapolis!$B$8</f>
        <v>0</v>
      </c>
      <c r="P184" s="78">
        <f>(Helena!$E$23*10^3)/Helena!$B$8</f>
        <v>0</v>
      </c>
      <c r="Q184" s="78">
        <f>(Duluth!$E$23*10^3)/Duluth!$B$8</f>
        <v>0</v>
      </c>
      <c r="R184" s="78">
        <f>(Fairbanks!$E$23*10^3)/Fairbanks!$B$8</f>
        <v>0</v>
      </c>
    </row>
    <row r="185" spans="1:18">
      <c r="A185" s="52"/>
      <c r="B185" s="56" t="s">
        <v>87</v>
      </c>
      <c r="C185" s="78">
        <f>(Miami!$E$24*10^3)/Miami!$B$8</f>
        <v>0</v>
      </c>
      <c r="D185" s="78">
        <f>(Houston!$E$24*10^3)/Houston!$B$8</f>
        <v>0</v>
      </c>
      <c r="E185" s="78">
        <f>(Phoenix!$E$24*10^3)/Phoenix!$B$8</f>
        <v>0</v>
      </c>
      <c r="F185" s="78">
        <f>(Atlanta!$E$24*10^3)/Atlanta!$B$8</f>
        <v>0</v>
      </c>
      <c r="G185" s="78">
        <f>(LosAngeles!$E$24*10^3)/LosAngeles!$B$8</f>
        <v>0</v>
      </c>
      <c r="H185" s="78">
        <f>(LasVegas!$E$24*10^3)/LasVegas!$B$8</f>
        <v>0</v>
      </c>
      <c r="I185" s="78">
        <f>(SanFrancisco!$E$24*10^3)/SanFrancisco!$B$8</f>
        <v>0</v>
      </c>
      <c r="J185" s="78">
        <f>(Baltimore!$E$24*10^3)/Baltimore!$B$8</f>
        <v>0</v>
      </c>
      <c r="K185" s="78">
        <f>(Albuquerque!$E$24*10^3)/Albuquerque!$B$8</f>
        <v>0</v>
      </c>
      <c r="L185" s="78">
        <f>(Seattle!$E$24*10^3)/Seattle!$B$8</f>
        <v>0</v>
      </c>
      <c r="M185" s="78">
        <f>(Chicago!$E$24*10^3)/Chicago!$B$8</f>
        <v>0</v>
      </c>
      <c r="N185" s="78">
        <f>(Boulder!$E$24*10^3)/Boulder!$B$8</f>
        <v>0</v>
      </c>
      <c r="O185" s="78">
        <f>(Minneapolis!$E$24*10^3)/Minneapolis!$B$8</f>
        <v>0</v>
      </c>
      <c r="P185" s="78">
        <f>(Helena!$E$24*10^3)/Helena!$B$8</f>
        <v>0</v>
      </c>
      <c r="Q185" s="78">
        <f>(Duluth!$E$24*10^3)/Duluth!$B$8</f>
        <v>0</v>
      </c>
      <c r="R185" s="78">
        <f>(Fairbanks!$E$24*10^3)/Fairbanks!$B$8</f>
        <v>0</v>
      </c>
    </row>
    <row r="186" spans="1:18">
      <c r="A186" s="52"/>
      <c r="B186" s="56" t="s">
        <v>88</v>
      </c>
      <c r="C186" s="78">
        <f>(Miami!$E$25*10^3)/Miami!$B$8</f>
        <v>0</v>
      </c>
      <c r="D186" s="78">
        <f>(Houston!$E$25*10^3)/Houston!$B$8</f>
        <v>0</v>
      </c>
      <c r="E186" s="78">
        <f>(Phoenix!$E$25*10^3)/Phoenix!$B$8</f>
        <v>0</v>
      </c>
      <c r="F186" s="78">
        <f>(Atlanta!$E$25*10^3)/Atlanta!$B$8</f>
        <v>0</v>
      </c>
      <c r="G186" s="78">
        <f>(LosAngeles!$E$25*10^3)/LosAngeles!$B$8</f>
        <v>0</v>
      </c>
      <c r="H186" s="78">
        <f>(LasVegas!$E$25*10^3)/LasVegas!$B$8</f>
        <v>0</v>
      </c>
      <c r="I186" s="78">
        <f>(SanFrancisco!$E$25*10^3)/SanFrancisco!$B$8</f>
        <v>0</v>
      </c>
      <c r="J186" s="78">
        <f>(Baltimore!$E$25*10^3)/Baltimore!$B$8</f>
        <v>0</v>
      </c>
      <c r="K186" s="78">
        <f>(Albuquerque!$E$25*10^3)/Albuquerque!$B$8</f>
        <v>0</v>
      </c>
      <c r="L186" s="78">
        <f>(Seattle!$E$25*10^3)/Seattle!$B$8</f>
        <v>0</v>
      </c>
      <c r="M186" s="78">
        <f>(Chicago!$E$25*10^3)/Chicago!$B$8</f>
        <v>0</v>
      </c>
      <c r="N186" s="78">
        <f>(Boulder!$E$25*10^3)/Boulder!$B$8</f>
        <v>0</v>
      </c>
      <c r="O186" s="78">
        <f>(Minneapolis!$E$25*10^3)/Minneapolis!$B$8</f>
        <v>0</v>
      </c>
      <c r="P186" s="78">
        <f>(Helena!$E$25*10^3)/Helena!$B$8</f>
        <v>0</v>
      </c>
      <c r="Q186" s="78">
        <f>(Duluth!$E$25*10^3)/Duluth!$B$8</f>
        <v>0</v>
      </c>
      <c r="R186" s="78">
        <f>(Fairbanks!$E$25*10^3)/Fairbanks!$B$8</f>
        <v>0</v>
      </c>
    </row>
    <row r="187" spans="1:18">
      <c r="A187" s="52"/>
      <c r="B187" s="56" t="s">
        <v>89</v>
      </c>
      <c r="C187" s="78">
        <f>(Miami!$E$26*10^3)/Miami!$B$8</f>
        <v>0</v>
      </c>
      <c r="D187" s="78">
        <f>(Houston!$E$26*10^3)/Houston!$B$8</f>
        <v>0</v>
      </c>
      <c r="E187" s="78">
        <f>(Phoenix!$E$26*10^3)/Phoenix!$B$8</f>
        <v>0</v>
      </c>
      <c r="F187" s="78">
        <f>(Atlanta!$E$26*10^3)/Atlanta!$B$8</f>
        <v>0</v>
      </c>
      <c r="G187" s="78">
        <f>(LosAngeles!$E$26*10^3)/LosAngeles!$B$8</f>
        <v>0</v>
      </c>
      <c r="H187" s="78">
        <f>(LasVegas!$E$26*10^3)/LasVegas!$B$8</f>
        <v>0</v>
      </c>
      <c r="I187" s="78">
        <f>(SanFrancisco!$E$26*10^3)/SanFrancisco!$B$8</f>
        <v>0</v>
      </c>
      <c r="J187" s="78">
        <f>(Baltimore!$E$26*10^3)/Baltimore!$B$8</f>
        <v>0</v>
      </c>
      <c r="K187" s="78">
        <f>(Albuquerque!$E$26*10^3)/Albuquerque!$B$8</f>
        <v>0</v>
      </c>
      <c r="L187" s="78">
        <f>(Seattle!$E$26*10^3)/Seattle!$B$8</f>
        <v>0</v>
      </c>
      <c r="M187" s="78">
        <f>(Chicago!$E$26*10^3)/Chicago!$B$8</f>
        <v>0</v>
      </c>
      <c r="N187" s="78">
        <f>(Boulder!$E$26*10^3)/Boulder!$B$8</f>
        <v>0</v>
      </c>
      <c r="O187" s="78">
        <f>(Minneapolis!$E$26*10^3)/Minneapolis!$B$8</f>
        <v>0</v>
      </c>
      <c r="P187" s="78">
        <f>(Helena!$E$26*10^3)/Helena!$B$8</f>
        <v>0</v>
      </c>
      <c r="Q187" s="78">
        <f>(Duluth!$E$26*10^3)/Duluth!$B$8</f>
        <v>0</v>
      </c>
      <c r="R187" s="78">
        <f>(Fairbanks!$E$26*10^3)/Fairbanks!$B$8</f>
        <v>0</v>
      </c>
    </row>
    <row r="188" spans="1:18">
      <c r="A188" s="52"/>
      <c r="B188" s="56" t="s">
        <v>90</v>
      </c>
      <c r="C188" s="78">
        <f>(Miami!$E$28*10^3)/Miami!$B$8</f>
        <v>0</v>
      </c>
      <c r="D188" s="78">
        <f>(Houston!$E$28*10^3)/Houston!$B$8</f>
        <v>0</v>
      </c>
      <c r="E188" s="78">
        <f>(Phoenix!$E$28*10^3)/Phoenix!$B$8</f>
        <v>0</v>
      </c>
      <c r="F188" s="78">
        <f>(Atlanta!$E$28*10^3)/Atlanta!$B$8</f>
        <v>0</v>
      </c>
      <c r="G188" s="78">
        <f>(LosAngeles!$E$28*10^3)/LosAngeles!$B$8</f>
        <v>0</v>
      </c>
      <c r="H188" s="78">
        <f>(LasVegas!$E$28*10^3)/LasVegas!$B$8</f>
        <v>0</v>
      </c>
      <c r="I188" s="78">
        <f>(SanFrancisco!$E$28*10^3)/SanFrancisco!$B$8</f>
        <v>0</v>
      </c>
      <c r="J188" s="78">
        <f>(Baltimore!$E$28*10^3)/Baltimore!$B$8</f>
        <v>0</v>
      </c>
      <c r="K188" s="78">
        <f>(Albuquerque!$E$28*10^3)/Albuquerque!$B$8</f>
        <v>0</v>
      </c>
      <c r="L188" s="78">
        <f>(Seattle!$E$28*10^3)/Seattle!$B$8</f>
        <v>0</v>
      </c>
      <c r="M188" s="78">
        <f>(Chicago!$E$28*10^3)/Chicago!$B$8</f>
        <v>0</v>
      </c>
      <c r="N188" s="78">
        <f>(Boulder!$E$28*10^3)/Boulder!$B$8</f>
        <v>0</v>
      </c>
      <c r="O188" s="78">
        <f>(Minneapolis!$E$28*10^3)/Minneapolis!$B$8</f>
        <v>0</v>
      </c>
      <c r="P188" s="78">
        <f>(Helena!$E$28*10^3)/Helena!$B$8</f>
        <v>0</v>
      </c>
      <c r="Q188" s="78">
        <f>(Duluth!$E$28*10^3)/Duluth!$B$8</f>
        <v>0</v>
      </c>
      <c r="R188" s="78">
        <f>(Fairbanks!$E$28*10^3)/Fairbanks!$B$8</f>
        <v>0</v>
      </c>
    </row>
    <row r="189" spans="1:18">
      <c r="A189" s="52"/>
      <c r="B189" s="55" t="s">
        <v>266</v>
      </c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1:18">
      <c r="A190" s="52"/>
      <c r="B190" s="56" t="s">
        <v>70</v>
      </c>
      <c r="C190" s="78">
        <f>(Miami!$F$13*10^3)/Miami!$B$8</f>
        <v>0</v>
      </c>
      <c r="D190" s="78">
        <f>(Houston!$F$13*10^3)/Houston!$B$8</f>
        <v>0</v>
      </c>
      <c r="E190" s="78">
        <f>(Phoenix!$F$13*10^3)/Phoenix!$B$8</f>
        <v>0</v>
      </c>
      <c r="F190" s="78">
        <f>(Atlanta!$F$13*10^3)/Atlanta!$B$8</f>
        <v>0</v>
      </c>
      <c r="G190" s="78">
        <f>(LosAngeles!$F$13*10^3)/LosAngeles!$B$8</f>
        <v>0</v>
      </c>
      <c r="H190" s="78">
        <f>(LasVegas!$F$13*10^3)/LasVegas!$B$8</f>
        <v>0</v>
      </c>
      <c r="I190" s="78">
        <f>(SanFrancisco!$F$13*10^3)/SanFrancisco!$B$8</f>
        <v>0</v>
      </c>
      <c r="J190" s="78">
        <f>(Baltimore!$F$13*10^3)/Baltimore!$B$8</f>
        <v>0</v>
      </c>
      <c r="K190" s="78">
        <f>(Albuquerque!$F$13*10^3)/Albuquerque!$B$8</f>
        <v>0</v>
      </c>
      <c r="L190" s="78">
        <f>(Seattle!$F$13*10^3)/Seattle!$B$8</f>
        <v>0</v>
      </c>
      <c r="M190" s="78">
        <f>(Chicago!$F$13*10^3)/Chicago!$B$8</f>
        <v>0</v>
      </c>
      <c r="N190" s="78">
        <f>(Boulder!$F$13*10^3)/Boulder!$B$8</f>
        <v>0</v>
      </c>
      <c r="O190" s="78">
        <f>(Minneapolis!$F$13*10^3)/Minneapolis!$B$8</f>
        <v>0</v>
      </c>
      <c r="P190" s="78">
        <f>(Helena!$F$13*10^3)/Helena!$B$8</f>
        <v>0</v>
      </c>
      <c r="Q190" s="78">
        <f>(Duluth!$F$13*10^3)/Duluth!$B$8</f>
        <v>0</v>
      </c>
      <c r="R190" s="78">
        <f>(Fairbanks!$F$13*10^3)/Fairbanks!$B$8</f>
        <v>0</v>
      </c>
    </row>
    <row r="191" spans="1:18">
      <c r="A191" s="52"/>
      <c r="B191" s="56" t="s">
        <v>71</v>
      </c>
      <c r="C191" s="78">
        <f>(Miami!$F$14*10^3)/Miami!$B$8</f>
        <v>0</v>
      </c>
      <c r="D191" s="78">
        <f>(Houston!$F$14*10^3)/Houston!$B$8</f>
        <v>0</v>
      </c>
      <c r="E191" s="78">
        <f>(Phoenix!$F$14*10^3)/Phoenix!$B$8</f>
        <v>0</v>
      </c>
      <c r="F191" s="78">
        <f>(Atlanta!$F$14*10^3)/Atlanta!$B$8</f>
        <v>0</v>
      </c>
      <c r="G191" s="78">
        <f>(LosAngeles!$F$14*10^3)/LosAngeles!$B$8</f>
        <v>0</v>
      </c>
      <c r="H191" s="78">
        <f>(LasVegas!$F$14*10^3)/LasVegas!$B$8</f>
        <v>0</v>
      </c>
      <c r="I191" s="78">
        <f>(SanFrancisco!$F$14*10^3)/SanFrancisco!$B$8</f>
        <v>0</v>
      </c>
      <c r="J191" s="78">
        <f>(Baltimore!$F$14*10^3)/Baltimore!$B$8</f>
        <v>0</v>
      </c>
      <c r="K191" s="78">
        <f>(Albuquerque!$F$14*10^3)/Albuquerque!$B$8</f>
        <v>0</v>
      </c>
      <c r="L191" s="78">
        <f>(Seattle!$F$14*10^3)/Seattle!$B$8</f>
        <v>0</v>
      </c>
      <c r="M191" s="78">
        <f>(Chicago!$F$14*10^3)/Chicago!$B$8</f>
        <v>0</v>
      </c>
      <c r="N191" s="78">
        <f>(Boulder!$F$14*10^3)/Boulder!$B$8</f>
        <v>0</v>
      </c>
      <c r="O191" s="78">
        <f>(Minneapolis!$F$14*10^3)/Minneapolis!$B$8</f>
        <v>0</v>
      </c>
      <c r="P191" s="78">
        <f>(Helena!$F$14*10^3)/Helena!$B$8</f>
        <v>0</v>
      </c>
      <c r="Q191" s="78">
        <f>(Duluth!$F$14*10^3)/Duluth!$B$8</f>
        <v>0</v>
      </c>
      <c r="R191" s="78">
        <f>(Fairbanks!$F$14*10^3)/Fairbanks!$B$8</f>
        <v>0</v>
      </c>
    </row>
    <row r="192" spans="1:18">
      <c r="A192" s="52"/>
      <c r="B192" s="56" t="s">
        <v>79</v>
      </c>
      <c r="C192" s="78">
        <f>(Miami!$F$15*10^3)/Miami!$B$8</f>
        <v>0</v>
      </c>
      <c r="D192" s="78">
        <f>(Houston!$F$15*10^3)/Houston!$B$8</f>
        <v>0</v>
      </c>
      <c r="E192" s="78">
        <f>(Phoenix!$F$15*10^3)/Phoenix!$B$8</f>
        <v>0</v>
      </c>
      <c r="F192" s="78">
        <f>(Atlanta!$F$15*10^3)/Atlanta!$B$8</f>
        <v>0</v>
      </c>
      <c r="G192" s="78">
        <f>(LosAngeles!$F$15*10^3)/LosAngeles!$B$8</f>
        <v>0</v>
      </c>
      <c r="H192" s="78">
        <f>(LasVegas!$F$15*10^3)/LasVegas!$B$8</f>
        <v>0</v>
      </c>
      <c r="I192" s="78">
        <f>(SanFrancisco!$F$15*10^3)/SanFrancisco!$B$8</f>
        <v>0</v>
      </c>
      <c r="J192" s="78">
        <f>(Baltimore!$F$15*10^3)/Baltimore!$B$8</f>
        <v>0</v>
      </c>
      <c r="K192" s="78">
        <f>(Albuquerque!$F$15*10^3)/Albuquerque!$B$8</f>
        <v>0</v>
      </c>
      <c r="L192" s="78">
        <f>(Seattle!$F$15*10^3)/Seattle!$B$8</f>
        <v>0</v>
      </c>
      <c r="M192" s="78">
        <f>(Chicago!$F$15*10^3)/Chicago!$B$8</f>
        <v>0</v>
      </c>
      <c r="N192" s="78">
        <f>(Boulder!$F$15*10^3)/Boulder!$B$8</f>
        <v>0</v>
      </c>
      <c r="O192" s="78">
        <f>(Minneapolis!$F$15*10^3)/Minneapolis!$B$8</f>
        <v>0</v>
      </c>
      <c r="P192" s="78">
        <f>(Helena!$F$15*10^3)/Helena!$B$8</f>
        <v>0</v>
      </c>
      <c r="Q192" s="78">
        <f>(Duluth!$F$15*10^3)/Duluth!$B$8</f>
        <v>0</v>
      </c>
      <c r="R192" s="78">
        <f>(Fairbanks!$F$15*10^3)/Fairbanks!$B$8</f>
        <v>0</v>
      </c>
    </row>
    <row r="193" spans="1:18">
      <c r="A193" s="52"/>
      <c r="B193" s="56" t="s">
        <v>80</v>
      </c>
      <c r="C193" s="78">
        <f>(Miami!$F$16*10^3)/Miami!$B$8</f>
        <v>0</v>
      </c>
      <c r="D193" s="78">
        <f>(Houston!$F$16*10^3)/Houston!$B$8</f>
        <v>0</v>
      </c>
      <c r="E193" s="78">
        <f>(Phoenix!$F$16*10^3)/Phoenix!$B$8</f>
        <v>0</v>
      </c>
      <c r="F193" s="78">
        <f>(Atlanta!$F$16*10^3)/Atlanta!$B$8</f>
        <v>0</v>
      </c>
      <c r="G193" s="78">
        <f>(LosAngeles!$F$16*10^3)/LosAngeles!$B$8</f>
        <v>0</v>
      </c>
      <c r="H193" s="78">
        <f>(LasVegas!$F$16*10^3)/LasVegas!$B$8</f>
        <v>0</v>
      </c>
      <c r="I193" s="78">
        <f>(SanFrancisco!$F$16*10^3)/SanFrancisco!$B$8</f>
        <v>0</v>
      </c>
      <c r="J193" s="78">
        <f>(Baltimore!$F$16*10^3)/Baltimore!$B$8</f>
        <v>0</v>
      </c>
      <c r="K193" s="78">
        <f>(Albuquerque!$F$16*10^3)/Albuquerque!$B$8</f>
        <v>0</v>
      </c>
      <c r="L193" s="78">
        <f>(Seattle!$F$16*10^3)/Seattle!$B$8</f>
        <v>0</v>
      </c>
      <c r="M193" s="78">
        <f>(Chicago!$F$16*10^3)/Chicago!$B$8</f>
        <v>0</v>
      </c>
      <c r="N193" s="78">
        <f>(Boulder!$F$16*10^3)/Boulder!$B$8</f>
        <v>0</v>
      </c>
      <c r="O193" s="78">
        <f>(Minneapolis!$F$16*10^3)/Minneapolis!$B$8</f>
        <v>0</v>
      </c>
      <c r="P193" s="78">
        <f>(Helena!$F$16*10^3)/Helena!$B$8</f>
        <v>0</v>
      </c>
      <c r="Q193" s="78">
        <f>(Duluth!$F$16*10^3)/Duluth!$B$8</f>
        <v>0</v>
      </c>
      <c r="R193" s="78">
        <f>(Fairbanks!$F$16*10^3)/Fairbanks!$B$8</f>
        <v>0</v>
      </c>
    </row>
    <row r="194" spans="1:18">
      <c r="A194" s="52"/>
      <c r="B194" s="56" t="s">
        <v>81</v>
      </c>
      <c r="C194" s="78">
        <f>(Miami!$F$17*10^3)/Miami!$B$8</f>
        <v>0</v>
      </c>
      <c r="D194" s="78">
        <f>(Houston!$F$17*10^3)/Houston!$B$8</f>
        <v>0</v>
      </c>
      <c r="E194" s="78">
        <f>(Phoenix!$F$17*10^3)/Phoenix!$B$8</f>
        <v>0</v>
      </c>
      <c r="F194" s="78">
        <f>(Atlanta!$F$17*10^3)/Atlanta!$B$8</f>
        <v>0</v>
      </c>
      <c r="G194" s="78">
        <f>(LosAngeles!$F$17*10^3)/LosAngeles!$B$8</f>
        <v>0</v>
      </c>
      <c r="H194" s="78">
        <f>(LasVegas!$F$17*10^3)/LasVegas!$B$8</f>
        <v>0</v>
      </c>
      <c r="I194" s="78">
        <f>(SanFrancisco!$F$17*10^3)/SanFrancisco!$B$8</f>
        <v>0</v>
      </c>
      <c r="J194" s="78">
        <f>(Baltimore!$F$17*10^3)/Baltimore!$B$8</f>
        <v>0</v>
      </c>
      <c r="K194" s="78">
        <f>(Albuquerque!$F$17*10^3)/Albuquerque!$B$8</f>
        <v>0</v>
      </c>
      <c r="L194" s="78">
        <f>(Seattle!$F$17*10^3)/Seattle!$B$8</f>
        <v>0</v>
      </c>
      <c r="M194" s="78">
        <f>(Chicago!$F$17*10^3)/Chicago!$B$8</f>
        <v>0</v>
      </c>
      <c r="N194" s="78">
        <f>(Boulder!$F$17*10^3)/Boulder!$B$8</f>
        <v>0</v>
      </c>
      <c r="O194" s="78">
        <f>(Minneapolis!$F$17*10^3)/Minneapolis!$B$8</f>
        <v>0</v>
      </c>
      <c r="P194" s="78">
        <f>(Helena!$F$17*10^3)/Helena!$B$8</f>
        <v>0</v>
      </c>
      <c r="Q194" s="78">
        <f>(Duluth!$F$17*10^3)/Duluth!$B$8</f>
        <v>0</v>
      </c>
      <c r="R194" s="78">
        <f>(Fairbanks!$F$17*10^3)/Fairbanks!$B$8</f>
        <v>0</v>
      </c>
    </row>
    <row r="195" spans="1:18">
      <c r="A195" s="52"/>
      <c r="B195" s="56" t="s">
        <v>82</v>
      </c>
      <c r="C195" s="78">
        <f>(Miami!$F$18*10^3)/Miami!$B$8</f>
        <v>0</v>
      </c>
      <c r="D195" s="78">
        <f>(Houston!$F$18*10^3)/Houston!$B$8</f>
        <v>0</v>
      </c>
      <c r="E195" s="78">
        <f>(Phoenix!$F$18*10^3)/Phoenix!$B$8</f>
        <v>0</v>
      </c>
      <c r="F195" s="78">
        <f>(Atlanta!$F$18*10^3)/Atlanta!$B$8</f>
        <v>0</v>
      </c>
      <c r="G195" s="78">
        <f>(LosAngeles!$F$18*10^3)/LosAngeles!$B$8</f>
        <v>0</v>
      </c>
      <c r="H195" s="78">
        <f>(LasVegas!$F$18*10^3)/LasVegas!$B$8</f>
        <v>0</v>
      </c>
      <c r="I195" s="78">
        <f>(SanFrancisco!$F$18*10^3)/SanFrancisco!$B$8</f>
        <v>0</v>
      </c>
      <c r="J195" s="78">
        <f>(Baltimore!$F$18*10^3)/Baltimore!$B$8</f>
        <v>0</v>
      </c>
      <c r="K195" s="78">
        <f>(Albuquerque!$F$18*10^3)/Albuquerque!$B$8</f>
        <v>0</v>
      </c>
      <c r="L195" s="78">
        <f>(Seattle!$F$18*10^3)/Seattle!$B$8</f>
        <v>0</v>
      </c>
      <c r="M195" s="78">
        <f>(Chicago!$F$18*10^3)/Chicago!$B$8</f>
        <v>0</v>
      </c>
      <c r="N195" s="78">
        <f>(Boulder!$F$18*10^3)/Boulder!$B$8</f>
        <v>0</v>
      </c>
      <c r="O195" s="78">
        <f>(Minneapolis!$F$18*10^3)/Minneapolis!$B$8</f>
        <v>0</v>
      </c>
      <c r="P195" s="78">
        <f>(Helena!$F$18*10^3)/Helena!$B$8</f>
        <v>0</v>
      </c>
      <c r="Q195" s="78">
        <f>(Duluth!$F$18*10^3)/Duluth!$B$8</f>
        <v>0</v>
      </c>
      <c r="R195" s="78">
        <f>(Fairbanks!$F$18*10^3)/Fairbanks!$B$8</f>
        <v>0</v>
      </c>
    </row>
    <row r="196" spans="1:18">
      <c r="A196" s="52"/>
      <c r="B196" s="56" t="s">
        <v>83</v>
      </c>
      <c r="C196" s="78">
        <f>(Miami!$F$19*10^3)/Miami!$B$8</f>
        <v>0</v>
      </c>
      <c r="D196" s="78">
        <f>(Houston!$F$19*10^3)/Houston!$B$8</f>
        <v>0</v>
      </c>
      <c r="E196" s="78">
        <f>(Phoenix!$F$19*10^3)/Phoenix!$B$8</f>
        <v>0</v>
      </c>
      <c r="F196" s="78">
        <f>(Atlanta!$F$19*10^3)/Atlanta!$B$8</f>
        <v>0</v>
      </c>
      <c r="G196" s="78">
        <f>(LosAngeles!$F$19*10^3)/LosAngeles!$B$8</f>
        <v>0</v>
      </c>
      <c r="H196" s="78">
        <f>(LasVegas!$F$19*10^3)/LasVegas!$B$8</f>
        <v>0</v>
      </c>
      <c r="I196" s="78">
        <f>(SanFrancisco!$F$19*10^3)/SanFrancisco!$B$8</f>
        <v>0</v>
      </c>
      <c r="J196" s="78">
        <f>(Baltimore!$F$19*10^3)/Baltimore!$B$8</f>
        <v>0</v>
      </c>
      <c r="K196" s="78">
        <f>(Albuquerque!$F$19*10^3)/Albuquerque!$B$8</f>
        <v>0</v>
      </c>
      <c r="L196" s="78">
        <f>(Seattle!$F$19*10^3)/Seattle!$B$8</f>
        <v>0</v>
      </c>
      <c r="M196" s="78">
        <f>(Chicago!$F$19*10^3)/Chicago!$B$8</f>
        <v>0</v>
      </c>
      <c r="N196" s="78">
        <f>(Boulder!$F$19*10^3)/Boulder!$B$8</f>
        <v>0</v>
      </c>
      <c r="O196" s="78">
        <f>(Minneapolis!$F$19*10^3)/Minneapolis!$B$8</f>
        <v>0</v>
      </c>
      <c r="P196" s="78">
        <f>(Helena!$F$19*10^3)/Helena!$B$8</f>
        <v>0</v>
      </c>
      <c r="Q196" s="78">
        <f>(Duluth!$F$19*10^3)/Duluth!$B$8</f>
        <v>0</v>
      </c>
      <c r="R196" s="78">
        <f>(Fairbanks!$F$19*10^3)/Fairbanks!$B$8</f>
        <v>0</v>
      </c>
    </row>
    <row r="197" spans="1:18">
      <c r="A197" s="52"/>
      <c r="B197" s="56" t="s">
        <v>84</v>
      </c>
      <c r="C197" s="78">
        <f>(Miami!$F$20*10^3)/Miami!$B$8</f>
        <v>0</v>
      </c>
      <c r="D197" s="78">
        <f>(Houston!$F$20*10^3)/Houston!$B$8</f>
        <v>0</v>
      </c>
      <c r="E197" s="78">
        <f>(Phoenix!$F$20*10^3)/Phoenix!$B$8</f>
        <v>0</v>
      </c>
      <c r="F197" s="78">
        <f>(Atlanta!$F$20*10^3)/Atlanta!$B$8</f>
        <v>0</v>
      </c>
      <c r="G197" s="78">
        <f>(LosAngeles!$F$20*10^3)/LosAngeles!$B$8</f>
        <v>0</v>
      </c>
      <c r="H197" s="78">
        <f>(LasVegas!$F$20*10^3)/LasVegas!$B$8</f>
        <v>0</v>
      </c>
      <c r="I197" s="78">
        <f>(SanFrancisco!$F$20*10^3)/SanFrancisco!$B$8</f>
        <v>0</v>
      </c>
      <c r="J197" s="78">
        <f>(Baltimore!$F$20*10^3)/Baltimore!$B$8</f>
        <v>0</v>
      </c>
      <c r="K197" s="78">
        <f>(Albuquerque!$F$20*10^3)/Albuquerque!$B$8</f>
        <v>0</v>
      </c>
      <c r="L197" s="78">
        <f>(Seattle!$F$20*10^3)/Seattle!$B$8</f>
        <v>0</v>
      </c>
      <c r="M197" s="78">
        <f>(Chicago!$F$20*10^3)/Chicago!$B$8</f>
        <v>0</v>
      </c>
      <c r="N197" s="78">
        <f>(Boulder!$F$20*10^3)/Boulder!$B$8</f>
        <v>0</v>
      </c>
      <c r="O197" s="78">
        <f>(Minneapolis!$F$20*10^3)/Minneapolis!$B$8</f>
        <v>0</v>
      </c>
      <c r="P197" s="78">
        <f>(Helena!$F$20*10^3)/Helena!$B$8</f>
        <v>0</v>
      </c>
      <c r="Q197" s="78">
        <f>(Duluth!$F$20*10^3)/Duluth!$B$8</f>
        <v>0</v>
      </c>
      <c r="R197" s="78">
        <f>(Fairbanks!$F$20*10^3)/Fairbanks!$B$8</f>
        <v>0</v>
      </c>
    </row>
    <row r="198" spans="1:18">
      <c r="A198" s="52"/>
      <c r="B198" s="56" t="s">
        <v>85</v>
      </c>
      <c r="C198" s="78">
        <f>(Miami!$F$21*10^3)/Miami!$B$8</f>
        <v>0</v>
      </c>
      <c r="D198" s="78">
        <f>(Houston!$F$21*10^3)/Houston!$B$8</f>
        <v>0</v>
      </c>
      <c r="E198" s="78">
        <f>(Phoenix!$F$21*10^3)/Phoenix!$B$8</f>
        <v>0</v>
      </c>
      <c r="F198" s="78">
        <f>(Atlanta!$F$21*10^3)/Atlanta!$B$8</f>
        <v>0</v>
      </c>
      <c r="G198" s="78">
        <f>(LosAngeles!$F$21*10^3)/LosAngeles!$B$8</f>
        <v>0</v>
      </c>
      <c r="H198" s="78">
        <f>(LasVegas!$F$21*10^3)/LasVegas!$B$8</f>
        <v>0</v>
      </c>
      <c r="I198" s="78">
        <f>(SanFrancisco!$F$21*10^3)/SanFrancisco!$B$8</f>
        <v>0</v>
      </c>
      <c r="J198" s="78">
        <f>(Baltimore!$F$21*10^3)/Baltimore!$B$8</f>
        <v>0</v>
      </c>
      <c r="K198" s="78">
        <f>(Albuquerque!$F$21*10^3)/Albuquerque!$B$8</f>
        <v>0</v>
      </c>
      <c r="L198" s="78">
        <f>(Seattle!$F$21*10^3)/Seattle!$B$8</f>
        <v>0</v>
      </c>
      <c r="M198" s="78">
        <f>(Chicago!$F$21*10^3)/Chicago!$B$8</f>
        <v>0</v>
      </c>
      <c r="N198" s="78">
        <f>(Boulder!$F$21*10^3)/Boulder!$B$8</f>
        <v>0</v>
      </c>
      <c r="O198" s="78">
        <f>(Minneapolis!$F$21*10^3)/Minneapolis!$B$8</f>
        <v>0</v>
      </c>
      <c r="P198" s="78">
        <f>(Helena!$F$21*10^3)/Helena!$B$8</f>
        <v>0</v>
      </c>
      <c r="Q198" s="78">
        <f>(Duluth!$F$21*10^3)/Duluth!$B$8</f>
        <v>0</v>
      </c>
      <c r="R198" s="78">
        <f>(Fairbanks!$F$21*10^3)/Fairbanks!$B$8</f>
        <v>0</v>
      </c>
    </row>
    <row r="199" spans="1:18">
      <c r="A199" s="52"/>
      <c r="B199" s="56" t="s">
        <v>86</v>
      </c>
      <c r="C199" s="78">
        <f>(Miami!$F$22*10^3)/Miami!$B$8</f>
        <v>0</v>
      </c>
      <c r="D199" s="78">
        <f>(Houston!$F$22*10^3)/Houston!$B$8</f>
        <v>0</v>
      </c>
      <c r="E199" s="78">
        <f>(Phoenix!$F$22*10^3)/Phoenix!$B$8</f>
        <v>0</v>
      </c>
      <c r="F199" s="78">
        <f>(Atlanta!$F$22*10^3)/Atlanta!$B$8</f>
        <v>0</v>
      </c>
      <c r="G199" s="78">
        <f>(LosAngeles!$F$22*10^3)/LosAngeles!$B$8</f>
        <v>0</v>
      </c>
      <c r="H199" s="78">
        <f>(LasVegas!$F$22*10^3)/LasVegas!$B$8</f>
        <v>0</v>
      </c>
      <c r="I199" s="78">
        <f>(SanFrancisco!$F$22*10^3)/SanFrancisco!$B$8</f>
        <v>0</v>
      </c>
      <c r="J199" s="78">
        <f>(Baltimore!$F$22*10^3)/Baltimore!$B$8</f>
        <v>0</v>
      </c>
      <c r="K199" s="78">
        <f>(Albuquerque!$F$22*10^3)/Albuquerque!$B$8</f>
        <v>0</v>
      </c>
      <c r="L199" s="78">
        <f>(Seattle!$F$22*10^3)/Seattle!$B$8</f>
        <v>0</v>
      </c>
      <c r="M199" s="78">
        <f>(Chicago!$F$22*10^3)/Chicago!$B$8</f>
        <v>0</v>
      </c>
      <c r="N199" s="78">
        <f>(Boulder!$F$22*10^3)/Boulder!$B$8</f>
        <v>0</v>
      </c>
      <c r="O199" s="78">
        <f>(Minneapolis!$F$22*10^3)/Minneapolis!$B$8</f>
        <v>0</v>
      </c>
      <c r="P199" s="78">
        <f>(Helena!$F$22*10^3)/Helena!$B$8</f>
        <v>0</v>
      </c>
      <c r="Q199" s="78">
        <f>(Duluth!$F$22*10^3)/Duluth!$B$8</f>
        <v>0</v>
      </c>
      <c r="R199" s="78">
        <f>(Fairbanks!$F$22*10^3)/Fairbanks!$B$8</f>
        <v>0</v>
      </c>
    </row>
    <row r="200" spans="1:18">
      <c r="A200" s="52"/>
      <c r="B200" s="56" t="s">
        <v>65</v>
      </c>
      <c r="C200" s="78">
        <f>(Miami!$F$23*10^3)/Miami!$B$8</f>
        <v>0</v>
      </c>
      <c r="D200" s="78">
        <f>(Houston!$F$23*10^3)/Houston!$B$8</f>
        <v>0</v>
      </c>
      <c r="E200" s="78">
        <f>(Phoenix!$F$23*10^3)/Phoenix!$B$8</f>
        <v>0</v>
      </c>
      <c r="F200" s="78">
        <f>(Atlanta!$F$23*10^3)/Atlanta!$B$8</f>
        <v>0</v>
      </c>
      <c r="G200" s="78">
        <f>(LosAngeles!$F$23*10^3)/LosAngeles!$B$8</f>
        <v>0</v>
      </c>
      <c r="H200" s="78">
        <f>(LasVegas!$F$23*10^3)/LasVegas!$B$8</f>
        <v>0</v>
      </c>
      <c r="I200" s="78">
        <f>(SanFrancisco!$F$23*10^3)/SanFrancisco!$B$8</f>
        <v>0</v>
      </c>
      <c r="J200" s="78">
        <f>(Baltimore!$F$23*10^3)/Baltimore!$B$8</f>
        <v>0</v>
      </c>
      <c r="K200" s="78">
        <f>(Albuquerque!$F$23*10^3)/Albuquerque!$B$8</f>
        <v>0</v>
      </c>
      <c r="L200" s="78">
        <f>(Seattle!$F$23*10^3)/Seattle!$B$8</f>
        <v>0</v>
      </c>
      <c r="M200" s="78">
        <f>(Chicago!$F$23*10^3)/Chicago!$B$8</f>
        <v>0</v>
      </c>
      <c r="N200" s="78">
        <f>(Boulder!$F$23*10^3)/Boulder!$B$8</f>
        <v>0</v>
      </c>
      <c r="O200" s="78">
        <f>(Minneapolis!$F$23*10^3)/Minneapolis!$B$8</f>
        <v>0</v>
      </c>
      <c r="P200" s="78">
        <f>(Helena!$F$23*10^3)/Helena!$B$8</f>
        <v>0</v>
      </c>
      <c r="Q200" s="78">
        <f>(Duluth!$F$23*10^3)/Duluth!$B$8</f>
        <v>0</v>
      </c>
      <c r="R200" s="78">
        <f>(Fairbanks!$F$23*10^3)/Fairbanks!$B$8</f>
        <v>0</v>
      </c>
    </row>
    <row r="201" spans="1:18">
      <c r="A201" s="52"/>
      <c r="B201" s="56" t="s">
        <v>87</v>
      </c>
      <c r="C201" s="78">
        <f>(Miami!$F$24*10^3)/Miami!$B$8</f>
        <v>0</v>
      </c>
      <c r="D201" s="78">
        <f>(Houston!$F$24*10^3)/Houston!$B$8</f>
        <v>0</v>
      </c>
      <c r="E201" s="78">
        <f>(Phoenix!$F$24*10^3)/Phoenix!$B$8</f>
        <v>0</v>
      </c>
      <c r="F201" s="78">
        <f>(Atlanta!$F$24*10^3)/Atlanta!$B$8</f>
        <v>0</v>
      </c>
      <c r="G201" s="78">
        <f>(LosAngeles!$F$24*10^3)/LosAngeles!$B$8</f>
        <v>0</v>
      </c>
      <c r="H201" s="78">
        <f>(LasVegas!$F$24*10^3)/LasVegas!$B$8</f>
        <v>0</v>
      </c>
      <c r="I201" s="78">
        <f>(SanFrancisco!$F$24*10^3)/SanFrancisco!$B$8</f>
        <v>0</v>
      </c>
      <c r="J201" s="78">
        <f>(Baltimore!$F$24*10^3)/Baltimore!$B$8</f>
        <v>0</v>
      </c>
      <c r="K201" s="78">
        <f>(Albuquerque!$F$24*10^3)/Albuquerque!$B$8</f>
        <v>0</v>
      </c>
      <c r="L201" s="78">
        <f>(Seattle!$F$24*10^3)/Seattle!$B$8</f>
        <v>0</v>
      </c>
      <c r="M201" s="78">
        <f>(Chicago!$F$24*10^3)/Chicago!$B$8</f>
        <v>0</v>
      </c>
      <c r="N201" s="78">
        <f>(Boulder!$F$24*10^3)/Boulder!$B$8</f>
        <v>0</v>
      </c>
      <c r="O201" s="78">
        <f>(Minneapolis!$F$24*10^3)/Minneapolis!$B$8</f>
        <v>0</v>
      </c>
      <c r="P201" s="78">
        <f>(Helena!$F$24*10^3)/Helena!$B$8</f>
        <v>0</v>
      </c>
      <c r="Q201" s="78">
        <f>(Duluth!$F$24*10^3)/Duluth!$B$8</f>
        <v>0</v>
      </c>
      <c r="R201" s="78">
        <f>(Fairbanks!$F$24*10^3)/Fairbanks!$B$8</f>
        <v>0</v>
      </c>
    </row>
    <row r="202" spans="1:18">
      <c r="A202" s="52"/>
      <c r="B202" s="56" t="s">
        <v>88</v>
      </c>
      <c r="C202" s="78">
        <f>(Miami!$F$25*10^3)/Miami!$B$8</f>
        <v>0</v>
      </c>
      <c r="D202" s="78">
        <f>(Houston!$F$25*10^3)/Houston!$B$8</f>
        <v>0</v>
      </c>
      <c r="E202" s="78">
        <f>(Phoenix!$F$25*10^3)/Phoenix!$B$8</f>
        <v>0</v>
      </c>
      <c r="F202" s="78">
        <f>(Atlanta!$F$25*10^3)/Atlanta!$B$8</f>
        <v>0</v>
      </c>
      <c r="G202" s="78">
        <f>(LosAngeles!$F$25*10^3)/LosAngeles!$B$8</f>
        <v>0</v>
      </c>
      <c r="H202" s="78">
        <f>(LasVegas!$F$25*10^3)/LasVegas!$B$8</f>
        <v>0</v>
      </c>
      <c r="I202" s="78">
        <f>(SanFrancisco!$F$25*10^3)/SanFrancisco!$B$8</f>
        <v>0</v>
      </c>
      <c r="J202" s="78">
        <f>(Baltimore!$F$25*10^3)/Baltimore!$B$8</f>
        <v>0</v>
      </c>
      <c r="K202" s="78">
        <f>(Albuquerque!$F$25*10^3)/Albuquerque!$B$8</f>
        <v>0</v>
      </c>
      <c r="L202" s="78">
        <f>(Seattle!$F$25*10^3)/Seattle!$B$8</f>
        <v>0</v>
      </c>
      <c r="M202" s="78">
        <f>(Chicago!$F$25*10^3)/Chicago!$B$8</f>
        <v>0</v>
      </c>
      <c r="N202" s="78">
        <f>(Boulder!$F$25*10^3)/Boulder!$B$8</f>
        <v>0</v>
      </c>
      <c r="O202" s="78">
        <f>(Minneapolis!$F$25*10^3)/Minneapolis!$B$8</f>
        <v>0</v>
      </c>
      <c r="P202" s="78">
        <f>(Helena!$F$25*10^3)/Helena!$B$8</f>
        <v>0</v>
      </c>
      <c r="Q202" s="78">
        <f>(Duluth!$F$25*10^3)/Duluth!$B$8</f>
        <v>0</v>
      </c>
      <c r="R202" s="78">
        <f>(Fairbanks!$F$25*10^3)/Fairbanks!$B$8</f>
        <v>0</v>
      </c>
    </row>
    <row r="203" spans="1:18">
      <c r="A203" s="52"/>
      <c r="B203" s="56" t="s">
        <v>89</v>
      </c>
      <c r="C203" s="78">
        <f>(Miami!$F$26*10^3)/Miami!$B$8</f>
        <v>0</v>
      </c>
      <c r="D203" s="78">
        <f>(Houston!$F$26*10^3)/Houston!$B$8</f>
        <v>0</v>
      </c>
      <c r="E203" s="78">
        <f>(Phoenix!$F$26*10^3)/Phoenix!$B$8</f>
        <v>0</v>
      </c>
      <c r="F203" s="78">
        <f>(Atlanta!$F$26*10^3)/Atlanta!$B$8</f>
        <v>0</v>
      </c>
      <c r="G203" s="78">
        <f>(LosAngeles!$F$26*10^3)/LosAngeles!$B$8</f>
        <v>0</v>
      </c>
      <c r="H203" s="78">
        <f>(LasVegas!$F$26*10^3)/LasVegas!$B$8</f>
        <v>0</v>
      </c>
      <c r="I203" s="78">
        <f>(SanFrancisco!$F$26*10^3)/SanFrancisco!$B$8</f>
        <v>0</v>
      </c>
      <c r="J203" s="78">
        <f>(Baltimore!$F$26*10^3)/Baltimore!$B$8</f>
        <v>0</v>
      </c>
      <c r="K203" s="78">
        <f>(Albuquerque!$F$26*10^3)/Albuquerque!$B$8</f>
        <v>0</v>
      </c>
      <c r="L203" s="78">
        <f>(Seattle!$F$26*10^3)/Seattle!$B$8</f>
        <v>0</v>
      </c>
      <c r="M203" s="78">
        <f>(Chicago!$F$26*10^3)/Chicago!$B$8</f>
        <v>0</v>
      </c>
      <c r="N203" s="78">
        <f>(Boulder!$F$26*10^3)/Boulder!$B$8</f>
        <v>0</v>
      </c>
      <c r="O203" s="78">
        <f>(Minneapolis!$F$26*10^3)/Minneapolis!$B$8</f>
        <v>0</v>
      </c>
      <c r="P203" s="78">
        <f>(Helena!$F$26*10^3)/Helena!$B$8</f>
        <v>0</v>
      </c>
      <c r="Q203" s="78">
        <f>(Duluth!$F$26*10^3)/Duluth!$B$8</f>
        <v>0</v>
      </c>
      <c r="R203" s="78">
        <f>(Fairbanks!$F$26*10^3)/Fairbanks!$B$8</f>
        <v>0</v>
      </c>
    </row>
    <row r="204" spans="1:18">
      <c r="A204" s="52"/>
      <c r="B204" s="56" t="s">
        <v>90</v>
      </c>
      <c r="C204" s="78">
        <f>(Miami!$F$28*10^3)/Miami!$B$8</f>
        <v>0</v>
      </c>
      <c r="D204" s="78">
        <f>(Houston!$F$28*10^3)/Houston!$B$8</f>
        <v>0</v>
      </c>
      <c r="E204" s="78">
        <f>(Phoenix!$F$28*10^3)/Phoenix!$B$8</f>
        <v>0</v>
      </c>
      <c r="F204" s="78">
        <f>(Atlanta!$F$28*10^3)/Atlanta!$B$8</f>
        <v>0</v>
      </c>
      <c r="G204" s="78">
        <f>(LosAngeles!$F$28*10^3)/LosAngeles!$B$8</f>
        <v>0</v>
      </c>
      <c r="H204" s="78">
        <f>(LasVegas!$F$28*10^3)/LasVegas!$B$8</f>
        <v>0</v>
      </c>
      <c r="I204" s="78">
        <f>(SanFrancisco!$F$28*10^3)/SanFrancisco!$B$8</f>
        <v>0</v>
      </c>
      <c r="J204" s="78">
        <f>(Baltimore!$F$28*10^3)/Baltimore!$B$8</f>
        <v>0</v>
      </c>
      <c r="K204" s="78">
        <f>(Albuquerque!$F$28*10^3)/Albuquerque!$B$8</f>
        <v>0</v>
      </c>
      <c r="L204" s="78">
        <f>(Seattle!$F$28*10^3)/Seattle!$B$8</f>
        <v>0</v>
      </c>
      <c r="M204" s="78">
        <f>(Chicago!$F$28*10^3)/Chicago!$B$8</f>
        <v>0</v>
      </c>
      <c r="N204" s="78">
        <f>(Boulder!$F$28*10^3)/Boulder!$B$8</f>
        <v>0</v>
      </c>
      <c r="O204" s="78">
        <f>(Minneapolis!$F$28*10^3)/Minneapolis!$B$8</f>
        <v>0</v>
      </c>
      <c r="P204" s="78">
        <f>(Helena!$F$28*10^3)/Helena!$B$8</f>
        <v>0</v>
      </c>
      <c r="Q204" s="78">
        <f>(Duluth!$F$28*10^3)/Duluth!$B$8</f>
        <v>0</v>
      </c>
      <c r="R204" s="78">
        <f>(Fairbanks!$F$28*10^3)/Fairbanks!$B$8</f>
        <v>0</v>
      </c>
    </row>
    <row r="205" spans="1:18">
      <c r="A205" s="52"/>
      <c r="B205" s="55" t="s">
        <v>267</v>
      </c>
      <c r="C205" s="78">
        <f>(Miami!$B$2*10^3)/Miami!$B$8</f>
        <v>707.21496204710854</v>
      </c>
      <c r="D205" s="78">
        <f>(Houston!$B$2*10^3)/Houston!$B$8</f>
        <v>717.15314187338595</v>
      </c>
      <c r="E205" s="78">
        <f>(Phoenix!$B$2*10^3)/Phoenix!$B$8</f>
        <v>694.94874403317942</v>
      </c>
      <c r="F205" s="78">
        <f>(Atlanta!$B$2*10^3)/Atlanta!$B$8</f>
        <v>757.61014163862581</v>
      </c>
      <c r="G205" s="78">
        <f>(LosAngeles!$B$2*10^3)/LosAngeles!$B$8</f>
        <v>568.72603490100948</v>
      </c>
      <c r="H205" s="78">
        <f>(LasVegas!$B$2*10^3)/LasVegas!$B$8</f>
        <v>689.0797401987636</v>
      </c>
      <c r="I205" s="78">
        <f>(SanFrancisco!$B$2*10^3)/SanFrancisco!$B$8</f>
        <v>593.68886454339145</v>
      </c>
      <c r="J205" s="78">
        <f>(Baltimore!$B$2*10^3)/Baltimore!$B$8</f>
        <v>840.81305266452773</v>
      </c>
      <c r="K205" s="78">
        <f>(Albuquerque!$B$2*10^3)/Albuquerque!$B$8</f>
        <v>758.58830894436176</v>
      </c>
      <c r="L205" s="78">
        <f>(Seattle!$B$2*10^3)/Seattle!$B$8</f>
        <v>717.03576179669767</v>
      </c>
      <c r="M205" s="78">
        <f>(Chicago!$B$2*10^3)/Chicago!$B$8</f>
        <v>967.95523906408948</v>
      </c>
      <c r="N205" s="78">
        <f>(Boulder!$B$2*10^3)/Boulder!$B$8</f>
        <v>849.44048830111899</v>
      </c>
      <c r="O205" s="78">
        <f>(Minneapolis!$B$2*10^3)/Minneapolis!$B$8</f>
        <v>1093.5519211205883</v>
      </c>
      <c r="P205" s="78">
        <f>(Helena!$B$2*10^3)/Helena!$B$8</f>
        <v>974.17638312857025</v>
      </c>
      <c r="Q205" s="78">
        <f>(Duluth!$B$2*10^3)/Duluth!$B$8</f>
        <v>1192.1511855387746</v>
      </c>
      <c r="R205" s="78">
        <f>(Fairbanks!$B$2*10^3)/Fairbanks!$B$8</f>
        <v>1707.8996791611237</v>
      </c>
    </row>
    <row r="206" spans="1:18">
      <c r="A206" s="55" t="s">
        <v>269</v>
      </c>
      <c r="B206" s="49"/>
    </row>
    <row r="207" spans="1:18">
      <c r="A207" s="52"/>
      <c r="B207" s="55" t="s">
        <v>279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>
      <c r="A208" s="52"/>
      <c r="B208" s="56" t="s">
        <v>280</v>
      </c>
      <c r="C208" s="66">
        <f>10^(-3)*Miami!$C135</f>
        <v>24.995419000000002</v>
      </c>
      <c r="D208" s="66">
        <f>10^(-3)*Houston!$C135</f>
        <v>22.225351</v>
      </c>
      <c r="E208" s="66">
        <f>10^(-3)*Phoenix!$C135</f>
        <v>19.237724</v>
      </c>
      <c r="F208" s="66">
        <f>10^(-3)*Atlanta!$C135</f>
        <v>18.291191999999999</v>
      </c>
      <c r="G208" s="66">
        <f>10^(-3)*LosAngeles!$C135</f>
        <v>20.424153</v>
      </c>
      <c r="H208" s="66">
        <f>10^(-3)*LasVegas!$C135</f>
        <v>17.594843000000001</v>
      </c>
      <c r="I208" s="66">
        <f>10^(-3)*SanFrancisco!$C135</f>
        <v>16.258290000000002</v>
      </c>
      <c r="J208" s="66">
        <f>10^(-3)*Baltimore!$C135</f>
        <v>17.193703000000003</v>
      </c>
      <c r="K208" s="66">
        <f>10^(-3)*Albuquerque!$C135</f>
        <v>17.453718000000002</v>
      </c>
      <c r="L208" s="66">
        <f>10^(-3)*Seattle!$C135</f>
        <v>16.478048999999999</v>
      </c>
      <c r="M208" s="66">
        <f>10^(-3)*Chicago!$C135</f>
        <v>17.940304000000001</v>
      </c>
      <c r="N208" s="66">
        <f>10^(-3)*Boulder!$C135</f>
        <v>18.043620999999998</v>
      </c>
      <c r="O208" s="66">
        <f>10^(-3)*Minneapolis!$C135</f>
        <v>18.321201000000002</v>
      </c>
      <c r="P208" s="66">
        <f>10^(-3)*Helena!$C135</f>
        <v>18.379204000000001</v>
      </c>
      <c r="Q208" s="66">
        <f>10^(-3)*Duluth!$C135</f>
        <v>18.422344000000002</v>
      </c>
      <c r="R208" s="66">
        <f>10^(-3)*Fairbanks!$C135</f>
        <v>19.459871</v>
      </c>
    </row>
    <row r="209" spans="1:18">
      <c r="A209" s="52"/>
      <c r="B209" s="56" t="s">
        <v>281</v>
      </c>
      <c r="C209" s="66">
        <f>10^(-3)*Miami!$C136</f>
        <v>25.726558000000001</v>
      </c>
      <c r="D209" s="66">
        <f>10^(-3)*Houston!$C136</f>
        <v>22.454331</v>
      </c>
      <c r="E209" s="66">
        <f>10^(-3)*Phoenix!$C136</f>
        <v>20.410551000000002</v>
      </c>
      <c r="F209" s="66">
        <f>10^(-3)*Atlanta!$C136</f>
        <v>17.860870999999999</v>
      </c>
      <c r="G209" s="66">
        <f>10^(-3)*LosAngeles!$C136</f>
        <v>20.239315999999999</v>
      </c>
      <c r="H209" s="66">
        <f>10^(-3)*LasVegas!$C136</f>
        <v>18.054026999999998</v>
      </c>
      <c r="I209" s="66">
        <f>10^(-3)*SanFrancisco!$C136</f>
        <v>18.342136999999997</v>
      </c>
      <c r="J209" s="66">
        <f>10^(-3)*Baltimore!$C136</f>
        <v>16.307592</v>
      </c>
      <c r="K209" s="66">
        <f>10^(-3)*Albuquerque!$C136</f>
        <v>18.810141000000002</v>
      </c>
      <c r="L209" s="66">
        <f>10^(-3)*Seattle!$C136</f>
        <v>15.808915000000001</v>
      </c>
      <c r="M209" s="66">
        <f>10^(-3)*Chicago!$C136</f>
        <v>17.940304000000001</v>
      </c>
      <c r="N209" s="66">
        <f>10^(-3)*Boulder!$C136</f>
        <v>17.605198000000001</v>
      </c>
      <c r="O209" s="66">
        <f>10^(-3)*Minneapolis!$C136</f>
        <v>17.179465</v>
      </c>
      <c r="P209" s="66">
        <f>10^(-3)*Helena!$C136</f>
        <v>18.083587000000001</v>
      </c>
      <c r="Q209" s="66">
        <f>10^(-3)*Duluth!$C136</f>
        <v>17.314223999999999</v>
      </c>
      <c r="R209" s="66">
        <f>10^(-3)*Fairbanks!$C136</f>
        <v>19.459871</v>
      </c>
    </row>
    <row r="210" spans="1:18">
      <c r="A210" s="52"/>
      <c r="B210" s="68" t="s">
        <v>282</v>
      </c>
      <c r="C210" s="66">
        <f>10^(-3)*Miami!$C137</f>
        <v>26.165165000000002</v>
      </c>
      <c r="D210" s="66">
        <f>10^(-3)*Houston!$C137</f>
        <v>22.434218000000001</v>
      </c>
      <c r="E210" s="66">
        <f>10^(-3)*Phoenix!$C137</f>
        <v>23.554390000000001</v>
      </c>
      <c r="F210" s="66">
        <f>10^(-3)*Atlanta!$C137</f>
        <v>20.466397000000001</v>
      </c>
      <c r="G210" s="66">
        <f>10^(-3)*LosAngeles!$C137</f>
        <v>20.848338000000002</v>
      </c>
      <c r="H210" s="66">
        <f>10^(-3)*LasVegas!$C137</f>
        <v>19.477639</v>
      </c>
      <c r="I210" s="66">
        <f>10^(-3)*SanFrancisco!$C137</f>
        <v>16.623691000000001</v>
      </c>
      <c r="J210" s="66">
        <f>10^(-3)*Baltimore!$C137</f>
        <v>19.724371999999999</v>
      </c>
      <c r="K210" s="66">
        <f>10^(-3)*Albuquerque!$C137</f>
        <v>19.025798999999999</v>
      </c>
      <c r="L210" s="66">
        <f>10^(-3)*Seattle!$C137</f>
        <v>17.897105</v>
      </c>
      <c r="M210" s="66">
        <f>10^(-3)*Chicago!$C137</f>
        <v>19.363171999999999</v>
      </c>
      <c r="N210" s="66">
        <f>10^(-3)*Boulder!$C137</f>
        <v>19.930606000000001</v>
      </c>
      <c r="O210" s="66">
        <f>10^(-3)*Minneapolis!$C137</f>
        <v>18.673705999999999</v>
      </c>
      <c r="P210" s="66">
        <f>10^(-3)*Helena!$C137</f>
        <v>19.967533</v>
      </c>
      <c r="Q210" s="66">
        <f>10^(-3)*Duluth!$C137</f>
        <v>17.421260999999998</v>
      </c>
      <c r="R210" s="66">
        <f>10^(-3)*Fairbanks!$C137</f>
        <v>19.459871</v>
      </c>
    </row>
    <row r="211" spans="1:18">
      <c r="A211" s="52"/>
      <c r="B211" s="68" t="s">
        <v>283</v>
      </c>
      <c r="C211" s="66">
        <f>10^(-3)*Miami!$C138</f>
        <v>27.174553</v>
      </c>
      <c r="D211" s="66">
        <f>10^(-3)*Houston!$C138</f>
        <v>24.741687000000002</v>
      </c>
      <c r="E211" s="66">
        <f>10^(-3)*Phoenix!$C138</f>
        <v>23.868237000000001</v>
      </c>
      <c r="F211" s="66">
        <f>10^(-3)*Atlanta!$C138</f>
        <v>23.292179000000001</v>
      </c>
      <c r="G211" s="66">
        <f>10^(-3)*LosAngeles!$C138</f>
        <v>21.974992</v>
      </c>
      <c r="H211" s="66">
        <f>10^(-3)*LasVegas!$C138</f>
        <v>23.286695000000002</v>
      </c>
      <c r="I211" s="66">
        <f>10^(-3)*SanFrancisco!$C138</f>
        <v>19.041195000000002</v>
      </c>
      <c r="J211" s="66">
        <f>10^(-3)*Baltimore!$C138</f>
        <v>20.824614</v>
      </c>
      <c r="K211" s="66">
        <f>10^(-3)*Albuquerque!$C138</f>
        <v>21.428856</v>
      </c>
      <c r="L211" s="66">
        <f>10^(-3)*Seattle!$C138</f>
        <v>17.27638</v>
      </c>
      <c r="M211" s="66">
        <f>10^(-3)*Chicago!$C138</f>
        <v>19.989608</v>
      </c>
      <c r="N211" s="66">
        <f>10^(-3)*Boulder!$C138</f>
        <v>21.082093</v>
      </c>
      <c r="O211" s="66">
        <f>10^(-3)*Minneapolis!$C138</f>
        <v>20.101435000000002</v>
      </c>
      <c r="P211" s="66">
        <f>10^(-3)*Helena!$C138</f>
        <v>19.430260000000001</v>
      </c>
      <c r="Q211" s="66">
        <f>10^(-3)*Duluth!$C138</f>
        <v>19.015692999999999</v>
      </c>
      <c r="R211" s="66">
        <f>10^(-3)*Fairbanks!$C138</f>
        <v>19.821455000000004</v>
      </c>
    </row>
    <row r="212" spans="1:18">
      <c r="A212" s="52"/>
      <c r="B212" s="68" t="s">
        <v>284</v>
      </c>
      <c r="C212" s="66">
        <f>10^(-3)*Miami!$C139</f>
        <v>28.678874</v>
      </c>
      <c r="D212" s="66">
        <f>10^(-3)*Houston!$C139</f>
        <v>28.670974999999999</v>
      </c>
      <c r="E212" s="66">
        <f>10^(-3)*Phoenix!$C139</f>
        <v>27.790883000000001</v>
      </c>
      <c r="F212" s="66">
        <f>10^(-3)*Atlanta!$C139</f>
        <v>26.204432000000001</v>
      </c>
      <c r="G212" s="66">
        <f>10^(-3)*LosAngeles!$C139</f>
        <v>22.532205000000001</v>
      </c>
      <c r="H212" s="66">
        <f>10^(-3)*LasVegas!$C139</f>
        <v>25.674866999999999</v>
      </c>
      <c r="I212" s="66">
        <f>10^(-3)*SanFrancisco!$C139</f>
        <v>19.224616999999999</v>
      </c>
      <c r="J212" s="66">
        <f>10^(-3)*Baltimore!$C139</f>
        <v>23.715200000000003</v>
      </c>
      <c r="K212" s="66">
        <f>10^(-3)*Albuquerque!$C139</f>
        <v>23.439396000000002</v>
      </c>
      <c r="L212" s="66">
        <f>10^(-3)*Seattle!$C139</f>
        <v>19.640532</v>
      </c>
      <c r="M212" s="66">
        <f>10^(-3)*Chicago!$C139</f>
        <v>24.408014000000001</v>
      </c>
      <c r="N212" s="66">
        <f>10^(-3)*Boulder!$C139</f>
        <v>22.771234</v>
      </c>
      <c r="O212" s="66">
        <f>10^(-3)*Minneapolis!$C139</f>
        <v>24.523345000000003</v>
      </c>
      <c r="P212" s="66">
        <f>10^(-3)*Helena!$C139</f>
        <v>21.364401000000001</v>
      </c>
      <c r="Q212" s="66">
        <f>10^(-3)*Duluth!$C139</f>
        <v>21.592541000000001</v>
      </c>
      <c r="R212" s="66">
        <f>10^(-3)*Fairbanks!$C139</f>
        <v>22.566168000000001</v>
      </c>
    </row>
    <row r="213" spans="1:18">
      <c r="A213" s="52"/>
      <c r="B213" s="68" t="s">
        <v>285</v>
      </c>
      <c r="C213" s="66">
        <f>10^(-3)*Miami!$C140</f>
        <v>30.072306000000001</v>
      </c>
      <c r="D213" s="66">
        <f>10^(-3)*Houston!$C140</f>
        <v>29.029911999999999</v>
      </c>
      <c r="E213" s="66">
        <f>10^(-3)*Phoenix!$C140</f>
        <v>32.813575</v>
      </c>
      <c r="F213" s="66">
        <f>10^(-3)*Atlanta!$C140</f>
        <v>28.268419000000002</v>
      </c>
      <c r="G213" s="66">
        <f>10^(-3)*LosAngeles!$C140</f>
        <v>22.560882000000003</v>
      </c>
      <c r="H213" s="66">
        <f>10^(-3)*LasVegas!$C140</f>
        <v>30.673926999999999</v>
      </c>
      <c r="I213" s="66">
        <f>10^(-3)*SanFrancisco!$C140</f>
        <v>20.500340000000001</v>
      </c>
      <c r="J213" s="66">
        <f>10^(-3)*Baltimore!$C140</f>
        <v>28.573657000000001</v>
      </c>
      <c r="K213" s="66">
        <f>10^(-3)*Albuquerque!$C140</f>
        <v>25.737908000000001</v>
      </c>
      <c r="L213" s="66">
        <f>10^(-3)*Seattle!$C140</f>
        <v>20.685928000000001</v>
      </c>
      <c r="M213" s="66">
        <f>10^(-3)*Chicago!$C140</f>
        <v>28.387495999999999</v>
      </c>
      <c r="N213" s="66">
        <f>10^(-3)*Boulder!$C140</f>
        <v>24.583973000000004</v>
      </c>
      <c r="O213" s="66">
        <f>10^(-3)*Minneapolis!$C140</f>
        <v>28.362348999999998</v>
      </c>
      <c r="P213" s="66">
        <f>10^(-3)*Helena!$C140</f>
        <v>25.695694</v>
      </c>
      <c r="Q213" s="66">
        <f>10^(-3)*Duluth!$C140</f>
        <v>25.12266</v>
      </c>
      <c r="R213" s="66">
        <f>10^(-3)*Fairbanks!$C140</f>
        <v>24.919442</v>
      </c>
    </row>
    <row r="214" spans="1:18">
      <c r="A214" s="52"/>
      <c r="B214" s="68" t="s">
        <v>286</v>
      </c>
      <c r="C214" s="66">
        <f>10^(-3)*Miami!$C141</f>
        <v>29.550644000000002</v>
      </c>
      <c r="D214" s="66">
        <f>10^(-3)*Houston!$C141</f>
        <v>30.290005000000001</v>
      </c>
      <c r="E214" s="66">
        <f>10^(-3)*Phoenix!$C141</f>
        <v>32.357391</v>
      </c>
      <c r="F214" s="66">
        <f>10^(-3)*Atlanta!$C141</f>
        <v>30.790988000000002</v>
      </c>
      <c r="G214" s="66">
        <f>10^(-3)*LosAngeles!$C141</f>
        <v>23.756949000000002</v>
      </c>
      <c r="H214" s="66">
        <f>10^(-3)*LasVegas!$C141</f>
        <v>29.967172999999999</v>
      </c>
      <c r="I214" s="66">
        <f>10^(-3)*SanFrancisco!$C141</f>
        <v>22.032541000000002</v>
      </c>
      <c r="J214" s="66">
        <f>10^(-3)*Baltimore!$C141</f>
        <v>29.291649000000003</v>
      </c>
      <c r="K214" s="66">
        <f>10^(-3)*Albuquerque!$C141</f>
        <v>26.586981999999999</v>
      </c>
      <c r="L214" s="66">
        <f>10^(-3)*Seattle!$C141</f>
        <v>22.292802999999999</v>
      </c>
      <c r="M214" s="66">
        <f>10^(-3)*Chicago!$C141</f>
        <v>29.428446000000001</v>
      </c>
      <c r="N214" s="66">
        <f>10^(-3)*Boulder!$C141</f>
        <v>26.067954000000004</v>
      </c>
      <c r="O214" s="66">
        <f>10^(-3)*Minneapolis!$C141</f>
        <v>28.436909</v>
      </c>
      <c r="P214" s="66">
        <f>10^(-3)*Helena!$C141</f>
        <v>25.832150000000002</v>
      </c>
      <c r="Q214" s="66">
        <f>10^(-3)*Duluth!$C141</f>
        <v>26.860923</v>
      </c>
      <c r="R214" s="66">
        <f>10^(-3)*Fairbanks!$C141</f>
        <v>24.791093</v>
      </c>
    </row>
    <row r="215" spans="1:18">
      <c r="A215" s="52"/>
      <c r="B215" s="68" t="s">
        <v>287</v>
      </c>
      <c r="C215" s="66">
        <f>10^(-3)*Miami!$C142</f>
        <v>29.851298</v>
      </c>
      <c r="D215" s="66">
        <f>10^(-3)*Houston!$C142</f>
        <v>29.891636999999999</v>
      </c>
      <c r="E215" s="66">
        <f>10^(-3)*Phoenix!$C142</f>
        <v>32.365508000000005</v>
      </c>
      <c r="F215" s="66">
        <f>10^(-3)*Atlanta!$C142</f>
        <v>28.043312999999998</v>
      </c>
      <c r="G215" s="66">
        <f>10^(-3)*LosAngeles!$C142</f>
        <v>24.989506000000002</v>
      </c>
      <c r="H215" s="66">
        <f>10^(-3)*LasVegas!$C142</f>
        <v>29.117841000000002</v>
      </c>
      <c r="I215" s="66">
        <f>10^(-3)*SanFrancisco!$C142</f>
        <v>19.957243999999999</v>
      </c>
      <c r="J215" s="66">
        <f>10^(-3)*Baltimore!$C142</f>
        <v>29.296284</v>
      </c>
      <c r="K215" s="66">
        <f>10^(-3)*Albuquerque!$C142</f>
        <v>26.617267999999999</v>
      </c>
      <c r="L215" s="66">
        <f>10^(-3)*Seattle!$C142</f>
        <v>21.818477999999999</v>
      </c>
      <c r="M215" s="66">
        <f>10^(-3)*Chicago!$C142</f>
        <v>28.959257000000001</v>
      </c>
      <c r="N215" s="66">
        <f>10^(-3)*Boulder!$C142</f>
        <v>26.051102</v>
      </c>
      <c r="O215" s="66">
        <f>10^(-3)*Minneapolis!$C142</f>
        <v>28.187298999999999</v>
      </c>
      <c r="P215" s="66">
        <f>10^(-3)*Helena!$C142</f>
        <v>24.949584999999999</v>
      </c>
      <c r="Q215" s="66">
        <f>10^(-3)*Duluth!$C142</f>
        <v>25.765944999999999</v>
      </c>
      <c r="R215" s="66">
        <f>10^(-3)*Fairbanks!$C142</f>
        <v>24.645105000000001</v>
      </c>
    </row>
    <row r="216" spans="1:18">
      <c r="A216" s="52"/>
      <c r="B216" s="68" t="s">
        <v>288</v>
      </c>
      <c r="C216" s="66">
        <f>10^(-3)*Miami!$C143</f>
        <v>28.908337</v>
      </c>
      <c r="D216" s="66">
        <f>10^(-3)*Houston!$C143</f>
        <v>28.415483000000002</v>
      </c>
      <c r="E216" s="66">
        <f>10^(-3)*Phoenix!$C143</f>
        <v>29.630414000000002</v>
      </c>
      <c r="F216" s="66">
        <f>10^(-3)*Atlanta!$C143</f>
        <v>26.540585</v>
      </c>
      <c r="G216" s="66">
        <f>10^(-3)*LosAngeles!$C143</f>
        <v>25.019795999999999</v>
      </c>
      <c r="H216" s="66">
        <f>10^(-3)*LasVegas!$C143</f>
        <v>28.122588</v>
      </c>
      <c r="I216" s="66">
        <f>10^(-3)*SanFrancisco!$C143</f>
        <v>23.530557000000002</v>
      </c>
      <c r="J216" s="66">
        <f>10^(-3)*Baltimore!$C143</f>
        <v>25.443656000000001</v>
      </c>
      <c r="K216" s="66">
        <f>10^(-3)*Albuquerque!$C143</f>
        <v>23.371334999999998</v>
      </c>
      <c r="L216" s="66">
        <f>10^(-3)*Seattle!$C143</f>
        <v>21.670420999999997</v>
      </c>
      <c r="M216" s="66">
        <f>10^(-3)*Chicago!$C143</f>
        <v>25.394132000000003</v>
      </c>
      <c r="N216" s="66">
        <f>10^(-3)*Boulder!$C143</f>
        <v>23.318180000000002</v>
      </c>
      <c r="O216" s="66">
        <f>10^(-3)*Minneapolis!$C143</f>
        <v>25.195002000000002</v>
      </c>
      <c r="P216" s="66">
        <f>10^(-3)*Helena!$C143</f>
        <v>22.983755000000002</v>
      </c>
      <c r="Q216" s="66">
        <f>10^(-3)*Duluth!$C143</f>
        <v>23.515287000000001</v>
      </c>
      <c r="R216" s="66">
        <f>10^(-3)*Fairbanks!$C143</f>
        <v>20.919526000000001</v>
      </c>
    </row>
    <row r="217" spans="1:18">
      <c r="A217" s="52"/>
      <c r="B217" s="68" t="s">
        <v>289</v>
      </c>
      <c r="C217" s="66">
        <f>10^(-3)*Miami!$C144</f>
        <v>28.317558000000002</v>
      </c>
      <c r="D217" s="66">
        <f>10^(-3)*Houston!$C144</f>
        <v>26.58192</v>
      </c>
      <c r="E217" s="66">
        <f>10^(-3)*Phoenix!$C144</f>
        <v>24.811813999999998</v>
      </c>
      <c r="F217" s="66">
        <f>10^(-3)*Atlanta!$C144</f>
        <v>24.005496999999998</v>
      </c>
      <c r="G217" s="66">
        <f>10^(-3)*LosAngeles!$C144</f>
        <v>22.953804000000002</v>
      </c>
      <c r="H217" s="66">
        <f>10^(-3)*LasVegas!$C144</f>
        <v>23.620630000000002</v>
      </c>
      <c r="I217" s="66">
        <f>10^(-3)*SanFrancisco!$C144</f>
        <v>19.878996000000001</v>
      </c>
      <c r="J217" s="66">
        <f>10^(-3)*Baltimore!$C144</f>
        <v>22.920197000000002</v>
      </c>
      <c r="K217" s="66">
        <f>10^(-3)*Albuquerque!$C144</f>
        <v>21.485415</v>
      </c>
      <c r="L217" s="66">
        <f>10^(-3)*Seattle!$C144</f>
        <v>18.137857</v>
      </c>
      <c r="M217" s="66">
        <f>10^(-3)*Chicago!$C144</f>
        <v>22.392506000000001</v>
      </c>
      <c r="N217" s="66">
        <f>10^(-3)*Boulder!$C144</f>
        <v>22.006825000000003</v>
      </c>
      <c r="O217" s="66">
        <f>10^(-3)*Minneapolis!$C144</f>
        <v>20.69661</v>
      </c>
      <c r="P217" s="66">
        <f>10^(-3)*Helena!$C144</f>
        <v>20.941523</v>
      </c>
      <c r="Q217" s="66">
        <f>10^(-3)*Duluth!$C144</f>
        <v>19.728182</v>
      </c>
      <c r="R217" s="66">
        <f>10^(-3)*Fairbanks!$C144</f>
        <v>19.544809000000001</v>
      </c>
    </row>
    <row r="218" spans="1:18">
      <c r="A218" s="52"/>
      <c r="B218" s="68" t="s">
        <v>291</v>
      </c>
      <c r="C218" s="66">
        <f>10^(-3)*Miami!$C145</f>
        <v>26.414435000000001</v>
      </c>
      <c r="D218" s="66">
        <f>10^(-3)*Houston!$C145</f>
        <v>23.621907</v>
      </c>
      <c r="E218" s="66">
        <f>10^(-3)*Phoenix!$C145</f>
        <v>22.282800999999999</v>
      </c>
      <c r="F218" s="66">
        <f>10^(-3)*Atlanta!$C145</f>
        <v>19.753889000000001</v>
      </c>
      <c r="G218" s="66">
        <f>10^(-3)*LosAngeles!$C145</f>
        <v>21.061456</v>
      </c>
      <c r="H218" s="66">
        <f>10^(-3)*LasVegas!$C145</f>
        <v>19.463880000000003</v>
      </c>
      <c r="I218" s="66">
        <f>10^(-3)*SanFrancisco!$C145</f>
        <v>17.424735000000002</v>
      </c>
      <c r="J218" s="66">
        <f>10^(-3)*Baltimore!$C145</f>
        <v>20.862400000000001</v>
      </c>
      <c r="K218" s="66">
        <f>10^(-3)*Albuquerque!$C145</f>
        <v>18.610733</v>
      </c>
      <c r="L218" s="66">
        <f>10^(-3)*Seattle!$C145</f>
        <v>16.537423</v>
      </c>
      <c r="M218" s="66">
        <f>10^(-3)*Chicago!$C145</f>
        <v>21.714502</v>
      </c>
      <c r="N218" s="66">
        <f>10^(-3)*Boulder!$C145</f>
        <v>18.676862</v>
      </c>
      <c r="O218" s="66">
        <f>10^(-3)*Minneapolis!$C145</f>
        <v>19.496233</v>
      </c>
      <c r="P218" s="66">
        <f>10^(-3)*Helena!$C145</f>
        <v>18.654496999999999</v>
      </c>
      <c r="Q218" s="66">
        <f>10^(-3)*Duluth!$C145</f>
        <v>18.422344000000002</v>
      </c>
      <c r="R218" s="66">
        <f>10^(-3)*Fairbanks!$C145</f>
        <v>19.459871</v>
      </c>
    </row>
    <row r="219" spans="1:18">
      <c r="A219" s="52"/>
      <c r="B219" s="68" t="s">
        <v>290</v>
      </c>
      <c r="C219" s="66">
        <f>10^(-3)*Miami!$C146</f>
        <v>24.727430000000002</v>
      </c>
      <c r="D219" s="66">
        <f>10^(-3)*Houston!$C146</f>
        <v>22.197001</v>
      </c>
      <c r="E219" s="66">
        <f>10^(-3)*Phoenix!$C146</f>
        <v>18.743531000000001</v>
      </c>
      <c r="F219" s="66">
        <f>10^(-3)*Atlanta!$C146</f>
        <v>17.19586</v>
      </c>
      <c r="G219" s="66">
        <f>10^(-3)*LosAngeles!$C146</f>
        <v>20.588841000000002</v>
      </c>
      <c r="H219" s="66">
        <f>10^(-3)*LasVegas!$C146</f>
        <v>18.219047</v>
      </c>
      <c r="I219" s="66">
        <f>10^(-3)*SanFrancisco!$C146</f>
        <v>16.622672999999999</v>
      </c>
      <c r="J219" s="66">
        <f>10^(-3)*Baltimore!$C146</f>
        <v>17.193703000000003</v>
      </c>
      <c r="K219" s="66">
        <f>10^(-3)*Albuquerque!$C146</f>
        <v>17.747411</v>
      </c>
      <c r="L219" s="66">
        <f>10^(-3)*Seattle!$C146</f>
        <v>16.478048999999999</v>
      </c>
      <c r="M219" s="66">
        <f>10^(-3)*Chicago!$C146</f>
        <v>17.940304000000001</v>
      </c>
      <c r="N219" s="66">
        <f>10^(-3)*Boulder!$C146</f>
        <v>18.213943</v>
      </c>
      <c r="O219" s="66">
        <f>10^(-3)*Minneapolis!$C146</f>
        <v>18.321201000000002</v>
      </c>
      <c r="P219" s="66">
        <f>10^(-3)*Helena!$C146</f>
        <v>18.379204000000001</v>
      </c>
      <c r="Q219" s="66">
        <f>10^(-3)*Duluth!$C146</f>
        <v>18.422344000000002</v>
      </c>
      <c r="R219" s="66">
        <f>10^(-3)*Fairbanks!$C146</f>
        <v>19.459871</v>
      </c>
    </row>
    <row r="220" spans="1:18">
      <c r="A220" s="52"/>
      <c r="B220" s="68" t="s">
        <v>292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52"/>
      <c r="B221" s="56" t="s">
        <v>280</v>
      </c>
      <c r="C221" s="66" t="str">
        <f>Miami!$D135</f>
        <v>23-JAN-15:00</v>
      </c>
      <c r="D221" s="66" t="str">
        <f>Houston!$D135</f>
        <v>03-JAN-13:00</v>
      </c>
      <c r="E221" s="66" t="str">
        <f>Phoenix!$D135</f>
        <v>27-JAN-14:00</v>
      </c>
      <c r="F221" s="66" t="str">
        <f>Atlanta!$D135</f>
        <v>23-JAN-16:00</v>
      </c>
      <c r="G221" s="66" t="str">
        <f>LosAngeles!$D135</f>
        <v>25-JAN-15:30</v>
      </c>
      <c r="H221" s="66" t="str">
        <f>LasVegas!$D135</f>
        <v>18-JAN-16:49</v>
      </c>
      <c r="I221" s="66" t="str">
        <f>SanFrancisco!$D135</f>
        <v>02-JAN-16:00</v>
      </c>
      <c r="J221" s="66" t="str">
        <f>Baltimore!$D135</f>
        <v>02-JAN-16:49</v>
      </c>
      <c r="K221" s="66" t="str">
        <f>Albuquerque!$D135</f>
        <v>26-JAN-15:00</v>
      </c>
      <c r="L221" s="66" t="str">
        <f>Seattle!$D135</f>
        <v>02-JAN-16:30</v>
      </c>
      <c r="M221" s="66" t="str">
        <f>Chicago!$D135</f>
        <v>02-JAN-16:30</v>
      </c>
      <c r="N221" s="66" t="str">
        <f>Boulder!$D135</f>
        <v>24-JAN-15:30</v>
      </c>
      <c r="O221" s="66" t="str">
        <f>Minneapolis!$D135</f>
        <v>02-JAN-16:40</v>
      </c>
      <c r="P221" s="66" t="str">
        <f>Helena!$D135</f>
        <v>02-JAN-08:09</v>
      </c>
      <c r="Q221" s="66" t="str">
        <f>Duluth!$D135</f>
        <v>02-JAN-16:30</v>
      </c>
      <c r="R221" s="66" t="str">
        <f>Fairbanks!$D135</f>
        <v>02-JAN-08:09</v>
      </c>
    </row>
    <row r="222" spans="1:18">
      <c r="A222" s="52"/>
      <c r="B222" s="56" t="s">
        <v>281</v>
      </c>
      <c r="C222" s="66" t="str">
        <f>Miami!$D136</f>
        <v>22-FEB-15:00</v>
      </c>
      <c r="D222" s="66" t="str">
        <f>Houston!$D136</f>
        <v>23-FEB-15:30</v>
      </c>
      <c r="E222" s="66" t="str">
        <f>Phoenix!$D136</f>
        <v>28-FEB-16:49</v>
      </c>
      <c r="F222" s="66" t="str">
        <f>Atlanta!$D136</f>
        <v>27-FEB-16:00</v>
      </c>
      <c r="G222" s="66" t="str">
        <f>LosAngeles!$D136</f>
        <v>13-FEB-14:00</v>
      </c>
      <c r="H222" s="66" t="str">
        <f>LasVegas!$D136</f>
        <v>27-FEB-15:00</v>
      </c>
      <c r="I222" s="66" t="str">
        <f>SanFrancisco!$D136</f>
        <v>15-FEB-15:00</v>
      </c>
      <c r="J222" s="66" t="str">
        <f>Baltimore!$D136</f>
        <v>15-FEB-15:00</v>
      </c>
      <c r="K222" s="66" t="str">
        <f>Albuquerque!$D136</f>
        <v>14-FEB-15:00</v>
      </c>
      <c r="L222" s="66" t="str">
        <f>Seattle!$D136</f>
        <v>21-FEB-15:50</v>
      </c>
      <c r="M222" s="66" t="str">
        <f>Chicago!$D136</f>
        <v>01-FEB-16:00</v>
      </c>
      <c r="N222" s="66" t="str">
        <f>Boulder!$D136</f>
        <v>07-FEB-15:20</v>
      </c>
      <c r="O222" s="66" t="str">
        <f>Minneapolis!$D136</f>
        <v>16-FEB-13:30</v>
      </c>
      <c r="P222" s="66" t="str">
        <f>Helena!$D136</f>
        <v>02-FEB-15:00</v>
      </c>
      <c r="Q222" s="66" t="str">
        <f>Duluth!$D136</f>
        <v>17-FEB-13:20</v>
      </c>
      <c r="R222" s="66" t="str">
        <f>Fairbanks!$D136</f>
        <v>01-FEB-08:09</v>
      </c>
    </row>
    <row r="223" spans="1:18">
      <c r="A223" s="52"/>
      <c r="B223" s="68" t="s">
        <v>282</v>
      </c>
      <c r="C223" s="66" t="str">
        <f>Miami!$D137</f>
        <v>13-MAR-15:00</v>
      </c>
      <c r="D223" s="66" t="str">
        <f>Houston!$D137</f>
        <v>28-MAR-14:00</v>
      </c>
      <c r="E223" s="66" t="str">
        <f>Phoenix!$D137</f>
        <v>17-MAR-15:00</v>
      </c>
      <c r="F223" s="66" t="str">
        <f>Atlanta!$D137</f>
        <v>28-MAR-15:00</v>
      </c>
      <c r="G223" s="66" t="str">
        <f>LosAngeles!$D137</f>
        <v>31-MAR-14:00</v>
      </c>
      <c r="H223" s="66" t="str">
        <f>LasVegas!$D137</f>
        <v>31-MAR-15:00</v>
      </c>
      <c r="I223" s="66" t="str">
        <f>SanFrancisco!$D137</f>
        <v>01-MAR-14:00</v>
      </c>
      <c r="J223" s="66" t="str">
        <f>Baltimore!$D137</f>
        <v>09-MAR-15:00</v>
      </c>
      <c r="K223" s="66" t="str">
        <f>Albuquerque!$D137</f>
        <v>02-MAR-15:00</v>
      </c>
      <c r="L223" s="66" t="str">
        <f>Seattle!$D137</f>
        <v>29-MAR-15:50</v>
      </c>
      <c r="M223" s="66" t="str">
        <f>Chicago!$D137</f>
        <v>31-MAR-15:30</v>
      </c>
      <c r="N223" s="66" t="str">
        <f>Boulder!$D137</f>
        <v>30-MAR-15:00</v>
      </c>
      <c r="O223" s="66" t="str">
        <f>Minneapolis!$D137</f>
        <v>23-MAR-15:00</v>
      </c>
      <c r="P223" s="66" t="str">
        <f>Helena!$D137</f>
        <v>30-MAR-15:00</v>
      </c>
      <c r="Q223" s="66" t="str">
        <f>Duluth!$D137</f>
        <v>22-MAR-14:09</v>
      </c>
      <c r="R223" s="66" t="str">
        <f>Fairbanks!$D137</f>
        <v>01-MAR-08:09</v>
      </c>
    </row>
    <row r="224" spans="1:18">
      <c r="A224" s="52"/>
      <c r="B224" s="68" t="s">
        <v>283</v>
      </c>
      <c r="C224" s="66" t="str">
        <f>Miami!$D138</f>
        <v>03-APR-15:00</v>
      </c>
      <c r="D224" s="66" t="str">
        <f>Houston!$D138</f>
        <v>21-APR-15:30</v>
      </c>
      <c r="E224" s="66" t="str">
        <f>Phoenix!$D138</f>
        <v>26-APR-15:00</v>
      </c>
      <c r="F224" s="66" t="str">
        <f>Atlanta!$D138</f>
        <v>14-APR-15:00</v>
      </c>
      <c r="G224" s="66" t="str">
        <f>LosAngeles!$D138</f>
        <v>11-APR-15:00</v>
      </c>
      <c r="H224" s="66" t="str">
        <f>LasVegas!$D138</f>
        <v>21-APR-15:50</v>
      </c>
      <c r="I224" s="66" t="str">
        <f>SanFrancisco!$D138</f>
        <v>13-APR-15:20</v>
      </c>
      <c r="J224" s="66" t="str">
        <f>Baltimore!$D138</f>
        <v>04-APR-15:00</v>
      </c>
      <c r="K224" s="66" t="str">
        <f>Albuquerque!$D138</f>
        <v>21-APR-15:00</v>
      </c>
      <c r="L224" s="66" t="str">
        <f>Seattle!$D138</f>
        <v>18-APR-15:00</v>
      </c>
      <c r="M224" s="66" t="str">
        <f>Chicago!$D138</f>
        <v>07-APR-14:00</v>
      </c>
      <c r="N224" s="66" t="str">
        <f>Boulder!$D138</f>
        <v>26-APR-15:00</v>
      </c>
      <c r="O224" s="66" t="str">
        <f>Minneapolis!$D138</f>
        <v>14-APR-15:00</v>
      </c>
      <c r="P224" s="66" t="str">
        <f>Helena!$D138</f>
        <v>06-APR-15:00</v>
      </c>
      <c r="Q224" s="66" t="str">
        <f>Duluth!$D138</f>
        <v>04-APR-15:39</v>
      </c>
      <c r="R224" s="66" t="str">
        <f>Fairbanks!$D138</f>
        <v>25-APR-15:00</v>
      </c>
    </row>
    <row r="225" spans="1:18">
      <c r="A225" s="52"/>
      <c r="B225" s="68" t="s">
        <v>284</v>
      </c>
      <c r="C225" s="66" t="str">
        <f>Miami!$D139</f>
        <v>24-MAY-14:00</v>
      </c>
      <c r="D225" s="66" t="str">
        <f>Houston!$D139</f>
        <v>18-MAY-15:39</v>
      </c>
      <c r="E225" s="66" t="str">
        <f>Phoenix!$D139</f>
        <v>30-MAY-15:00</v>
      </c>
      <c r="F225" s="66" t="str">
        <f>Atlanta!$D139</f>
        <v>15-MAY-15:20</v>
      </c>
      <c r="G225" s="66" t="str">
        <f>LosAngeles!$D139</f>
        <v>30-MAY-15:50</v>
      </c>
      <c r="H225" s="66" t="str">
        <f>LasVegas!$D139</f>
        <v>31-MAY-15:00</v>
      </c>
      <c r="I225" s="66" t="str">
        <f>SanFrancisco!$D139</f>
        <v>25-MAY-15:00</v>
      </c>
      <c r="J225" s="66" t="str">
        <f>Baltimore!$D139</f>
        <v>31-MAY-15:00</v>
      </c>
      <c r="K225" s="66" t="str">
        <f>Albuquerque!$D139</f>
        <v>31-MAY-15:00</v>
      </c>
      <c r="L225" s="66" t="str">
        <f>Seattle!$D139</f>
        <v>04-MAY-15:00</v>
      </c>
      <c r="M225" s="66" t="str">
        <f>Chicago!$D139</f>
        <v>30-MAY-15:00</v>
      </c>
      <c r="N225" s="66" t="str">
        <f>Boulder!$D139</f>
        <v>23-MAY-15:00</v>
      </c>
      <c r="O225" s="66" t="str">
        <f>Minneapolis!$D139</f>
        <v>31-MAY-12:09</v>
      </c>
      <c r="P225" s="66" t="str">
        <f>Helena!$D139</f>
        <v>16-MAY-15:00</v>
      </c>
      <c r="Q225" s="66" t="str">
        <f>Duluth!$D139</f>
        <v>31-MAY-15:00</v>
      </c>
      <c r="R225" s="66" t="str">
        <f>Fairbanks!$D139</f>
        <v>24-MAY-14:00</v>
      </c>
    </row>
    <row r="226" spans="1:18">
      <c r="A226" s="52"/>
      <c r="B226" s="68" t="s">
        <v>285</v>
      </c>
      <c r="C226" s="66" t="str">
        <f>Miami!$D140</f>
        <v>28-JUN-14:00</v>
      </c>
      <c r="D226" s="66" t="str">
        <f>Houston!$D140</f>
        <v>13-JUN-15:00</v>
      </c>
      <c r="E226" s="66" t="str">
        <f>Phoenix!$D140</f>
        <v>28-JUN-15:00</v>
      </c>
      <c r="F226" s="66" t="str">
        <f>Atlanta!$D140</f>
        <v>19-JUN-15:50</v>
      </c>
      <c r="G226" s="66" t="str">
        <f>LosAngeles!$D140</f>
        <v>30-JUN-15:39</v>
      </c>
      <c r="H226" s="66" t="str">
        <f>LasVegas!$D140</f>
        <v>27-JUN-15:00</v>
      </c>
      <c r="I226" s="66" t="str">
        <f>SanFrancisco!$D140</f>
        <v>16-JUN-15:00</v>
      </c>
      <c r="J226" s="66" t="str">
        <f>Baltimore!$D140</f>
        <v>30-JUN-15:00</v>
      </c>
      <c r="K226" s="66" t="str">
        <f>Albuquerque!$D140</f>
        <v>29-JUN-15:30</v>
      </c>
      <c r="L226" s="66" t="str">
        <f>Seattle!$D140</f>
        <v>28-JUN-15:30</v>
      </c>
      <c r="M226" s="66" t="str">
        <f>Chicago!$D140</f>
        <v>08-JUN-12:00</v>
      </c>
      <c r="N226" s="66" t="str">
        <f>Boulder!$D140</f>
        <v>27-JUN-15:00</v>
      </c>
      <c r="O226" s="66" t="str">
        <f>Minneapolis!$D140</f>
        <v>29-JUN-15:00</v>
      </c>
      <c r="P226" s="66" t="str">
        <f>Helena!$D140</f>
        <v>30-JUN-14:00</v>
      </c>
      <c r="Q226" s="66" t="str">
        <f>Duluth!$D140</f>
        <v>14-JUN-15:00</v>
      </c>
      <c r="R226" s="66" t="str">
        <f>Fairbanks!$D140</f>
        <v>21-JUN-15:00</v>
      </c>
    </row>
    <row r="227" spans="1:18">
      <c r="A227" s="52"/>
      <c r="B227" s="68" t="s">
        <v>286</v>
      </c>
      <c r="C227" s="66" t="str">
        <f>Miami!$D141</f>
        <v>03-JUL-15:20</v>
      </c>
      <c r="D227" s="66" t="str">
        <f>Houston!$D141</f>
        <v>05-JUL-15:00</v>
      </c>
      <c r="E227" s="66" t="str">
        <f>Phoenix!$D141</f>
        <v>11-JUL-15:00</v>
      </c>
      <c r="F227" s="66" t="str">
        <f>Atlanta!$D141</f>
        <v>03-JUL-15:00</v>
      </c>
      <c r="G227" s="66" t="str">
        <f>LosAngeles!$D141</f>
        <v>10-JUL-15:50</v>
      </c>
      <c r="H227" s="66" t="str">
        <f>LasVegas!$D141</f>
        <v>24-JUL-15:00</v>
      </c>
      <c r="I227" s="66" t="str">
        <f>SanFrancisco!$D141</f>
        <v>03-JUL-14:00</v>
      </c>
      <c r="J227" s="66" t="str">
        <f>Baltimore!$D141</f>
        <v>25-JUL-12:00</v>
      </c>
      <c r="K227" s="66" t="str">
        <f>Albuquerque!$D141</f>
        <v>03-JUL-15:30</v>
      </c>
      <c r="L227" s="66" t="str">
        <f>Seattle!$D141</f>
        <v>24-JUL-14:00</v>
      </c>
      <c r="M227" s="66" t="str">
        <f>Chicago!$D141</f>
        <v>03-JUL-14:00</v>
      </c>
      <c r="N227" s="66" t="str">
        <f>Boulder!$D141</f>
        <v>17-JUL-15:39</v>
      </c>
      <c r="O227" s="66" t="str">
        <f>Minneapolis!$D141</f>
        <v>13-JUL-15:00</v>
      </c>
      <c r="P227" s="66" t="str">
        <f>Helena!$D141</f>
        <v>21-JUL-15:00</v>
      </c>
      <c r="Q227" s="66" t="str">
        <f>Duluth!$D141</f>
        <v>06-JUL-15:00</v>
      </c>
      <c r="R227" s="66" t="str">
        <f>Fairbanks!$D141</f>
        <v>21-JUL-15:00</v>
      </c>
    </row>
    <row r="228" spans="1:18">
      <c r="A228" s="52"/>
      <c r="B228" s="68" t="s">
        <v>287</v>
      </c>
      <c r="C228" s="66" t="str">
        <f>Miami!$D142</f>
        <v>21-AUG-15:30</v>
      </c>
      <c r="D228" s="66" t="str">
        <f>Houston!$D142</f>
        <v>31-AUG-15:00</v>
      </c>
      <c r="E228" s="66" t="str">
        <f>Phoenix!$D142</f>
        <v>01-AUG-15:00</v>
      </c>
      <c r="F228" s="66" t="str">
        <f>Atlanta!$D142</f>
        <v>17-AUG-15:39</v>
      </c>
      <c r="G228" s="66" t="str">
        <f>LosAngeles!$D142</f>
        <v>08-AUG-15:30</v>
      </c>
      <c r="H228" s="66" t="str">
        <f>LasVegas!$D142</f>
        <v>04-AUG-15:00</v>
      </c>
      <c r="I228" s="66" t="str">
        <f>SanFrancisco!$D142</f>
        <v>15-AUG-12:00</v>
      </c>
      <c r="J228" s="66" t="str">
        <f>Baltimore!$D142</f>
        <v>17-AUG-15:00</v>
      </c>
      <c r="K228" s="66" t="str">
        <f>Albuquerque!$D142</f>
        <v>01-AUG-15:30</v>
      </c>
      <c r="L228" s="66" t="str">
        <f>Seattle!$D142</f>
        <v>07-AUG-15:20</v>
      </c>
      <c r="M228" s="66" t="str">
        <f>Chicago!$D142</f>
        <v>04-AUG-15:00</v>
      </c>
      <c r="N228" s="66" t="str">
        <f>Boulder!$D142</f>
        <v>30-AUG-13:00</v>
      </c>
      <c r="O228" s="66" t="str">
        <f>Minneapolis!$D142</f>
        <v>25-AUG-15:00</v>
      </c>
      <c r="P228" s="66" t="str">
        <f>Helena!$D142</f>
        <v>09-AUG-15:00</v>
      </c>
      <c r="Q228" s="66" t="str">
        <f>Duluth!$D142</f>
        <v>11-AUG-15:39</v>
      </c>
      <c r="R228" s="66" t="str">
        <f>Fairbanks!$D142</f>
        <v>15-AUG-14:30</v>
      </c>
    </row>
    <row r="229" spans="1:18">
      <c r="A229" s="52"/>
      <c r="B229" s="68" t="s">
        <v>288</v>
      </c>
      <c r="C229" s="66" t="str">
        <f>Miami!$D143</f>
        <v>11-SEP-14:00</v>
      </c>
      <c r="D229" s="66" t="str">
        <f>Houston!$D143</f>
        <v>15-SEP-14:00</v>
      </c>
      <c r="E229" s="66" t="str">
        <f>Phoenix!$D143</f>
        <v>11-SEP-15:00</v>
      </c>
      <c r="F229" s="66" t="str">
        <f>Atlanta!$D143</f>
        <v>11-SEP-13:00</v>
      </c>
      <c r="G229" s="66" t="str">
        <f>LosAngeles!$D143</f>
        <v>25-SEP-15:09</v>
      </c>
      <c r="H229" s="66" t="str">
        <f>LasVegas!$D143</f>
        <v>01-SEP-14:00</v>
      </c>
      <c r="I229" s="66" t="str">
        <f>SanFrancisco!$D143</f>
        <v>28-SEP-15:30</v>
      </c>
      <c r="J229" s="66" t="str">
        <f>Baltimore!$D143</f>
        <v>08-SEP-15:00</v>
      </c>
      <c r="K229" s="66" t="str">
        <f>Albuquerque!$D143</f>
        <v>29-SEP-14:50</v>
      </c>
      <c r="L229" s="66" t="str">
        <f>Seattle!$D143</f>
        <v>01-SEP-15:00</v>
      </c>
      <c r="M229" s="66" t="str">
        <f>Chicago!$D143</f>
        <v>27-SEP-15:30</v>
      </c>
      <c r="N229" s="66" t="str">
        <f>Boulder!$D143</f>
        <v>01-SEP-15:00</v>
      </c>
      <c r="O229" s="66" t="str">
        <f>Minneapolis!$D143</f>
        <v>14-SEP-14:00</v>
      </c>
      <c r="P229" s="66" t="str">
        <f>Helena!$D143</f>
        <v>01-SEP-15:00</v>
      </c>
      <c r="Q229" s="66" t="str">
        <f>Duluth!$D143</f>
        <v>07-SEP-14:00</v>
      </c>
      <c r="R229" s="66" t="str">
        <f>Fairbanks!$D143</f>
        <v>07-SEP-15:00</v>
      </c>
    </row>
    <row r="230" spans="1:18">
      <c r="A230" s="52"/>
      <c r="B230" s="68" t="s">
        <v>289</v>
      </c>
      <c r="C230" s="66" t="str">
        <f>Miami!$D144</f>
        <v>06-OCT-15:00</v>
      </c>
      <c r="D230" s="66" t="str">
        <f>Houston!$D144</f>
        <v>06-OCT-15:00</v>
      </c>
      <c r="E230" s="66" t="str">
        <f>Phoenix!$D144</f>
        <v>13-OCT-15:00</v>
      </c>
      <c r="F230" s="66" t="str">
        <f>Atlanta!$D144</f>
        <v>12-OCT-15:00</v>
      </c>
      <c r="G230" s="66" t="str">
        <f>LosAngeles!$D144</f>
        <v>05-OCT-14:39</v>
      </c>
      <c r="H230" s="66" t="str">
        <f>LasVegas!$D144</f>
        <v>03-OCT-15:30</v>
      </c>
      <c r="I230" s="66" t="str">
        <f>SanFrancisco!$D144</f>
        <v>13-OCT-15:00</v>
      </c>
      <c r="J230" s="66" t="str">
        <f>Baltimore!$D144</f>
        <v>03-OCT-14:00</v>
      </c>
      <c r="K230" s="66" t="str">
        <f>Albuquerque!$D144</f>
        <v>11-OCT-15:00</v>
      </c>
      <c r="L230" s="66" t="str">
        <f>Seattle!$D144</f>
        <v>17-OCT-15:39</v>
      </c>
      <c r="M230" s="66" t="str">
        <f>Chicago!$D144</f>
        <v>31-OCT-13:30</v>
      </c>
      <c r="N230" s="66" t="str">
        <f>Boulder!$D144</f>
        <v>05-OCT-15:20</v>
      </c>
      <c r="O230" s="66" t="str">
        <f>Minneapolis!$D144</f>
        <v>06-OCT-14:00</v>
      </c>
      <c r="P230" s="66" t="str">
        <f>Helena!$D144</f>
        <v>06-OCT-15:00</v>
      </c>
      <c r="Q230" s="66" t="str">
        <f>Duluth!$D144</f>
        <v>06-OCT-14:00</v>
      </c>
      <c r="R230" s="66" t="str">
        <f>Fairbanks!$D144</f>
        <v>03-OCT-14:00</v>
      </c>
    </row>
    <row r="231" spans="1:18">
      <c r="A231" s="52"/>
      <c r="B231" s="68" t="s">
        <v>291</v>
      </c>
      <c r="C231" s="66" t="str">
        <f>Miami!$D145</f>
        <v>07-NOV-15:09</v>
      </c>
      <c r="D231" s="66" t="str">
        <f>Houston!$D145</f>
        <v>03-NOV-14:39</v>
      </c>
      <c r="E231" s="66" t="str">
        <f>Phoenix!$D145</f>
        <v>13-NOV-16:30</v>
      </c>
      <c r="F231" s="66" t="str">
        <f>Atlanta!$D145</f>
        <v>22-NOV-15:30</v>
      </c>
      <c r="G231" s="66" t="str">
        <f>LosAngeles!$D145</f>
        <v>10-NOV-14:00</v>
      </c>
      <c r="H231" s="66" t="str">
        <f>LasVegas!$D145</f>
        <v>10-NOV-16:40</v>
      </c>
      <c r="I231" s="66" t="str">
        <f>SanFrancisco!$D145</f>
        <v>14-NOV-16:00</v>
      </c>
      <c r="J231" s="66" t="str">
        <f>Baltimore!$D145</f>
        <v>03-NOV-13:00</v>
      </c>
      <c r="K231" s="66" t="str">
        <f>Albuquerque!$D145</f>
        <v>08-NOV-15:39</v>
      </c>
      <c r="L231" s="66" t="str">
        <f>Seattle!$D145</f>
        <v>14-NOV-16:00</v>
      </c>
      <c r="M231" s="66" t="str">
        <f>Chicago!$D145</f>
        <v>02-NOV-14:39</v>
      </c>
      <c r="N231" s="66" t="str">
        <f>Boulder!$D145</f>
        <v>10-NOV-16:49</v>
      </c>
      <c r="O231" s="66" t="str">
        <f>Minneapolis!$D145</f>
        <v>02-NOV-14:00</v>
      </c>
      <c r="P231" s="66" t="str">
        <f>Helena!$D145</f>
        <v>21-NOV-16:49</v>
      </c>
      <c r="Q231" s="66" t="str">
        <f>Duluth!$D145</f>
        <v>06-NOV-16:49</v>
      </c>
      <c r="R231" s="66" t="str">
        <f>Fairbanks!$D145</f>
        <v>01-NOV-07:10</v>
      </c>
    </row>
    <row r="232" spans="1:18">
      <c r="A232" s="52"/>
      <c r="B232" s="68" t="s">
        <v>290</v>
      </c>
      <c r="C232" s="66" t="str">
        <f>Miami!$D146</f>
        <v>15-DEC-15:39</v>
      </c>
      <c r="D232" s="66" t="str">
        <f>Houston!$D146</f>
        <v>19-DEC-15:30</v>
      </c>
      <c r="E232" s="66" t="str">
        <f>Phoenix!$D146</f>
        <v>11-DEC-15:00</v>
      </c>
      <c r="F232" s="66" t="str">
        <f>Atlanta!$D146</f>
        <v>05-DEC-15:09</v>
      </c>
      <c r="G232" s="66" t="str">
        <f>LosAngeles!$D146</f>
        <v>19-DEC-13:09</v>
      </c>
      <c r="H232" s="66" t="str">
        <f>LasVegas!$D146</f>
        <v>05-DEC-16:30</v>
      </c>
      <c r="I232" s="66" t="str">
        <f>SanFrancisco!$D146</f>
        <v>07-DEC-16:49</v>
      </c>
      <c r="J232" s="66" t="str">
        <f>Baltimore!$D146</f>
        <v>01-DEC-16:40</v>
      </c>
      <c r="K232" s="66" t="str">
        <f>Albuquerque!$D146</f>
        <v>08-DEC-16:49</v>
      </c>
      <c r="L232" s="66" t="str">
        <f>Seattle!$D146</f>
        <v>01-DEC-16:19</v>
      </c>
      <c r="M232" s="66" t="str">
        <f>Chicago!$D146</f>
        <v>01-DEC-16:19</v>
      </c>
      <c r="N232" s="66" t="str">
        <f>Boulder!$D146</f>
        <v>21-DEC-16:40</v>
      </c>
      <c r="O232" s="66" t="str">
        <f>Minneapolis!$D146</f>
        <v>01-DEC-16:30</v>
      </c>
      <c r="P232" s="66" t="str">
        <f>Helena!$D146</f>
        <v>01-DEC-16:40</v>
      </c>
      <c r="Q232" s="66" t="str">
        <f>Duluth!$D146</f>
        <v>01-DEC-16:19</v>
      </c>
      <c r="R232" s="66" t="str">
        <f>Fairbanks!$D146</f>
        <v>01-DEC-08:09</v>
      </c>
    </row>
    <row r="233" spans="1:18" s="76" customFormat="1">
      <c r="A233" s="71" t="s">
        <v>559</v>
      </c>
      <c r="B233" s="68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s="76" customFormat="1">
      <c r="A234" s="52"/>
      <c r="B234" s="83" t="s">
        <v>560</v>
      </c>
      <c r="C234" s="77">
        <f>Miami!$B$4</f>
        <v>1172.8399999999999</v>
      </c>
      <c r="D234" s="77">
        <f>Houston!$B$4</f>
        <v>1206.68</v>
      </c>
      <c r="E234" s="77">
        <f>Phoenix!$B$4</f>
        <v>1057.99</v>
      </c>
      <c r="F234" s="77">
        <f>Atlanta!$B$4</f>
        <v>1095.27</v>
      </c>
      <c r="G234" s="77">
        <f>LosAngeles!$B$4</f>
        <v>849.9</v>
      </c>
      <c r="H234" s="77">
        <f>LasVegas!$B$4</f>
        <v>1126.94</v>
      </c>
      <c r="I234" s="77">
        <f>SanFrancisco!$B$4</f>
        <v>810.23</v>
      </c>
      <c r="J234" s="77">
        <f>Baltimore!$B$4</f>
        <v>1184.56</v>
      </c>
      <c r="K234" s="77">
        <f>Albuquerque!$B$4</f>
        <v>1060.8800000000001</v>
      </c>
      <c r="L234" s="77">
        <f>Seattle!$B$4</f>
        <v>561.69000000000005</v>
      </c>
      <c r="M234" s="77">
        <f>Chicago!$B$4</f>
        <v>1279.56</v>
      </c>
      <c r="N234" s="77">
        <f>Boulder!$B$4</f>
        <v>1122.72</v>
      </c>
      <c r="O234" s="77">
        <f>Minneapolis!$B$4</f>
        <v>1329.31</v>
      </c>
      <c r="P234" s="77">
        <f>Helena!$B$4</f>
        <v>1255.24</v>
      </c>
      <c r="Q234" s="77">
        <f>Duluth!$B$4</f>
        <v>1368.77</v>
      </c>
      <c r="R234" s="77">
        <f>Fairbanks!$B$4</f>
        <v>1761.67</v>
      </c>
    </row>
    <row r="235" spans="1:18" s="76" customFormat="1">
      <c r="A235" s="52"/>
      <c r="B235" s="84" t="s">
        <v>561</v>
      </c>
      <c r="C235" s="77">
        <f>Miami!$C$4</f>
        <v>2294.48</v>
      </c>
      <c r="D235" s="77">
        <f>Houston!$C$4</f>
        <v>2360.67</v>
      </c>
      <c r="E235" s="77">
        <f>Phoenix!$C$4</f>
        <v>2069.8000000000002</v>
      </c>
      <c r="F235" s="77">
        <f>Atlanta!$C$4</f>
        <v>2142.73</v>
      </c>
      <c r="G235" s="77">
        <f>LosAngeles!$C$4</f>
        <v>1662.7</v>
      </c>
      <c r="H235" s="77">
        <f>LasVegas!$C$4</f>
        <v>2204.6799999999998</v>
      </c>
      <c r="I235" s="77">
        <f>SanFrancisco!$C$4</f>
        <v>1585.08</v>
      </c>
      <c r="J235" s="77">
        <f>Baltimore!$C$4</f>
        <v>2317.41</v>
      </c>
      <c r="K235" s="77">
        <f>Albuquerque!$C$4</f>
        <v>2075.4499999999998</v>
      </c>
      <c r="L235" s="77">
        <f>Seattle!$C$4</f>
        <v>1098.8499999999999</v>
      </c>
      <c r="M235" s="77">
        <f>Chicago!$C$4</f>
        <v>2503.25</v>
      </c>
      <c r="N235" s="77">
        <f>Boulder!$C$4</f>
        <v>2196.42</v>
      </c>
      <c r="O235" s="77">
        <f>Minneapolis!$C$4</f>
        <v>2600.58</v>
      </c>
      <c r="P235" s="77">
        <f>Helena!$C$4</f>
        <v>2455.6799999999998</v>
      </c>
      <c r="Q235" s="77">
        <f>Duluth!$C$4</f>
        <v>2677.78</v>
      </c>
      <c r="R235" s="77">
        <f>Fairbanks!$C$4</f>
        <v>3446.43</v>
      </c>
    </row>
    <row r="236" spans="1:18">
      <c r="A236" s="71" t="s">
        <v>277</v>
      </c>
      <c r="B236" s="70"/>
    </row>
    <row r="237" spans="1:18">
      <c r="A237" s="71"/>
      <c r="B237" s="69" t="s">
        <v>71</v>
      </c>
      <c r="C237" s="58">
        <f>Miami!$G$14</f>
        <v>0</v>
      </c>
      <c r="D237" s="58">
        <f>Houston!$G$14</f>
        <v>0</v>
      </c>
      <c r="E237" s="58">
        <f>Phoenix!$G$14</f>
        <v>0</v>
      </c>
      <c r="F237" s="58">
        <f>Atlanta!$G$14</f>
        <v>0</v>
      </c>
      <c r="G237" s="58">
        <f>LosAngeles!$G$14</f>
        <v>0</v>
      </c>
      <c r="H237" s="58">
        <f>LasVegas!$G$14</f>
        <v>0</v>
      </c>
      <c r="I237" s="58">
        <f>SanFrancisco!$G$14</f>
        <v>0</v>
      </c>
      <c r="J237" s="58">
        <f>Baltimore!$G$14</f>
        <v>0</v>
      </c>
      <c r="K237" s="58">
        <f>Albuquerque!$G$14</f>
        <v>0</v>
      </c>
      <c r="L237" s="58">
        <f>Seattle!$G$14</f>
        <v>0</v>
      </c>
      <c r="M237" s="58">
        <f>Chicago!$G$14</f>
        <v>0</v>
      </c>
      <c r="N237" s="58">
        <f>Boulder!$G$14</f>
        <v>0</v>
      </c>
      <c r="O237" s="58">
        <f>Minneapolis!$G$14</f>
        <v>0</v>
      </c>
      <c r="P237" s="58">
        <f>Helena!$G$14</f>
        <v>0</v>
      </c>
      <c r="Q237" s="58">
        <f>Duluth!$G$14</f>
        <v>0</v>
      </c>
      <c r="R237" s="58">
        <f>Fairbanks!$G$14</f>
        <v>0</v>
      </c>
    </row>
    <row r="238" spans="1:18">
      <c r="A238" s="71"/>
      <c r="B238" s="69" t="s">
        <v>85</v>
      </c>
      <c r="C238" s="58">
        <f>Miami!$G$21</f>
        <v>0</v>
      </c>
      <c r="D238" s="58">
        <f>Houston!$G$21</f>
        <v>0</v>
      </c>
      <c r="E238" s="58">
        <f>Phoenix!$G$21</f>
        <v>0</v>
      </c>
      <c r="F238" s="58">
        <f>Atlanta!$G$21</f>
        <v>0</v>
      </c>
      <c r="G238" s="58">
        <f>LosAngeles!$G$21</f>
        <v>0</v>
      </c>
      <c r="H238" s="58">
        <f>LasVegas!$G$21</f>
        <v>0</v>
      </c>
      <c r="I238" s="58">
        <f>SanFrancisco!$G$21</f>
        <v>0</v>
      </c>
      <c r="J238" s="58">
        <f>Baltimore!$G$21</f>
        <v>0</v>
      </c>
      <c r="K238" s="58">
        <f>Albuquerque!$G$21</f>
        <v>0</v>
      </c>
      <c r="L238" s="58">
        <f>Seattle!$G$21</f>
        <v>0</v>
      </c>
      <c r="M238" s="58">
        <f>Chicago!$G$21</f>
        <v>0</v>
      </c>
      <c r="N238" s="58">
        <f>Boulder!$G$21</f>
        <v>0</v>
      </c>
      <c r="O238" s="58">
        <f>Minneapolis!$G$21</f>
        <v>0</v>
      </c>
      <c r="P238" s="58">
        <f>Helena!$G$21</f>
        <v>0</v>
      </c>
      <c r="Q238" s="58">
        <f>Duluth!$G$21</f>
        <v>0</v>
      </c>
      <c r="R238" s="58">
        <f>Fairbanks!$G$21</f>
        <v>0</v>
      </c>
    </row>
    <row r="239" spans="1:18">
      <c r="A239" s="71"/>
      <c r="B239" s="69" t="s">
        <v>87</v>
      </c>
      <c r="C239" s="58">
        <f>Miami!$G$24</f>
        <v>17.63</v>
      </c>
      <c r="D239" s="58">
        <f>Houston!$G$24</f>
        <v>17.63</v>
      </c>
      <c r="E239" s="58">
        <f>Phoenix!$G$24</f>
        <v>17.63</v>
      </c>
      <c r="F239" s="58">
        <f>Atlanta!$G$24</f>
        <v>17.63</v>
      </c>
      <c r="G239" s="58">
        <f>LosAngeles!$G$24</f>
        <v>17.63</v>
      </c>
      <c r="H239" s="58">
        <f>LasVegas!$G$24</f>
        <v>17.63</v>
      </c>
      <c r="I239" s="58">
        <f>SanFrancisco!$G$24</f>
        <v>17.63</v>
      </c>
      <c r="J239" s="58">
        <f>Baltimore!$G$24</f>
        <v>17.63</v>
      </c>
      <c r="K239" s="58">
        <f>Albuquerque!$G$24</f>
        <v>17.63</v>
      </c>
      <c r="L239" s="58">
        <f>Seattle!$G$24</f>
        <v>17.63</v>
      </c>
      <c r="M239" s="58">
        <f>Chicago!$G$24</f>
        <v>17.63</v>
      </c>
      <c r="N239" s="58">
        <f>Boulder!$G$24</f>
        <v>17.63</v>
      </c>
      <c r="O239" s="58">
        <f>Minneapolis!$G$24</f>
        <v>17.63</v>
      </c>
      <c r="P239" s="58">
        <f>Helena!$G$24</f>
        <v>17.63</v>
      </c>
      <c r="Q239" s="58">
        <f>Duluth!$G$24</f>
        <v>17.63</v>
      </c>
      <c r="R239" s="58">
        <f>Fairbanks!$G$24</f>
        <v>17.63</v>
      </c>
    </row>
    <row r="240" spans="1:18">
      <c r="A240" s="71"/>
      <c r="B240" s="70" t="s">
        <v>278</v>
      </c>
      <c r="C240" s="58">
        <f>Miami!$G$28</f>
        <v>17.63</v>
      </c>
      <c r="D240" s="58">
        <f>Houston!$G$28</f>
        <v>17.63</v>
      </c>
      <c r="E240" s="58">
        <f>Phoenix!$G$28</f>
        <v>17.63</v>
      </c>
      <c r="F240" s="58">
        <f>Atlanta!$G$28</f>
        <v>17.63</v>
      </c>
      <c r="G240" s="58">
        <f>LosAngeles!$G$28</f>
        <v>17.63</v>
      </c>
      <c r="H240" s="58">
        <f>LasVegas!$G$28</f>
        <v>17.63</v>
      </c>
      <c r="I240" s="58">
        <f>SanFrancisco!$G$28</f>
        <v>17.63</v>
      </c>
      <c r="J240" s="58">
        <f>Baltimore!$G$28</f>
        <v>17.63</v>
      </c>
      <c r="K240" s="58">
        <f>Albuquerque!$G$28</f>
        <v>17.63</v>
      </c>
      <c r="L240" s="58">
        <f>Seattle!$G$28</f>
        <v>17.63</v>
      </c>
      <c r="M240" s="58">
        <f>Chicago!$G$28</f>
        <v>17.63</v>
      </c>
      <c r="N240" s="58">
        <f>Boulder!$G$28</f>
        <v>17.63</v>
      </c>
      <c r="O240" s="58">
        <f>Minneapolis!$G$28</f>
        <v>17.63</v>
      </c>
      <c r="P240" s="58">
        <f>Helena!$G$28</f>
        <v>17.63</v>
      </c>
      <c r="Q240" s="58">
        <f>Duluth!$G$28</f>
        <v>17.63</v>
      </c>
      <c r="R240" s="58">
        <f>Fairbanks!$G$28</f>
        <v>17.63</v>
      </c>
    </row>
    <row r="241" spans="1:18">
      <c r="A241" s="71" t="s">
        <v>270</v>
      </c>
      <c r="B241" s="69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>
      <c r="A242" s="52"/>
      <c r="B242" s="68" t="s">
        <v>271</v>
      </c>
      <c r="C242" s="58">
        <f>Miami!$H$130</f>
        <v>26853.159800000001</v>
      </c>
      <c r="D242" s="58">
        <f>Houston!$H$130</f>
        <v>30300.8665</v>
      </c>
      <c r="E242" s="58">
        <f>Phoenix!$H$130</f>
        <v>27702.6234</v>
      </c>
      <c r="F242" s="58">
        <f>Atlanta!$H$130</f>
        <v>26969.425999999999</v>
      </c>
      <c r="G242" s="58">
        <f>LosAngeles!$H$130</f>
        <v>9078.0822000000007</v>
      </c>
      <c r="H242" s="58">
        <f>LasVegas!$H$130</f>
        <v>28950.778900000001</v>
      </c>
      <c r="I242" s="58">
        <f>SanFrancisco!$H$130</f>
        <v>8922.0702999999994</v>
      </c>
      <c r="J242" s="58">
        <f>Baltimore!$H$130</f>
        <v>24141.596600000001</v>
      </c>
      <c r="K242" s="58">
        <f>Albuquerque!$H$130</f>
        <v>34322.788200000003</v>
      </c>
      <c r="L242" s="58">
        <f>Seattle!$H$130</f>
        <v>7155.5173999999997</v>
      </c>
      <c r="M242" s="58">
        <f>Chicago!$H$130</f>
        <v>48103.681799999998</v>
      </c>
      <c r="N242" s="58">
        <f>Boulder!$H$130</f>
        <v>35637.0242</v>
      </c>
      <c r="O242" s="58">
        <f>Minneapolis!$H$130</f>
        <v>33700.598299999998</v>
      </c>
      <c r="P242" s="58">
        <f>Helena!$H$130</f>
        <v>33892.131200000003</v>
      </c>
      <c r="Q242" s="58">
        <f>Duluth!$H$130</f>
        <v>34097.627200000003</v>
      </c>
      <c r="R242" s="58">
        <f>Fairbanks!$H$130</f>
        <v>35341.911699999997</v>
      </c>
    </row>
    <row r="243" spans="1:18">
      <c r="A243" s="52"/>
      <c r="B243" s="56" t="s">
        <v>274</v>
      </c>
      <c r="C243" s="58">
        <f>Miami!$B$130</f>
        <v>62301.992100000003</v>
      </c>
      <c r="D243" s="58">
        <f>Houston!$B$130</f>
        <v>76370.043699999995</v>
      </c>
      <c r="E243" s="58">
        <f>Phoenix!$B$130</f>
        <v>65455.221599999997</v>
      </c>
      <c r="F243" s="58">
        <f>Atlanta!$B$130</f>
        <v>62229.9954</v>
      </c>
      <c r="G243" s="58">
        <f>LosAngeles!$B$130</f>
        <v>24335.367600000001</v>
      </c>
      <c r="H243" s="58">
        <f>LasVegas!$B$130</f>
        <v>69072.706000000006</v>
      </c>
      <c r="I243" s="58">
        <f>SanFrancisco!$B$130</f>
        <v>24075.235700000001</v>
      </c>
      <c r="J243" s="58">
        <f>Baltimore!$B$130</f>
        <v>55792.521399999998</v>
      </c>
      <c r="K243" s="58">
        <f>Albuquerque!$B$130</f>
        <v>80997.679699999993</v>
      </c>
      <c r="L243" s="58">
        <f>Seattle!$B$130</f>
        <v>18092.195299999999</v>
      </c>
      <c r="M243" s="58">
        <f>Chicago!$B$130</f>
        <v>113019.0577</v>
      </c>
      <c r="N243" s="58">
        <f>Boulder!$B$130</f>
        <v>84477.857000000004</v>
      </c>
      <c r="O243" s="58">
        <f>Minneapolis!$B$130</f>
        <v>80350.396800000002</v>
      </c>
      <c r="P243" s="58">
        <f>Helena!$B$130</f>
        <v>80855.563999999998</v>
      </c>
      <c r="Q243" s="58">
        <f>Duluth!$B$130</f>
        <v>81866.195000000007</v>
      </c>
      <c r="R243" s="58">
        <f>Fairbanks!$B$130</f>
        <v>92321.984400000001</v>
      </c>
    </row>
    <row r="244" spans="1:18">
      <c r="A244" s="52"/>
      <c r="B244" s="68" t="s">
        <v>275</v>
      </c>
      <c r="C244" s="58">
        <f>Miami!$C$130</f>
        <v>109.3501</v>
      </c>
      <c r="D244" s="58">
        <f>Houston!$C$130</f>
        <v>99.341099999999997</v>
      </c>
      <c r="E244" s="58">
        <f>Phoenix!$C$130</f>
        <v>109.339</v>
      </c>
      <c r="F244" s="58">
        <f>Atlanta!$C$130</f>
        <v>115.2988</v>
      </c>
      <c r="G244" s="58">
        <f>LosAngeles!$C$130</f>
        <v>20.8931</v>
      </c>
      <c r="H244" s="58">
        <f>LasVegas!$C$130</f>
        <v>111.2333</v>
      </c>
      <c r="I244" s="58">
        <f>SanFrancisco!$C$130</f>
        <v>20.777799999999999</v>
      </c>
      <c r="J244" s="58">
        <f>Baltimore!$C$130</f>
        <v>103.4847</v>
      </c>
      <c r="K244" s="58">
        <f>Albuquerque!$C$130</f>
        <v>137.64089999999999</v>
      </c>
      <c r="L244" s="58">
        <f>Seattle!$C$130</f>
        <v>24.767900000000001</v>
      </c>
      <c r="M244" s="58">
        <f>Chicago!$C$130</f>
        <v>196.59</v>
      </c>
      <c r="N244" s="58">
        <f>Boulder!$C$130</f>
        <v>141.9187</v>
      </c>
      <c r="O244" s="58">
        <f>Minneapolis!$C$130</f>
        <v>134.56639999999999</v>
      </c>
      <c r="P244" s="58">
        <f>Helena!$C$130</f>
        <v>134.5111</v>
      </c>
      <c r="Q244" s="58">
        <f>Duluth!$C$130</f>
        <v>134.60749999999999</v>
      </c>
      <c r="R244" s="58">
        <f>Fairbanks!$C$130</f>
        <v>105.8304</v>
      </c>
    </row>
    <row r="245" spans="1:18">
      <c r="A245" s="52"/>
      <c r="B245" s="68" t="s">
        <v>276</v>
      </c>
      <c r="C245" s="58">
        <f>Miami!$D$130</f>
        <v>415.79759999999999</v>
      </c>
      <c r="D245" s="58">
        <f>Houston!$D$130</f>
        <v>420.65690000000001</v>
      </c>
      <c r="E245" s="58">
        <f>Phoenix!$D$130</f>
        <v>361.41890000000001</v>
      </c>
      <c r="F245" s="58">
        <f>Atlanta!$D$130</f>
        <v>288.57229999999998</v>
      </c>
      <c r="G245" s="58">
        <f>LosAngeles!$D$130</f>
        <v>214.87350000000001</v>
      </c>
      <c r="H245" s="58">
        <f>LasVegas!$D$130</f>
        <v>456.45030000000003</v>
      </c>
      <c r="I245" s="58">
        <f>SanFrancisco!$D$130</f>
        <v>193.24760000000001</v>
      </c>
      <c r="J245" s="58">
        <f>Baltimore!$D$130</f>
        <v>292.00420000000003</v>
      </c>
      <c r="K245" s="58">
        <f>Albuquerque!$D$130</f>
        <v>347.38869999999997</v>
      </c>
      <c r="L245" s="58">
        <f>Seattle!$D$130</f>
        <v>53.358800000000002</v>
      </c>
      <c r="M245" s="58">
        <f>Chicago!$D$130</f>
        <v>563.98710000000005</v>
      </c>
      <c r="N245" s="58">
        <f>Boulder!$D$130</f>
        <v>353.459</v>
      </c>
      <c r="O245" s="58">
        <f>Minneapolis!$D$130</f>
        <v>201.0539</v>
      </c>
      <c r="P245" s="58">
        <f>Helena!$D$130</f>
        <v>221.40129999999999</v>
      </c>
      <c r="Q245" s="58">
        <f>Duluth!$D$130</f>
        <v>196.71449999999999</v>
      </c>
      <c r="R245" s="58">
        <f>Fairbanks!$D$130</f>
        <v>461.03359999999998</v>
      </c>
    </row>
    <row r="246" spans="1:18">
      <c r="A246" s="52"/>
      <c r="B246" s="68" t="s">
        <v>272</v>
      </c>
      <c r="C246" s="58">
        <f>Miami!$E$130</f>
        <v>0</v>
      </c>
      <c r="D246" s="58">
        <f>Houston!$E$130</f>
        <v>0</v>
      </c>
      <c r="E246" s="58">
        <f>Phoenix!$E$130</f>
        <v>0</v>
      </c>
      <c r="F246" s="58">
        <f>Atlanta!$E$130</f>
        <v>0</v>
      </c>
      <c r="G246" s="58">
        <f>LosAngeles!$E$130</f>
        <v>0</v>
      </c>
      <c r="H246" s="58">
        <f>LasVegas!$E$130</f>
        <v>0</v>
      </c>
      <c r="I246" s="58">
        <f>SanFrancisco!$E$130</f>
        <v>0</v>
      </c>
      <c r="J246" s="58">
        <f>Baltimore!$E$130</f>
        <v>0</v>
      </c>
      <c r="K246" s="58">
        <f>Albuquerque!$E$130</f>
        <v>0</v>
      </c>
      <c r="L246" s="58">
        <f>Seattle!$E$130</f>
        <v>0</v>
      </c>
      <c r="M246" s="58">
        <f>Chicago!$E$130</f>
        <v>0</v>
      </c>
      <c r="N246" s="58">
        <f>Boulder!$E$130</f>
        <v>0</v>
      </c>
      <c r="O246" s="58">
        <f>Minneapolis!$E$130</f>
        <v>0</v>
      </c>
      <c r="P246" s="58">
        <f>Helena!$E$130</f>
        <v>0</v>
      </c>
      <c r="Q246" s="58">
        <f>Duluth!$E$130</f>
        <v>0</v>
      </c>
      <c r="R246" s="58">
        <f>Fairbanks!$E$130</f>
        <v>0</v>
      </c>
    </row>
    <row r="247" spans="1:18">
      <c r="A247" s="52"/>
      <c r="B247" s="68" t="s">
        <v>273</v>
      </c>
      <c r="C247" s="73">
        <f>Miami!$F$130</f>
        <v>1.9E-3</v>
      </c>
      <c r="D247" s="73">
        <f>Houston!$F$130</f>
        <v>1.1999999999999999E-3</v>
      </c>
      <c r="E247" s="73">
        <f>Phoenix!$F$130</f>
        <v>1E-3</v>
      </c>
      <c r="F247" s="73">
        <f>Atlanta!$F$130</f>
        <v>1.1000000000000001E-3</v>
      </c>
      <c r="G247" s="73">
        <f>LosAngeles!$F$130</f>
        <v>1E-4</v>
      </c>
      <c r="H247" s="73">
        <f>LasVegas!$F$130</f>
        <v>8.9999999999999998E-4</v>
      </c>
      <c r="I247" s="73">
        <f>SanFrancisco!$F$130</f>
        <v>1E-4</v>
      </c>
      <c r="J247" s="73">
        <f>Baltimore!$F$130</f>
        <v>1.1999999999999999E-3</v>
      </c>
      <c r="K247" s="73">
        <f>Albuquerque!$F$130</f>
        <v>1.4E-3</v>
      </c>
      <c r="L247" s="73">
        <f>Seattle!$F$130</f>
        <v>2.0000000000000001E-4</v>
      </c>
      <c r="M247" s="73">
        <f>Chicago!$F$130</f>
        <v>1.6999999999999999E-3</v>
      </c>
      <c r="N247" s="73">
        <f>Boulder!$F$130</f>
        <v>1.4E-3</v>
      </c>
      <c r="O247" s="73">
        <f>Minneapolis!$F$130</f>
        <v>1.5E-3</v>
      </c>
      <c r="P247" s="73">
        <f>Helena!$F$130</f>
        <v>1.6000000000000001E-3</v>
      </c>
      <c r="Q247" s="73">
        <f>Duluth!$F$130</f>
        <v>1.5E-3</v>
      </c>
      <c r="R247" s="73">
        <f>Fairbanks!$F$130</f>
        <v>1.6000000000000001E-3</v>
      </c>
    </row>
    <row r="248" spans="1:18">
      <c r="A248" s="52"/>
      <c r="B248" s="68" t="s">
        <v>307</v>
      </c>
      <c r="C248" s="58">
        <f>10^(-3)*Miami!$G$130</f>
        <v>51.460239100000003</v>
      </c>
      <c r="D248" s="58">
        <f>10^(-3)*Houston!$G$130</f>
        <v>143.48776850000002</v>
      </c>
      <c r="E248" s="58">
        <f>10^(-3)*Phoenix!$G$130</f>
        <v>2669.7200000000003</v>
      </c>
      <c r="F248" s="58">
        <f>10^(-3)*Atlanta!$G$130</f>
        <v>513.26983689999997</v>
      </c>
      <c r="G248" s="58">
        <f>10^(-3)*LosAngeles!$G$130</f>
        <v>1296.47</v>
      </c>
      <c r="H248" s="58">
        <f>10^(-3)*LasVegas!$G$130</f>
        <v>2276.37</v>
      </c>
      <c r="I248" s="58">
        <f>10^(-3)*SanFrancisco!$G$130</f>
        <v>1165.92</v>
      </c>
      <c r="J248" s="58">
        <f>10^(-3)*Baltimore!$G$130</f>
        <v>18.1589147</v>
      </c>
      <c r="K248" s="58">
        <f>10^(-3)*Albuquerque!$G$130</f>
        <v>361.20247710000001</v>
      </c>
      <c r="L248" s="58">
        <f>10^(-3)*Seattle!$G$130</f>
        <v>704.90123210000002</v>
      </c>
      <c r="M248" s="58">
        <f>10^(-3)*Chicago!$G$130</f>
        <v>129.82427319999999</v>
      </c>
      <c r="N248" s="58">
        <f>10^(-3)*Boulder!$G$130</f>
        <v>367.50310989999997</v>
      </c>
      <c r="O248" s="58">
        <f>10^(-3)*Minneapolis!$G$130</f>
        <v>132.1173565</v>
      </c>
      <c r="P248" s="58">
        <f>10^(-3)*Helena!$G$130</f>
        <v>5251.11</v>
      </c>
      <c r="Q248" s="58">
        <f>10^(-3)*Duluth!$G$130</f>
        <v>129.25481070000001</v>
      </c>
      <c r="R248" s="58">
        <f>10^(-3)*Fairbanks!$G$130</f>
        <v>92.503351500000008</v>
      </c>
    </row>
    <row r="249" spans="1:18">
      <c r="B249" s="65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</row>
    <row r="250" spans="1:18">
      <c r="B250" s="65"/>
      <c r="C250" s="66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</row>
    <row r="251" spans="1:18">
      <c r="B251" s="65"/>
      <c r="C251" s="66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</row>
    <row r="253" spans="1:18">
      <c r="B253" s="64"/>
    </row>
    <row r="254" spans="1:18">
      <c r="B254" s="65"/>
      <c r="C254" s="66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</row>
    <row r="255" spans="1:18">
      <c r="B255" s="65"/>
      <c r="C255" s="66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</row>
    <row r="256" spans="1:18">
      <c r="B256" s="65"/>
      <c r="C256" s="66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</row>
    <row r="257" spans="2:18">
      <c r="B257" s="65"/>
      <c r="C257" s="66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</row>
    <row r="258" spans="2:18">
      <c r="B258" s="65"/>
      <c r="C258" s="66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</row>
    <row r="259" spans="2:18">
      <c r="B259" s="65"/>
      <c r="C259" s="66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</row>
    <row r="260" spans="2:18">
      <c r="B260" s="65"/>
      <c r="C260" s="66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</row>
    <row r="261" spans="2:18">
      <c r="B261" s="65"/>
      <c r="C261" s="66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</row>
    <row r="262" spans="2:18">
      <c r="B262" s="65"/>
      <c r="C262" s="66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</row>
    <row r="263" spans="2:18">
      <c r="B263" s="65"/>
      <c r="C263" s="66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</row>
    <row r="264" spans="2:18">
      <c r="B264" s="65"/>
      <c r="C264" s="66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</row>
    <row r="265" spans="2:18">
      <c r="B265" s="65"/>
      <c r="C265" s="66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</row>
    <row r="266" spans="2:18">
      <c r="B266" s="65"/>
      <c r="C266" s="66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</row>
    <row r="267" spans="2:18">
      <c r="B267" s="65"/>
      <c r="C267" s="66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</row>
    <row r="268" spans="2:18">
      <c r="B268" s="65"/>
      <c r="C268" s="66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</row>
    <row r="269" spans="2:18">
      <c r="B269" s="65"/>
      <c r="C269" s="66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</row>
    <row r="270" spans="2:18">
      <c r="B270" s="65"/>
      <c r="C270" s="66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</row>
    <row r="271" spans="2:18">
      <c r="B271" s="65"/>
      <c r="C271" s="66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</row>
    <row r="272" spans="2:18">
      <c r="B272" s="65"/>
      <c r="C272" s="66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</row>
    <row r="273" spans="2:18">
      <c r="B273" s="65"/>
      <c r="C273" s="66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</row>
    <row r="274" spans="2:18">
      <c r="B274" s="65"/>
      <c r="C274" s="66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</row>
    <row r="275" spans="2:18">
      <c r="B275" s="65"/>
      <c r="C275" s="66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</row>
    <row r="276" spans="2:18">
      <c r="B276" s="65"/>
      <c r="C276" s="66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</row>
    <row r="277" spans="2:18">
      <c r="B277" s="65"/>
      <c r="C277" s="66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</row>
    <row r="278" spans="2:18">
      <c r="B278" s="65"/>
      <c r="C278" s="66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</row>
    <row r="279" spans="2:18">
      <c r="B279" s="65"/>
      <c r="C279" s="66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</row>
    <row r="280" spans="2:18">
      <c r="B280" s="65"/>
      <c r="C280" s="66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</row>
    <row r="281" spans="2:18">
      <c r="B281" s="65"/>
      <c r="C281" s="66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</row>
    <row r="282" spans="2:18">
      <c r="B282" s="65"/>
      <c r="C282" s="66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</row>
    <row r="284" spans="2:18">
      <c r="B284" s="64"/>
    </row>
    <row r="285" spans="2:18">
      <c r="B285" s="65"/>
      <c r="C285" s="66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</row>
    <row r="286" spans="2:18">
      <c r="B286" s="65"/>
      <c r="C286" s="66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</row>
    <row r="287" spans="2:18">
      <c r="B287" s="65"/>
      <c r="C287" s="66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</row>
    <row r="288" spans="2:18">
      <c r="B288" s="65"/>
      <c r="C288" s="66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</row>
    <row r="289" spans="2:18">
      <c r="B289" s="65"/>
      <c r="C289" s="66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</row>
    <row r="290" spans="2:18">
      <c r="B290" s="65"/>
      <c r="C290" s="66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</row>
    <row r="291" spans="2:18">
      <c r="B291" s="65"/>
      <c r="C291" s="66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</row>
    <row r="292" spans="2:18">
      <c r="B292" s="65"/>
      <c r="C292" s="66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</row>
    <row r="293" spans="2:18">
      <c r="B293" s="65"/>
      <c r="C293" s="66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</row>
    <row r="294" spans="2:18">
      <c r="B294" s="65"/>
      <c r="C294" s="66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</row>
    <row r="295" spans="2:18">
      <c r="B295" s="65"/>
      <c r="C295" s="66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</row>
    <row r="296" spans="2:18">
      <c r="B296" s="65"/>
      <c r="C296" s="66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</row>
    <row r="297" spans="2:18">
      <c r="B297" s="65"/>
      <c r="C297" s="66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</row>
    <row r="298" spans="2:18">
      <c r="B298" s="65"/>
      <c r="C298" s="66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</row>
    <row r="299" spans="2:18">
      <c r="B299" s="65"/>
      <c r="C299" s="66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</row>
    <row r="300" spans="2:18">
      <c r="B300" s="65"/>
      <c r="C300" s="66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</row>
    <row r="301" spans="2:18">
      <c r="B301" s="65"/>
      <c r="C301" s="66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</row>
    <row r="302" spans="2:18">
      <c r="B302" s="65"/>
      <c r="C302" s="66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</row>
    <row r="303" spans="2:18">
      <c r="B303" s="65"/>
      <c r="C303" s="66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</row>
    <row r="304" spans="2:18">
      <c r="B304" s="65"/>
      <c r="C304" s="66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</row>
    <row r="305" spans="2:18">
      <c r="B305" s="65"/>
      <c r="C305" s="66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</row>
    <row r="306" spans="2:18">
      <c r="B306" s="65"/>
      <c r="C306" s="66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</row>
    <row r="307" spans="2:18">
      <c r="B307" s="65"/>
      <c r="C307" s="66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</row>
    <row r="308" spans="2:18">
      <c r="B308" s="65"/>
      <c r="C308" s="66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</row>
    <row r="309" spans="2:18">
      <c r="B309" s="65"/>
      <c r="C309" s="66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</row>
    <row r="310" spans="2:18">
      <c r="B310" s="65"/>
      <c r="C310" s="66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</row>
    <row r="311" spans="2:18">
      <c r="B311" s="65"/>
      <c r="C311" s="66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</row>
    <row r="312" spans="2:18">
      <c r="B312" s="65"/>
      <c r="C312" s="66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</row>
    <row r="313" spans="2:18">
      <c r="B313" s="65"/>
      <c r="C313" s="66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</row>
    <row r="315" spans="2:18">
      <c r="B315" s="64"/>
    </row>
    <row r="316" spans="2:18">
      <c r="B316" s="65"/>
      <c r="C316" s="66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</row>
    <row r="317" spans="2:18">
      <c r="B317" s="65"/>
      <c r="C317" s="66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</row>
    <row r="318" spans="2:18">
      <c r="B318" s="65"/>
      <c r="C318" s="66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</row>
    <row r="319" spans="2:18">
      <c r="B319" s="65"/>
      <c r="C319" s="66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</row>
    <row r="320" spans="2:18">
      <c r="B320" s="65"/>
      <c r="C320" s="66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</row>
    <row r="321" spans="2:18">
      <c r="B321" s="65"/>
      <c r="C321" s="66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</row>
    <row r="322" spans="2:18">
      <c r="B322" s="65"/>
      <c r="C322" s="66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</row>
    <row r="323" spans="2:18">
      <c r="B323" s="65"/>
      <c r="C323" s="66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</row>
    <row r="324" spans="2:18">
      <c r="B324" s="65"/>
      <c r="C324" s="66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</row>
    <row r="325" spans="2:18">
      <c r="B325" s="65"/>
      <c r="C325" s="66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</row>
    <row r="326" spans="2:18">
      <c r="B326" s="65"/>
      <c r="C326" s="66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</row>
    <row r="327" spans="2:18">
      <c r="B327" s="65"/>
      <c r="C327" s="66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</row>
    <row r="328" spans="2:18">
      <c r="B328" s="65"/>
      <c r="C328" s="66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</row>
    <row r="329" spans="2:18">
      <c r="B329" s="65"/>
      <c r="C329" s="66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</row>
    <row r="330" spans="2:18">
      <c r="B330" s="65"/>
      <c r="C330" s="66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</row>
    <row r="331" spans="2:18">
      <c r="B331" s="65"/>
      <c r="C331" s="66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</row>
    <row r="332" spans="2:18">
      <c r="B332" s="65"/>
      <c r="C332" s="66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</row>
    <row r="333" spans="2:18">
      <c r="B333" s="65"/>
      <c r="C333" s="66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</row>
    <row r="334" spans="2:18">
      <c r="B334" s="65"/>
      <c r="C334" s="66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</row>
    <row r="335" spans="2:18">
      <c r="B335" s="65"/>
      <c r="C335" s="66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</row>
    <row r="336" spans="2:18">
      <c r="B336" s="65"/>
      <c r="C336" s="66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</row>
    <row r="337" spans="2:18">
      <c r="B337" s="65"/>
      <c r="C337" s="66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</row>
    <row r="338" spans="2:18">
      <c r="B338" s="65"/>
      <c r="C338" s="66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</row>
    <row r="339" spans="2:18">
      <c r="B339" s="65"/>
      <c r="C339" s="66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</row>
    <row r="340" spans="2:18">
      <c r="B340" s="65"/>
      <c r="C340" s="66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</row>
    <row r="341" spans="2:18">
      <c r="B341" s="65"/>
      <c r="C341" s="66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</row>
    <row r="342" spans="2:18">
      <c r="B342" s="65"/>
      <c r="C342" s="66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</row>
    <row r="343" spans="2:18">
      <c r="B343" s="65"/>
      <c r="C343" s="66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</row>
    <row r="344" spans="2:18">
      <c r="B344" s="65"/>
      <c r="C344" s="66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</row>
    <row r="346" spans="2:18">
      <c r="B346" s="64"/>
    </row>
    <row r="347" spans="2:18">
      <c r="B347" s="65"/>
      <c r="C347" s="66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</row>
    <row r="348" spans="2:18">
      <c r="B348" s="65"/>
      <c r="C348" s="66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</row>
    <row r="349" spans="2:18">
      <c r="B349" s="65"/>
      <c r="C349" s="66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</row>
    <row r="350" spans="2:18">
      <c r="B350" s="65"/>
      <c r="C350" s="66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</row>
    <row r="351" spans="2:18">
      <c r="B351" s="65"/>
      <c r="C351" s="66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</row>
    <row r="352" spans="2:18">
      <c r="B352" s="65"/>
      <c r="C352" s="66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</row>
    <row r="353" spans="2:18">
      <c r="B353" s="65"/>
      <c r="C353" s="66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</row>
    <row r="354" spans="2:18">
      <c r="B354" s="65"/>
      <c r="C354" s="66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</row>
    <row r="355" spans="2:18">
      <c r="B355" s="65"/>
      <c r="C355" s="66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</row>
    <row r="356" spans="2:18">
      <c r="B356" s="65"/>
      <c r="C356" s="66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</row>
    <row r="357" spans="2:18">
      <c r="B357" s="65"/>
      <c r="C357" s="66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</row>
    <row r="358" spans="2:18">
      <c r="B358" s="65"/>
      <c r="C358" s="66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</row>
    <row r="359" spans="2:18">
      <c r="B359" s="65"/>
      <c r="C359" s="66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</row>
    <row r="360" spans="2:18">
      <c r="B360" s="65"/>
      <c r="C360" s="66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</row>
    <row r="361" spans="2:18">
      <c r="B361" s="65"/>
      <c r="C361" s="66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</row>
    <row r="362" spans="2:18">
      <c r="B362" s="65"/>
      <c r="C362" s="66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</row>
    <row r="363" spans="2:18">
      <c r="B363" s="65"/>
      <c r="C363" s="66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</row>
    <row r="364" spans="2:18">
      <c r="B364" s="65"/>
      <c r="C364" s="66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</row>
    <row r="365" spans="2:18">
      <c r="B365" s="65"/>
      <c r="C365" s="66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</row>
    <row r="366" spans="2:18">
      <c r="B366" s="65"/>
      <c r="C366" s="66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</row>
    <row r="367" spans="2:18">
      <c r="B367" s="65"/>
      <c r="C367" s="66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</row>
    <row r="368" spans="2:18">
      <c r="B368" s="65"/>
      <c r="C368" s="66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</row>
    <row r="369" spans="2:18">
      <c r="B369" s="65"/>
      <c r="C369" s="66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</row>
    <row r="370" spans="2:18">
      <c r="B370" s="65"/>
      <c r="C370" s="66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</row>
    <row r="371" spans="2:18">
      <c r="B371" s="65"/>
      <c r="C371" s="66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</row>
    <row r="372" spans="2:18">
      <c r="B372" s="65"/>
      <c r="C372" s="66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</row>
    <row r="373" spans="2:18">
      <c r="B373" s="65"/>
      <c r="C373" s="66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</row>
    <row r="374" spans="2:18">
      <c r="B374" s="65"/>
      <c r="C374" s="66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</row>
    <row r="375" spans="2:18">
      <c r="B375" s="65"/>
      <c r="C375" s="66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</row>
    <row r="377" spans="2:18">
      <c r="B377" s="64"/>
    </row>
    <row r="378" spans="2:18">
      <c r="B378" s="65"/>
      <c r="C378" s="66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</row>
    <row r="379" spans="2:18">
      <c r="B379" s="65"/>
      <c r="C379" s="66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</row>
    <row r="380" spans="2:18">
      <c r="B380" s="65"/>
      <c r="C380" s="66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</row>
    <row r="381" spans="2:18">
      <c r="B381" s="65"/>
      <c r="C381" s="66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</row>
    <row r="382" spans="2:18">
      <c r="B382" s="65"/>
      <c r="C382" s="66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</row>
    <row r="383" spans="2:18">
      <c r="B383" s="65"/>
      <c r="C383" s="66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</row>
    <row r="384" spans="2:18">
      <c r="B384" s="65"/>
      <c r="C384" s="66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</row>
    <row r="385" spans="2:18">
      <c r="B385" s="65"/>
      <c r="C385" s="66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</row>
    <row r="386" spans="2:18">
      <c r="B386" s="65"/>
      <c r="C386" s="66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</row>
    <row r="387" spans="2:18">
      <c r="B387" s="65"/>
      <c r="C387" s="66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</row>
    <row r="388" spans="2:18">
      <c r="B388" s="65"/>
      <c r="C388" s="66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</row>
    <row r="389" spans="2:18">
      <c r="B389" s="65"/>
      <c r="C389" s="66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</row>
    <row r="390" spans="2:18">
      <c r="B390" s="65"/>
      <c r="C390" s="66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</row>
    <row r="391" spans="2:18">
      <c r="B391" s="65"/>
      <c r="C391" s="66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</row>
    <row r="392" spans="2:18">
      <c r="B392" s="65"/>
      <c r="C392" s="66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</row>
    <row r="393" spans="2:18">
      <c r="B393" s="65"/>
      <c r="C393" s="66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</row>
    <row r="394" spans="2:18">
      <c r="B394" s="65"/>
      <c r="C394" s="66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</row>
    <row r="395" spans="2:18">
      <c r="B395" s="65"/>
      <c r="C395" s="66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</row>
    <row r="396" spans="2:18">
      <c r="B396" s="65"/>
      <c r="C396" s="66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</row>
    <row r="397" spans="2:18">
      <c r="B397" s="65"/>
      <c r="C397" s="66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</row>
    <row r="398" spans="2:18">
      <c r="B398" s="65"/>
      <c r="C398" s="66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</row>
    <row r="399" spans="2:18">
      <c r="B399" s="65"/>
      <c r="C399" s="66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</row>
    <row r="400" spans="2:18">
      <c r="B400" s="65"/>
      <c r="C400" s="66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</row>
    <row r="401" spans="2:18">
      <c r="B401" s="65"/>
      <c r="C401" s="66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</row>
    <row r="402" spans="2:18">
      <c r="B402" s="65"/>
      <c r="C402" s="66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</row>
    <row r="403" spans="2:18">
      <c r="B403" s="65"/>
      <c r="C403" s="66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</row>
    <row r="404" spans="2:18">
      <c r="B404" s="65"/>
      <c r="C404" s="66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</row>
    <row r="405" spans="2:18">
      <c r="B405" s="65"/>
      <c r="C405" s="66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</row>
    <row r="406" spans="2:18">
      <c r="B406" s="65"/>
      <c r="C406" s="66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</row>
    <row r="408" spans="2:18">
      <c r="B408" s="64"/>
    </row>
    <row r="409" spans="2:18">
      <c r="B409" s="65"/>
      <c r="C409" s="66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</row>
    <row r="410" spans="2:18">
      <c r="B410" s="65"/>
      <c r="C410" s="66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</row>
    <row r="411" spans="2:18">
      <c r="B411" s="65"/>
      <c r="C411" s="66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</row>
    <row r="412" spans="2:18">
      <c r="B412" s="65"/>
      <c r="C412" s="66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</row>
    <row r="413" spans="2:18">
      <c r="B413" s="65"/>
      <c r="C413" s="66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</row>
    <row r="414" spans="2:18">
      <c r="B414" s="65"/>
      <c r="C414" s="66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</row>
    <row r="415" spans="2:18">
      <c r="B415" s="65"/>
      <c r="C415" s="66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</row>
    <row r="416" spans="2:18">
      <c r="B416" s="65"/>
      <c r="C416" s="66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</row>
    <row r="417" spans="2:18">
      <c r="B417" s="65"/>
      <c r="C417" s="66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</row>
    <row r="418" spans="2:18">
      <c r="B418" s="65"/>
      <c r="C418" s="66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</row>
    <row r="419" spans="2:18">
      <c r="B419" s="65"/>
      <c r="C419" s="66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</row>
    <row r="420" spans="2:18">
      <c r="B420" s="65"/>
      <c r="C420" s="66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</row>
    <row r="421" spans="2:18">
      <c r="B421" s="65"/>
      <c r="C421" s="66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</row>
    <row r="422" spans="2:18">
      <c r="B422" s="65"/>
      <c r="C422" s="66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</row>
    <row r="423" spans="2:18">
      <c r="B423" s="65"/>
      <c r="C423" s="66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</row>
    <row r="424" spans="2:18">
      <c r="B424" s="65"/>
      <c r="C424" s="66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</row>
    <row r="425" spans="2:18">
      <c r="B425" s="65"/>
      <c r="C425" s="66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</row>
    <row r="426" spans="2:18">
      <c r="B426" s="65"/>
      <c r="C426" s="66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</row>
    <row r="427" spans="2:18">
      <c r="B427" s="65"/>
      <c r="C427" s="66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</row>
    <row r="428" spans="2:18">
      <c r="B428" s="65"/>
      <c r="C428" s="66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</row>
    <row r="429" spans="2:18">
      <c r="B429" s="65"/>
      <c r="C429" s="66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</row>
    <row r="430" spans="2:18">
      <c r="B430" s="65"/>
      <c r="C430" s="66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2:18">
      <c r="B431" s="65"/>
      <c r="C431" s="66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</row>
    <row r="432" spans="2:18">
      <c r="B432" s="65"/>
      <c r="C432" s="66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2:18">
      <c r="B433" s="65"/>
      <c r="C433" s="66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</row>
    <row r="434" spans="2:18">
      <c r="B434" s="65"/>
      <c r="C434" s="66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2:18">
      <c r="B435" s="65"/>
      <c r="C435" s="66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</row>
    <row r="436" spans="2:18">
      <c r="B436" s="65"/>
      <c r="C436" s="66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2:18">
      <c r="B437" s="65"/>
      <c r="C437" s="66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</row>
    <row r="439" spans="2:18">
      <c r="B439" s="64"/>
    </row>
    <row r="440" spans="2:18">
      <c r="B440" s="65"/>
      <c r="C440" s="66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2:18">
      <c r="B441" s="65"/>
      <c r="C441" s="66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</row>
    <row r="442" spans="2:18">
      <c r="B442" s="65"/>
      <c r="C442" s="66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2:18">
      <c r="B443" s="65"/>
      <c r="C443" s="66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</row>
    <row r="444" spans="2:18">
      <c r="B444" s="65"/>
      <c r="C444" s="66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2:18">
      <c r="B445" s="65"/>
      <c r="C445" s="66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</row>
    <row r="446" spans="2:18">
      <c r="B446" s="65"/>
      <c r="C446" s="66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2:18">
      <c r="B447" s="65"/>
      <c r="C447" s="66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</row>
    <row r="448" spans="2:18">
      <c r="B448" s="65"/>
      <c r="C448" s="66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2:18">
      <c r="B449" s="65"/>
      <c r="C449" s="66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</row>
    <row r="450" spans="2:18">
      <c r="B450" s="65"/>
      <c r="C450" s="66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2:18">
      <c r="B451" s="65"/>
      <c r="C451" s="66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</row>
    <row r="452" spans="2:18">
      <c r="B452" s="65"/>
      <c r="C452" s="66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2:18">
      <c r="B453" s="65"/>
      <c r="C453" s="66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</row>
    <row r="454" spans="2:18">
      <c r="B454" s="65"/>
      <c r="C454" s="66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2:18">
      <c r="B455" s="65"/>
      <c r="C455" s="66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</row>
    <row r="456" spans="2:18">
      <c r="B456" s="65"/>
      <c r="C456" s="66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2:18">
      <c r="B457" s="65"/>
      <c r="C457" s="66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</row>
    <row r="458" spans="2:18">
      <c r="B458" s="65"/>
      <c r="C458" s="66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2:18">
      <c r="B459" s="65"/>
      <c r="C459" s="66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</row>
    <row r="460" spans="2:18">
      <c r="B460" s="65"/>
      <c r="C460" s="66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2:18">
      <c r="B461" s="65"/>
      <c r="C461" s="66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</row>
    <row r="462" spans="2:18">
      <c r="B462" s="65"/>
      <c r="C462" s="66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2:18">
      <c r="B463" s="65"/>
      <c r="C463" s="66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</row>
    <row r="464" spans="2:18">
      <c r="B464" s="65"/>
      <c r="C464" s="66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2:18">
      <c r="B465" s="65"/>
      <c r="C465" s="66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</row>
    <row r="466" spans="2:18">
      <c r="B466" s="65"/>
      <c r="C466" s="66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2:18">
      <c r="B467" s="65"/>
      <c r="C467" s="66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</row>
    <row r="468" spans="2:18">
      <c r="B468" s="65"/>
      <c r="C468" s="66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70" spans="2:18">
      <c r="B470" s="64"/>
    </row>
    <row r="471" spans="2:18">
      <c r="B471" s="65"/>
      <c r="C471" s="66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</row>
    <row r="472" spans="2:18">
      <c r="B472" s="65"/>
      <c r="C472" s="66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2:18">
      <c r="B473" s="65"/>
      <c r="C473" s="66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</row>
    <row r="474" spans="2:18">
      <c r="B474" s="65"/>
      <c r="C474" s="66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2:18">
      <c r="B475" s="65"/>
      <c r="C475" s="66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</row>
    <row r="476" spans="2:18">
      <c r="B476" s="65"/>
      <c r="C476" s="66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2:18">
      <c r="B477" s="65"/>
      <c r="C477" s="66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</row>
    <row r="478" spans="2:18">
      <c r="B478" s="65"/>
      <c r="C478" s="66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2:18">
      <c r="B479" s="65"/>
      <c r="C479" s="66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</row>
    <row r="480" spans="2:18">
      <c r="B480" s="65"/>
      <c r="C480" s="66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2:18">
      <c r="B481" s="65"/>
      <c r="C481" s="66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</row>
    <row r="482" spans="2:18">
      <c r="B482" s="65"/>
      <c r="C482" s="66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2:18">
      <c r="B483" s="65"/>
      <c r="C483" s="66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</row>
    <row r="484" spans="2:18">
      <c r="B484" s="65"/>
      <c r="C484" s="66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2:18">
      <c r="B485" s="65"/>
      <c r="C485" s="66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</row>
    <row r="486" spans="2:18">
      <c r="B486" s="65"/>
      <c r="C486" s="66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2:18">
      <c r="B487" s="65"/>
      <c r="C487" s="66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</row>
    <row r="488" spans="2:18">
      <c r="B488" s="65"/>
      <c r="C488" s="66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2:18">
      <c r="B489" s="65"/>
      <c r="C489" s="66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</row>
    <row r="490" spans="2:18">
      <c r="B490" s="65"/>
      <c r="C490" s="66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2:18">
      <c r="B491" s="65"/>
      <c r="C491" s="66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</row>
    <row r="492" spans="2:18">
      <c r="B492" s="65"/>
      <c r="C492" s="66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2:18">
      <c r="B493" s="65"/>
      <c r="C493" s="66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</row>
    <row r="494" spans="2:18">
      <c r="B494" s="65"/>
      <c r="C494" s="66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2:18">
      <c r="B495" s="65"/>
      <c r="C495" s="66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</row>
    <row r="496" spans="2:18">
      <c r="B496" s="65"/>
      <c r="C496" s="66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2:18">
      <c r="B497" s="65"/>
      <c r="C497" s="66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</row>
    <row r="498" spans="2:18">
      <c r="B498" s="65"/>
      <c r="C498" s="66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2:18">
      <c r="B499" s="65"/>
      <c r="C499" s="66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</row>
    <row r="501" spans="2:18">
      <c r="B501" s="64"/>
    </row>
    <row r="502" spans="2:18">
      <c r="B502" s="65"/>
      <c r="C502" s="66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2:18">
      <c r="B503" s="65"/>
      <c r="C503" s="66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</row>
    <row r="504" spans="2:18">
      <c r="B504" s="65"/>
      <c r="C504" s="66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2:18">
      <c r="B505" s="65"/>
      <c r="C505" s="66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</row>
    <row r="506" spans="2:18">
      <c r="B506" s="65"/>
      <c r="C506" s="66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2:18">
      <c r="B507" s="65"/>
      <c r="C507" s="66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</row>
    <row r="508" spans="2:18">
      <c r="B508" s="65"/>
      <c r="C508" s="66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2:18">
      <c r="B509" s="65"/>
      <c r="C509" s="66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</row>
    <row r="510" spans="2:18">
      <c r="B510" s="65"/>
      <c r="C510" s="66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2:18">
      <c r="B511" s="65"/>
      <c r="C511" s="66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</row>
    <row r="512" spans="2:18">
      <c r="B512" s="65"/>
      <c r="C512" s="66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2:18">
      <c r="B513" s="65"/>
      <c r="C513" s="66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</row>
    <row r="514" spans="2:18">
      <c r="B514" s="65"/>
      <c r="C514" s="66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2:18">
      <c r="B515" s="65"/>
      <c r="C515" s="66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</row>
    <row r="516" spans="2:18">
      <c r="B516" s="65"/>
      <c r="C516" s="66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2:18">
      <c r="B517" s="65"/>
      <c r="C517" s="66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</row>
    <row r="518" spans="2:18">
      <c r="B518" s="65"/>
      <c r="C518" s="66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2:18">
      <c r="B519" s="65"/>
      <c r="C519" s="66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</row>
    <row r="520" spans="2:18">
      <c r="B520" s="65"/>
      <c r="C520" s="66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2:18">
      <c r="B521" s="65"/>
      <c r="C521" s="66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</row>
    <row r="522" spans="2:18">
      <c r="B522" s="65"/>
      <c r="C522" s="66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2:18">
      <c r="B523" s="65"/>
      <c r="C523" s="66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</row>
    <row r="524" spans="2:18">
      <c r="B524" s="65"/>
      <c r="C524" s="66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2:18">
      <c r="B525" s="65"/>
      <c r="C525" s="66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</row>
    <row r="526" spans="2:18">
      <c r="B526" s="65"/>
      <c r="C526" s="66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2:18">
      <c r="B527" s="65"/>
      <c r="C527" s="66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</row>
    <row r="528" spans="2:18">
      <c r="B528" s="65"/>
      <c r="C528" s="66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2:18">
      <c r="B529" s="65"/>
      <c r="C529" s="66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</row>
    <row r="530" spans="2:18">
      <c r="B530" s="65"/>
      <c r="C530" s="66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2" spans="2:18">
      <c r="B532" s="64"/>
    </row>
    <row r="533" spans="2:18">
      <c r="B533" s="65"/>
      <c r="C533" s="66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</row>
    <row r="534" spans="2:18">
      <c r="B534" s="65"/>
      <c r="C534" s="66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2:18">
      <c r="B535" s="65"/>
      <c r="C535" s="66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</row>
    <row r="536" spans="2:18">
      <c r="B536" s="65"/>
      <c r="C536" s="66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2:18">
      <c r="B537" s="65"/>
      <c r="C537" s="66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</row>
    <row r="538" spans="2:18">
      <c r="B538" s="65"/>
      <c r="C538" s="66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2:18">
      <c r="B539" s="65"/>
      <c r="C539" s="66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</row>
    <row r="540" spans="2:18">
      <c r="B540" s="65"/>
      <c r="C540" s="66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2:18">
      <c r="B541" s="65"/>
      <c r="C541" s="66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</row>
    <row r="542" spans="2:18">
      <c r="B542" s="65"/>
      <c r="C542" s="66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2:18">
      <c r="B543" s="65"/>
      <c r="C543" s="66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</row>
    <row r="544" spans="2:18">
      <c r="B544" s="65"/>
      <c r="C544" s="66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2:18">
      <c r="B545" s="65"/>
      <c r="C545" s="66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</row>
    <row r="546" spans="2:18">
      <c r="B546" s="65"/>
      <c r="C546" s="66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2:18">
      <c r="B547" s="65"/>
      <c r="C547" s="66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</row>
    <row r="548" spans="2:18">
      <c r="B548" s="65"/>
      <c r="C548" s="66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2:18">
      <c r="B549" s="65"/>
      <c r="C549" s="66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</row>
    <row r="550" spans="2:18">
      <c r="B550" s="65"/>
      <c r="C550" s="66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2:18">
      <c r="B551" s="65"/>
      <c r="C551" s="66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</row>
    <row r="552" spans="2:18">
      <c r="B552" s="65"/>
      <c r="C552" s="66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2:18">
      <c r="B553" s="65"/>
      <c r="C553" s="66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</row>
    <row r="554" spans="2:18">
      <c r="B554" s="65"/>
      <c r="C554" s="66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2:18">
      <c r="B555" s="65"/>
      <c r="C555" s="66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</row>
    <row r="556" spans="2:18">
      <c r="B556" s="65"/>
      <c r="C556" s="66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2:18">
      <c r="B557" s="65"/>
      <c r="C557" s="66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</row>
    <row r="558" spans="2:18">
      <c r="B558" s="65"/>
      <c r="C558" s="66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2:18">
      <c r="B559" s="65"/>
      <c r="C559" s="66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</row>
    <row r="560" spans="2:18">
      <c r="B560" s="65"/>
      <c r="C560" s="66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2:18">
      <c r="B561" s="65"/>
      <c r="C561" s="66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</row>
    <row r="563" spans="2:18">
      <c r="B563" s="64"/>
    </row>
    <row r="564" spans="2:18">
      <c r="B564" s="65"/>
      <c r="C564" s="66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2:18">
      <c r="B565" s="65"/>
      <c r="C565" s="66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</row>
    <row r="566" spans="2:18">
      <c r="B566" s="65"/>
      <c r="C566" s="66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2:18">
      <c r="B567" s="65"/>
      <c r="C567" s="66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</row>
    <row r="568" spans="2:18">
      <c r="B568" s="65"/>
      <c r="C568" s="66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2:18">
      <c r="B569" s="65"/>
      <c r="C569" s="66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</row>
    <row r="570" spans="2:18">
      <c r="B570" s="65"/>
      <c r="C570" s="66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2:18">
      <c r="B571" s="65"/>
      <c r="C571" s="66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</row>
    <row r="572" spans="2:18">
      <c r="B572" s="65"/>
      <c r="C572" s="66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2:18">
      <c r="B573" s="65"/>
      <c r="C573" s="66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</row>
    <row r="574" spans="2:18">
      <c r="B574" s="65"/>
      <c r="C574" s="66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2:18">
      <c r="B575" s="65"/>
      <c r="C575" s="66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</row>
    <row r="576" spans="2:18">
      <c r="B576" s="65"/>
      <c r="C576" s="66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2:18">
      <c r="B577" s="65"/>
      <c r="C577" s="66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</row>
    <row r="578" spans="2:18">
      <c r="B578" s="65"/>
      <c r="C578" s="66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2:18">
      <c r="B579" s="65"/>
      <c r="C579" s="66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</row>
    <row r="580" spans="2:18">
      <c r="B580" s="65"/>
      <c r="C580" s="66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2:18">
      <c r="B581" s="65"/>
      <c r="C581" s="66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</row>
    <row r="582" spans="2:18">
      <c r="B582" s="65"/>
      <c r="C582" s="66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2:18">
      <c r="B583" s="65"/>
      <c r="C583" s="66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</row>
    <row r="584" spans="2:18">
      <c r="B584" s="65"/>
      <c r="C584" s="66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2:18">
      <c r="B585" s="65"/>
      <c r="C585" s="66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</row>
    <row r="586" spans="2:18">
      <c r="B586" s="65"/>
      <c r="C586" s="66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2:18">
      <c r="B587" s="65"/>
      <c r="C587" s="66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</row>
    <row r="588" spans="2:18">
      <c r="B588" s="65"/>
      <c r="C588" s="66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2:18">
      <c r="B589" s="65"/>
      <c r="C589" s="66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</row>
    <row r="590" spans="2:18">
      <c r="B590" s="65"/>
      <c r="C590" s="66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2:18">
      <c r="B591" s="65"/>
      <c r="C591" s="66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</row>
    <row r="592" spans="2:18">
      <c r="B592" s="65"/>
      <c r="C592" s="66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4" spans="2:18">
      <c r="B594" s="64"/>
    </row>
    <row r="595" spans="2:18">
      <c r="B595" s="65"/>
      <c r="C595" s="66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</row>
    <row r="596" spans="2:18">
      <c r="B596" s="65"/>
      <c r="C596" s="66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2:18">
      <c r="B597" s="65"/>
      <c r="C597" s="66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</row>
    <row r="598" spans="2:18">
      <c r="B598" s="65"/>
      <c r="C598" s="66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2:18">
      <c r="B599" s="65"/>
      <c r="C599" s="66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</row>
    <row r="600" spans="2:18">
      <c r="B600" s="65"/>
      <c r="C600" s="66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2:18">
      <c r="B601" s="65"/>
      <c r="C601" s="66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</row>
    <row r="602" spans="2:18">
      <c r="B602" s="65"/>
      <c r="C602" s="66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2:18">
      <c r="B603" s="65"/>
      <c r="C603" s="66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</row>
    <row r="604" spans="2:18">
      <c r="B604" s="65"/>
      <c r="C604" s="66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2:18">
      <c r="B605" s="65"/>
      <c r="C605" s="66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</row>
    <row r="606" spans="2:18">
      <c r="B606" s="65"/>
      <c r="C606" s="66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2:18">
      <c r="B607" s="65"/>
      <c r="C607" s="66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</row>
    <row r="608" spans="2:18">
      <c r="B608" s="65"/>
      <c r="C608" s="66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2:18">
      <c r="B609" s="65"/>
      <c r="C609" s="66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</row>
    <row r="610" spans="2:18">
      <c r="B610" s="65"/>
      <c r="C610" s="66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2:18">
      <c r="B611" s="65"/>
      <c r="C611" s="66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</row>
    <row r="612" spans="2:18">
      <c r="B612" s="65"/>
      <c r="C612" s="66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2:18">
      <c r="B613" s="65"/>
      <c r="C613" s="66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</row>
    <row r="614" spans="2:18">
      <c r="B614" s="65"/>
      <c r="C614" s="66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2:18">
      <c r="B615" s="65"/>
      <c r="C615" s="66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</row>
    <row r="616" spans="2:18">
      <c r="B616" s="65"/>
      <c r="C616" s="66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2:18">
      <c r="B617" s="65"/>
      <c r="C617" s="66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</row>
    <row r="618" spans="2:18">
      <c r="B618" s="65"/>
      <c r="C618" s="66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2:18">
      <c r="B619" s="65"/>
      <c r="C619" s="66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</row>
    <row r="620" spans="2:18">
      <c r="B620" s="65"/>
      <c r="C620" s="66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2:18">
      <c r="B621" s="65"/>
      <c r="C621" s="66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</row>
    <row r="622" spans="2:18">
      <c r="B622" s="65"/>
      <c r="C622" s="66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2:18">
      <c r="B623" s="65"/>
      <c r="C623" s="66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</row>
    <row r="625" spans="2:18">
      <c r="B625" s="64"/>
    </row>
    <row r="626" spans="2:18">
      <c r="B626" s="65"/>
      <c r="C626" s="66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2:18">
      <c r="B627" s="65"/>
      <c r="C627" s="66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</row>
    <row r="628" spans="2:18">
      <c r="B628" s="65"/>
      <c r="C628" s="66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2:18">
      <c r="B629" s="65"/>
      <c r="C629" s="66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</row>
    <row r="630" spans="2:18">
      <c r="B630" s="65"/>
      <c r="C630" s="66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2:18">
      <c r="B631" s="65"/>
      <c r="C631" s="66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</row>
    <row r="632" spans="2:18">
      <c r="B632" s="65"/>
      <c r="C632" s="66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2:18">
      <c r="B633" s="65"/>
      <c r="C633" s="66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</row>
    <row r="634" spans="2:18">
      <c r="B634" s="65"/>
      <c r="C634" s="66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2:18">
      <c r="B635" s="65"/>
      <c r="C635" s="66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</row>
    <row r="636" spans="2:18">
      <c r="B636" s="65"/>
      <c r="C636" s="66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2:18">
      <c r="B637" s="65"/>
      <c r="C637" s="66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</row>
    <row r="638" spans="2:18">
      <c r="B638" s="65"/>
      <c r="C638" s="66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2:18">
      <c r="B639" s="65"/>
      <c r="C639" s="66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</row>
    <row r="640" spans="2:18">
      <c r="B640" s="65"/>
      <c r="C640" s="66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2:18">
      <c r="B641" s="65"/>
      <c r="C641" s="66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</row>
    <row r="642" spans="2:18">
      <c r="B642" s="65"/>
      <c r="C642" s="66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2:18">
      <c r="B643" s="65"/>
      <c r="C643" s="66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</row>
    <row r="644" spans="2:18">
      <c r="B644" s="65"/>
      <c r="C644" s="66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2:18">
      <c r="B645" s="65"/>
      <c r="C645" s="66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</row>
    <row r="646" spans="2:18">
      <c r="B646" s="65"/>
      <c r="C646" s="66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2:18">
      <c r="B647" s="65"/>
      <c r="C647" s="66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</row>
    <row r="648" spans="2:18">
      <c r="B648" s="65"/>
      <c r="C648" s="66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2:18">
      <c r="B649" s="65"/>
      <c r="C649" s="66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</row>
    <row r="650" spans="2:18">
      <c r="B650" s="65"/>
      <c r="C650" s="66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2:18">
      <c r="B651" s="65"/>
      <c r="C651" s="66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</row>
    <row r="652" spans="2:18">
      <c r="B652" s="65"/>
      <c r="C652" s="66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2:18">
      <c r="B653" s="65"/>
      <c r="C653" s="66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</row>
    <row r="654" spans="2:18">
      <c r="B654" s="65"/>
      <c r="C654" s="66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6" spans="2:18">
      <c r="B656" s="64"/>
    </row>
    <row r="657" spans="2:18">
      <c r="B657" s="65"/>
      <c r="C657" s="66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2:18">
      <c r="B658" s="65"/>
      <c r="C658" s="66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2:18">
      <c r="B659" s="65"/>
      <c r="C659" s="66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2:18">
      <c r="B660" s="65"/>
      <c r="C660" s="66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2:18">
      <c r="B661" s="65"/>
      <c r="C661" s="66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2:18">
      <c r="B662" s="65"/>
      <c r="C662" s="66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2:18">
      <c r="B663" s="65"/>
      <c r="C663" s="66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2:18">
      <c r="B664" s="65"/>
      <c r="C664" s="66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2:18">
      <c r="B665" s="65"/>
      <c r="C665" s="66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2:18">
      <c r="B666" s="65"/>
      <c r="C666" s="66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2:18">
      <c r="B667" s="65"/>
      <c r="C667" s="66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2:18">
      <c r="B668" s="65"/>
      <c r="C668" s="66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2:18">
      <c r="B669" s="65"/>
      <c r="C669" s="66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2:18">
      <c r="B670" s="65"/>
      <c r="C670" s="66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2:18">
      <c r="B671" s="65"/>
      <c r="C671" s="66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2:18">
      <c r="B672" s="65"/>
      <c r="C672" s="66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2:18">
      <c r="B673" s="65"/>
      <c r="C673" s="66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2:18">
      <c r="B674" s="65"/>
      <c r="C674" s="66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2:18">
      <c r="B675" s="65"/>
      <c r="C675" s="66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2:18">
      <c r="B676" s="65"/>
      <c r="C676" s="66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2:18">
      <c r="B677" s="65"/>
      <c r="C677" s="66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2:18">
      <c r="B678" s="65"/>
      <c r="C678" s="66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2:18">
      <c r="B679" s="65"/>
      <c r="C679" s="66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2:18">
      <c r="B680" s="65"/>
      <c r="C680" s="66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2:18">
      <c r="B681" s="65"/>
      <c r="C681" s="66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2:18">
      <c r="B682" s="65"/>
      <c r="C682" s="66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2:18">
      <c r="B683" s="65"/>
      <c r="C683" s="66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2:18">
      <c r="B684" s="65"/>
      <c r="C684" s="66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2:18">
      <c r="B685" s="65"/>
      <c r="C685" s="66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361.5</v>
      </c>
      <c r="C2" s="89">
        <v>707.22</v>
      </c>
      <c r="D2" s="89">
        <v>707.22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361.5</v>
      </c>
      <c r="C3" s="89">
        <v>707.22</v>
      </c>
      <c r="D3" s="89">
        <v>707.22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1172.8399999999999</v>
      </c>
      <c r="C4" s="89">
        <v>2294.48</v>
      </c>
      <c r="D4" s="89">
        <v>2294.48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1172.8399999999999</v>
      </c>
      <c r="C5" s="89">
        <v>2294.48</v>
      </c>
      <c r="D5" s="89">
        <v>2294.48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0.85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112.05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18.3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50.92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10.95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349.7</v>
      </c>
      <c r="C28" s="89">
        <v>11.8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0.42</v>
      </c>
      <c r="E42" s="89">
        <v>0.46800000000000003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0.42</v>
      </c>
      <c r="E43" s="89">
        <v>0.46800000000000003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0.42</v>
      </c>
      <c r="E44" s="89">
        <v>0.46800000000000003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0.42</v>
      </c>
      <c r="E45" s="89">
        <v>0.46800000000000003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2.3769999999999998</v>
      </c>
      <c r="E51" s="89">
        <v>3.6909999999999998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2.3769999999999998</v>
      </c>
      <c r="E53" s="89">
        <v>3.6909999999999998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2.3769999999999998</v>
      </c>
      <c r="E55" s="89">
        <v>3.6909999999999998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2.3769999999999998</v>
      </c>
      <c r="E57" s="89">
        <v>3.6909999999999998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5.835</v>
      </c>
      <c r="F61" s="89">
        <v>0.251</v>
      </c>
      <c r="G61" s="89">
        <v>0.11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5.835</v>
      </c>
      <c r="F62" s="89">
        <v>0.251</v>
      </c>
      <c r="G62" s="89">
        <v>0.11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5.835</v>
      </c>
      <c r="F63" s="89">
        <v>0.251</v>
      </c>
      <c r="G63" s="89">
        <v>0.11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5.835</v>
      </c>
      <c r="F64" s="89">
        <v>0.251</v>
      </c>
      <c r="G64" s="89">
        <v>0.11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5.835</v>
      </c>
      <c r="F65" s="89">
        <v>0.251</v>
      </c>
      <c r="G65" s="89">
        <v>0.11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5.835</v>
      </c>
      <c r="F66" s="89">
        <v>0.251</v>
      </c>
      <c r="G66" s="89">
        <v>0.11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5.835</v>
      </c>
      <c r="F67" s="89">
        <v>0.251</v>
      </c>
      <c r="G67" s="89">
        <v>0.11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5.835</v>
      </c>
      <c r="F68" s="89">
        <v>0.251</v>
      </c>
      <c r="G68" s="89">
        <v>0.11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5.835</v>
      </c>
      <c r="F69" s="89">
        <v>0.251</v>
      </c>
      <c r="G69" s="89">
        <v>0.11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5.835</v>
      </c>
      <c r="F70" s="89">
        <v>0.251</v>
      </c>
      <c r="G70" s="89">
        <v>0.11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5.835</v>
      </c>
      <c r="F71" s="89">
        <v>0.251</v>
      </c>
      <c r="G71" s="89">
        <v>0.11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5.835</v>
      </c>
      <c r="F72" s="89">
        <v>0.251</v>
      </c>
      <c r="G72" s="89">
        <v>0.11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5.835</v>
      </c>
      <c r="F73" s="89">
        <v>0.251</v>
      </c>
      <c r="G73" s="89">
        <v>0.11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5.835</v>
      </c>
      <c r="F74" s="89">
        <v>0.251</v>
      </c>
      <c r="G74" s="89">
        <v>0.11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5.835</v>
      </c>
      <c r="F75" s="89">
        <v>0.251</v>
      </c>
      <c r="G75" s="89">
        <v>0.11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5.835</v>
      </c>
      <c r="F76" s="89">
        <v>0.251</v>
      </c>
      <c r="G76" s="89">
        <v>0.11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5.835</v>
      </c>
      <c r="F77" s="89">
        <v>0.251</v>
      </c>
      <c r="G77" s="89">
        <v>0.11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5.835</v>
      </c>
      <c r="F78" s="89">
        <v>0.251</v>
      </c>
      <c r="G78" s="89">
        <v>0.11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5.835</v>
      </c>
      <c r="F79" s="89">
        <v>0.251</v>
      </c>
      <c r="G79" s="89">
        <v>0.11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5.835</v>
      </c>
      <c r="F80" s="89">
        <v>0.251</v>
      </c>
      <c r="G80" s="89">
        <v>0.11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5.835</v>
      </c>
      <c r="F81" s="89">
        <v>0.251</v>
      </c>
      <c r="G81" s="89">
        <v>0.11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5.83</v>
      </c>
      <c r="F82" s="89">
        <v>0.251</v>
      </c>
      <c r="G82" s="89">
        <v>0.11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5.83</v>
      </c>
      <c r="F83" s="89">
        <v>0.251</v>
      </c>
      <c r="G83" s="89">
        <v>0.11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5.83</v>
      </c>
      <c r="F84" s="89">
        <v>0.251</v>
      </c>
      <c r="G84" s="89">
        <v>0.11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11194.47</v>
      </c>
      <c r="D90" s="89">
        <v>8568.39</v>
      </c>
      <c r="E90" s="89">
        <v>2626.08</v>
      </c>
      <c r="F90" s="89">
        <v>0.77</v>
      </c>
      <c r="G90" s="89">
        <v>3.12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11537.57</v>
      </c>
      <c r="D91" s="89">
        <v>8215.43</v>
      </c>
      <c r="E91" s="89">
        <v>3322.14</v>
      </c>
      <c r="F91" s="89">
        <v>0.71</v>
      </c>
      <c r="G91" s="89">
        <v>3.01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8129.65</v>
      </c>
      <c r="D92" s="89">
        <v>5920.47</v>
      </c>
      <c r="E92" s="89">
        <v>2209.17</v>
      </c>
      <c r="F92" s="89">
        <v>0.73</v>
      </c>
      <c r="G92" s="89">
        <v>3.04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11821.47</v>
      </c>
      <c r="D93" s="89">
        <v>8503.0400000000009</v>
      </c>
      <c r="E93" s="89">
        <v>3318.42</v>
      </c>
      <c r="F93" s="89">
        <v>0.72</v>
      </c>
      <c r="G93" s="89">
        <v>3.03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9783.59</v>
      </c>
      <c r="D94" s="89">
        <v>7354.3</v>
      </c>
      <c r="E94" s="89">
        <v>2429.29</v>
      </c>
      <c r="F94" s="89">
        <v>0.75</v>
      </c>
      <c r="G94" s="89">
        <v>3.09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15406.69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13210.18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9698.73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13834.45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12422.36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0.62</v>
      </c>
      <c r="F104" s="89">
        <v>713.47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0.53</v>
      </c>
      <c r="F105" s="89">
        <v>618.02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0.4</v>
      </c>
      <c r="F106" s="89">
        <v>460.57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0.56000000000000005</v>
      </c>
      <c r="F107" s="89">
        <v>649.52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0.52</v>
      </c>
      <c r="F108" s="89">
        <v>597.98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4513.8860000000004</v>
      </c>
      <c r="C117" s="89">
        <v>7.8948</v>
      </c>
      <c r="D117" s="89">
        <v>29.906099999999999</v>
      </c>
      <c r="E117" s="89">
        <v>0</v>
      </c>
      <c r="F117" s="89">
        <v>1E-4</v>
      </c>
      <c r="G117" s="89">
        <v>3701.2357999999999</v>
      </c>
      <c r="H117" s="89">
        <v>1942.7671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4223.0871999999999</v>
      </c>
      <c r="C118" s="89">
        <v>7.4053000000000004</v>
      </c>
      <c r="D118" s="89">
        <v>28.130199999999999</v>
      </c>
      <c r="E118" s="89">
        <v>0</v>
      </c>
      <c r="F118" s="89">
        <v>1E-4</v>
      </c>
      <c r="G118" s="89">
        <v>3481.4591999999998</v>
      </c>
      <c r="H118" s="89">
        <v>1819.5268000000001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5000.5763999999999</v>
      </c>
      <c r="C119" s="89">
        <v>8.7707999999999995</v>
      </c>
      <c r="D119" s="89">
        <v>33.325699999999998</v>
      </c>
      <c r="E119" s="89">
        <v>0</v>
      </c>
      <c r="F119" s="89">
        <v>2.0000000000000001E-4</v>
      </c>
      <c r="G119" s="89">
        <v>4124.4759000000004</v>
      </c>
      <c r="H119" s="89">
        <v>2154.7220000000002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4918.6877999999997</v>
      </c>
      <c r="C120" s="89">
        <v>8.6342999999999996</v>
      </c>
      <c r="D120" s="89">
        <v>32.836100000000002</v>
      </c>
      <c r="E120" s="89">
        <v>0</v>
      </c>
      <c r="F120" s="89">
        <v>1E-4</v>
      </c>
      <c r="G120" s="89">
        <v>4063.8852000000002</v>
      </c>
      <c r="H120" s="89">
        <v>2120.1511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5602.8711999999996</v>
      </c>
      <c r="C121" s="89">
        <v>9.8400999999999996</v>
      </c>
      <c r="D121" s="89">
        <v>37.441299999999998</v>
      </c>
      <c r="E121" s="89">
        <v>0</v>
      </c>
      <c r="F121" s="89">
        <v>2.0000000000000001E-4</v>
      </c>
      <c r="G121" s="89">
        <v>4633.8440000000001</v>
      </c>
      <c r="H121" s="89">
        <v>2415.5423000000001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5874.9847</v>
      </c>
      <c r="C122" s="89">
        <v>10.3215</v>
      </c>
      <c r="D122" s="89">
        <v>39.287199999999999</v>
      </c>
      <c r="E122" s="89">
        <v>0</v>
      </c>
      <c r="F122" s="89">
        <v>2.0000000000000001E-4</v>
      </c>
      <c r="G122" s="89">
        <v>4862.2942000000003</v>
      </c>
      <c r="H122" s="89">
        <v>2533.2067999999999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5793.8018000000002</v>
      </c>
      <c r="C123" s="89">
        <v>10.1777</v>
      </c>
      <c r="D123" s="89">
        <v>38.735300000000002</v>
      </c>
      <c r="E123" s="89">
        <v>0</v>
      </c>
      <c r="F123" s="89">
        <v>2.0000000000000001E-4</v>
      </c>
      <c r="G123" s="89">
        <v>4793.9952999999996</v>
      </c>
      <c r="H123" s="89">
        <v>2498.0879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6256.2763000000004</v>
      </c>
      <c r="C124" s="89">
        <v>10.992699999999999</v>
      </c>
      <c r="D124" s="89">
        <v>41.8474</v>
      </c>
      <c r="E124" s="89">
        <v>0</v>
      </c>
      <c r="F124" s="89">
        <v>2.0000000000000001E-4</v>
      </c>
      <c r="G124" s="89">
        <v>5179.1540999999997</v>
      </c>
      <c r="H124" s="89">
        <v>2697.7469999999998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5453.5447999999997</v>
      </c>
      <c r="C125" s="89">
        <v>9.5783000000000005</v>
      </c>
      <c r="D125" s="89">
        <v>36.447400000000002</v>
      </c>
      <c r="E125" s="89">
        <v>0</v>
      </c>
      <c r="F125" s="89">
        <v>2.0000000000000001E-4</v>
      </c>
      <c r="G125" s="89">
        <v>4510.8348999999998</v>
      </c>
      <c r="H125" s="89">
        <v>2351.2143000000001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5344.0758999999998</v>
      </c>
      <c r="C126" s="89">
        <v>9.3834</v>
      </c>
      <c r="D126" s="89">
        <v>35.694499999999998</v>
      </c>
      <c r="E126" s="89">
        <v>0</v>
      </c>
      <c r="F126" s="89">
        <v>2.0000000000000001E-4</v>
      </c>
      <c r="G126" s="89">
        <v>4417.6503000000002</v>
      </c>
      <c r="H126" s="89">
        <v>2303.7471999999998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4889.4844000000003</v>
      </c>
      <c r="C127" s="89">
        <v>8.5823</v>
      </c>
      <c r="D127" s="89">
        <v>32.635899999999999</v>
      </c>
      <c r="E127" s="89">
        <v>0</v>
      </c>
      <c r="F127" s="89">
        <v>1E-4</v>
      </c>
      <c r="G127" s="89">
        <v>4039.1026000000002</v>
      </c>
      <c r="H127" s="89">
        <v>2107.4960000000001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4430.7156999999997</v>
      </c>
      <c r="C128" s="89">
        <v>7.7690999999999999</v>
      </c>
      <c r="D128" s="89">
        <v>29.5106</v>
      </c>
      <c r="E128" s="89">
        <v>0</v>
      </c>
      <c r="F128" s="89">
        <v>1E-4</v>
      </c>
      <c r="G128" s="89">
        <v>3652.3074999999999</v>
      </c>
      <c r="H128" s="89">
        <v>1908.9512999999999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62301.992100000003</v>
      </c>
      <c r="C130" s="89">
        <v>109.3501</v>
      </c>
      <c r="D130" s="89">
        <v>415.79759999999999</v>
      </c>
      <c r="E130" s="89">
        <v>0</v>
      </c>
      <c r="F130" s="89">
        <v>1.9E-3</v>
      </c>
      <c r="G130" s="89">
        <v>51460.239099999999</v>
      </c>
      <c r="H130" s="89">
        <v>26853.159800000001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4223.0871999999999</v>
      </c>
      <c r="C131" s="89">
        <v>7.4053000000000004</v>
      </c>
      <c r="D131" s="89">
        <v>28.130199999999999</v>
      </c>
      <c r="E131" s="89">
        <v>0</v>
      </c>
      <c r="F131" s="89">
        <v>1E-4</v>
      </c>
      <c r="G131" s="89">
        <v>3481.4591999999998</v>
      </c>
      <c r="H131" s="89">
        <v>1819.5268000000001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6256.2763000000004</v>
      </c>
      <c r="C132" s="89">
        <v>10.992699999999999</v>
      </c>
      <c r="D132" s="89">
        <v>41.8474</v>
      </c>
      <c r="E132" s="89">
        <v>0</v>
      </c>
      <c r="F132" s="89">
        <v>2.0000000000000001E-4</v>
      </c>
      <c r="G132" s="89">
        <v>5179.1540999999997</v>
      </c>
      <c r="H132" s="89">
        <v>2697.7469999999998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25152000000</v>
      </c>
      <c r="C135" s="89">
        <v>24995.419000000002</v>
      </c>
      <c r="D135" s="89" t="s">
        <v>587</v>
      </c>
      <c r="E135" s="89">
        <v>8961.6119999999992</v>
      </c>
      <c r="F135" s="89">
        <v>3712.5360000000001</v>
      </c>
      <c r="G135" s="89">
        <v>3039.5549999999998</v>
      </c>
      <c r="H135" s="89">
        <v>0</v>
      </c>
      <c r="I135" s="89">
        <v>9281.7160000000003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23658500000</v>
      </c>
      <c r="C136" s="89">
        <v>25726.558000000001</v>
      </c>
      <c r="D136" s="89" t="s">
        <v>486</v>
      </c>
      <c r="E136" s="89">
        <v>8961.6119999999992</v>
      </c>
      <c r="F136" s="89">
        <v>3712.5360000000001</v>
      </c>
      <c r="G136" s="89">
        <v>3039.5549999999998</v>
      </c>
      <c r="H136" s="89">
        <v>0</v>
      </c>
      <c r="I136" s="89">
        <v>10012.855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28028100000</v>
      </c>
      <c r="C137" s="89">
        <v>26165.165000000001</v>
      </c>
      <c r="D137" s="89" t="s">
        <v>588</v>
      </c>
      <c r="E137" s="89">
        <v>8961.6119999999992</v>
      </c>
      <c r="F137" s="89">
        <v>3712.5360000000001</v>
      </c>
      <c r="G137" s="89">
        <v>3039.5549999999998</v>
      </c>
      <c r="H137" s="89">
        <v>0</v>
      </c>
      <c r="I137" s="89">
        <v>10451.462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27616400000</v>
      </c>
      <c r="C138" s="89">
        <v>27174.553</v>
      </c>
      <c r="D138" s="89" t="s">
        <v>589</v>
      </c>
      <c r="E138" s="89">
        <v>8961.6119999999992</v>
      </c>
      <c r="F138" s="89">
        <v>3712.5360000000001</v>
      </c>
      <c r="G138" s="89">
        <v>3039.5549999999998</v>
      </c>
      <c r="H138" s="89">
        <v>0</v>
      </c>
      <c r="I138" s="89">
        <v>11460.85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31489500000</v>
      </c>
      <c r="C139" s="89">
        <v>28678.874</v>
      </c>
      <c r="D139" s="89" t="s">
        <v>556</v>
      </c>
      <c r="E139" s="89">
        <v>8961.6119999999992</v>
      </c>
      <c r="F139" s="89">
        <v>3712.5360000000001</v>
      </c>
      <c r="G139" s="89">
        <v>3039.5549999999998</v>
      </c>
      <c r="H139" s="89">
        <v>0</v>
      </c>
      <c r="I139" s="89">
        <v>12965.171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33042000000</v>
      </c>
      <c r="C140" s="89">
        <v>30072.306</v>
      </c>
      <c r="D140" s="89" t="s">
        <v>487</v>
      </c>
      <c r="E140" s="89">
        <v>8961.6119999999992</v>
      </c>
      <c r="F140" s="89">
        <v>3712.5360000000001</v>
      </c>
      <c r="G140" s="89">
        <v>3039.5549999999998</v>
      </c>
      <c r="H140" s="89">
        <v>0</v>
      </c>
      <c r="I140" s="89">
        <v>14358.602999999999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32577900000</v>
      </c>
      <c r="C141" s="89">
        <v>29550.644</v>
      </c>
      <c r="D141" s="89" t="s">
        <v>590</v>
      </c>
      <c r="E141" s="89">
        <v>8961.6119999999992</v>
      </c>
      <c r="F141" s="89">
        <v>3712.5360000000001</v>
      </c>
      <c r="G141" s="89">
        <v>3039.5549999999998</v>
      </c>
      <c r="H141" s="89">
        <v>0</v>
      </c>
      <c r="I141" s="89">
        <v>13836.941000000001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35195200000</v>
      </c>
      <c r="C142" s="89">
        <v>29851.297999999999</v>
      </c>
      <c r="D142" s="89" t="s">
        <v>591</v>
      </c>
      <c r="E142" s="89">
        <v>8961.6119999999992</v>
      </c>
      <c r="F142" s="89">
        <v>3712.5360000000001</v>
      </c>
      <c r="G142" s="89">
        <v>3039.5549999999998</v>
      </c>
      <c r="H142" s="89">
        <v>0</v>
      </c>
      <c r="I142" s="89">
        <v>14137.594999999999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30653600000</v>
      </c>
      <c r="C143" s="89">
        <v>28908.337</v>
      </c>
      <c r="D143" s="89" t="s">
        <v>488</v>
      </c>
      <c r="E143" s="89">
        <v>8961.6119999999992</v>
      </c>
      <c r="F143" s="89">
        <v>3712.5360000000001</v>
      </c>
      <c r="G143" s="89">
        <v>3039.5549999999998</v>
      </c>
      <c r="H143" s="89">
        <v>0</v>
      </c>
      <c r="I143" s="89">
        <v>13194.634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30020400000</v>
      </c>
      <c r="C144" s="89">
        <v>28317.558000000001</v>
      </c>
      <c r="D144" s="89" t="s">
        <v>500</v>
      </c>
      <c r="E144" s="89">
        <v>8961.6119999999992</v>
      </c>
      <c r="F144" s="89">
        <v>3712.5360000000001</v>
      </c>
      <c r="G144" s="89">
        <v>3039.5549999999998</v>
      </c>
      <c r="H144" s="89">
        <v>0</v>
      </c>
      <c r="I144" s="89">
        <v>12603.855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27447900000</v>
      </c>
      <c r="C145" s="89">
        <v>26414.435000000001</v>
      </c>
      <c r="D145" s="89" t="s">
        <v>592</v>
      </c>
      <c r="E145" s="89">
        <v>8961.6119999999992</v>
      </c>
      <c r="F145" s="89">
        <v>3712.5360000000001</v>
      </c>
      <c r="G145" s="89">
        <v>3039.5549999999998</v>
      </c>
      <c r="H145" s="89">
        <v>0</v>
      </c>
      <c r="I145" s="89">
        <v>10700.732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24819500000</v>
      </c>
      <c r="C146" s="89">
        <v>24727.43</v>
      </c>
      <c r="D146" s="89" t="s">
        <v>593</v>
      </c>
      <c r="E146" s="89">
        <v>8961.6119999999992</v>
      </c>
      <c r="F146" s="89">
        <v>3712.5360000000001</v>
      </c>
      <c r="G146" s="89">
        <v>3039.5549999999998</v>
      </c>
      <c r="H146" s="89">
        <v>0</v>
      </c>
      <c r="I146" s="89">
        <v>9013.7270000000008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349701000000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23658500000</v>
      </c>
      <c r="C149" s="89">
        <v>24727.43</v>
      </c>
      <c r="D149" s="89"/>
      <c r="E149" s="89">
        <v>8961.6119999999992</v>
      </c>
      <c r="F149" s="89">
        <v>3712.5360000000001</v>
      </c>
      <c r="G149" s="89">
        <v>3039.5549999999998</v>
      </c>
      <c r="H149" s="89">
        <v>0</v>
      </c>
      <c r="I149" s="89">
        <v>9013.7270000000008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35195200000</v>
      </c>
      <c r="C150" s="89">
        <v>30072.306</v>
      </c>
      <c r="D150" s="89"/>
      <c r="E150" s="89">
        <v>8961.6119999999992</v>
      </c>
      <c r="F150" s="89">
        <v>3712.5360000000001</v>
      </c>
      <c r="G150" s="89">
        <v>3039.5549999999998</v>
      </c>
      <c r="H150" s="89">
        <v>0</v>
      </c>
      <c r="I150" s="89">
        <v>14358.602999999999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8112.43</v>
      </c>
      <c r="C153" s="89">
        <v>135.28</v>
      </c>
      <c r="D153" s="89">
        <v>0</v>
      </c>
      <c r="E153" s="89">
        <v>8247.7099999999991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15.87</v>
      </c>
      <c r="C154" s="89">
        <v>0.26</v>
      </c>
      <c r="D154" s="89">
        <v>0</v>
      </c>
      <c r="E154" s="89">
        <v>16.14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15.87</v>
      </c>
      <c r="C155" s="89">
        <v>0.26</v>
      </c>
      <c r="D155" s="89">
        <v>0</v>
      </c>
      <c r="E155" s="89">
        <v>16.14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366.58</v>
      </c>
      <c r="C2" s="89">
        <v>717.16</v>
      </c>
      <c r="D2" s="89">
        <v>717.16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366.58</v>
      </c>
      <c r="C3" s="89">
        <v>717.16</v>
      </c>
      <c r="D3" s="89">
        <v>717.16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1206.68</v>
      </c>
      <c r="C4" s="89">
        <v>2360.67</v>
      </c>
      <c r="D4" s="89">
        <v>2360.67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1206.68</v>
      </c>
      <c r="C5" s="89">
        <v>2360.67</v>
      </c>
      <c r="D5" s="89">
        <v>2360.67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37.76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76.81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53.94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11.36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317.47000000000003</v>
      </c>
      <c r="C28" s="89">
        <v>49.12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0.375</v>
      </c>
      <c r="E42" s="89">
        <v>0.41199999999999998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0.375</v>
      </c>
      <c r="E43" s="89">
        <v>0.41199999999999998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0.375</v>
      </c>
      <c r="E44" s="89">
        <v>0.41199999999999998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0.375</v>
      </c>
      <c r="E45" s="89">
        <v>0.41199999999999998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1.931</v>
      </c>
      <c r="E51" s="89">
        <v>2.7149999999999999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1.931</v>
      </c>
      <c r="E53" s="89">
        <v>2.7149999999999999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1.931</v>
      </c>
      <c r="E55" s="89">
        <v>2.7149999999999999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1.931</v>
      </c>
      <c r="E57" s="89">
        <v>2.7149999999999999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5.835</v>
      </c>
      <c r="F61" s="89">
        <v>0.251</v>
      </c>
      <c r="G61" s="89">
        <v>0.11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5.835</v>
      </c>
      <c r="F62" s="89">
        <v>0.251</v>
      </c>
      <c r="G62" s="89">
        <v>0.11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5.835</v>
      </c>
      <c r="F63" s="89">
        <v>0.251</v>
      </c>
      <c r="G63" s="89">
        <v>0.11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5.835</v>
      </c>
      <c r="F64" s="89">
        <v>0.251</v>
      </c>
      <c r="G64" s="89">
        <v>0.11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5.835</v>
      </c>
      <c r="F65" s="89">
        <v>0.251</v>
      </c>
      <c r="G65" s="89">
        <v>0.11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5.835</v>
      </c>
      <c r="F66" s="89">
        <v>0.251</v>
      </c>
      <c r="G66" s="89">
        <v>0.11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5.835</v>
      </c>
      <c r="F67" s="89">
        <v>0.251</v>
      </c>
      <c r="G67" s="89">
        <v>0.11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5.835</v>
      </c>
      <c r="F68" s="89">
        <v>0.251</v>
      </c>
      <c r="G68" s="89">
        <v>0.11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5.835</v>
      </c>
      <c r="F69" s="89">
        <v>0.251</v>
      </c>
      <c r="G69" s="89">
        <v>0.11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5.835</v>
      </c>
      <c r="F70" s="89">
        <v>0.251</v>
      </c>
      <c r="G70" s="89">
        <v>0.11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5.835</v>
      </c>
      <c r="F71" s="89">
        <v>0.251</v>
      </c>
      <c r="G71" s="89">
        <v>0.11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5.835</v>
      </c>
      <c r="F72" s="89">
        <v>0.251</v>
      </c>
      <c r="G72" s="89">
        <v>0.11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5.835</v>
      </c>
      <c r="F73" s="89">
        <v>0.251</v>
      </c>
      <c r="G73" s="89">
        <v>0.11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5.835</v>
      </c>
      <c r="F74" s="89">
        <v>0.251</v>
      </c>
      <c r="G74" s="89">
        <v>0.11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5.835</v>
      </c>
      <c r="F75" s="89">
        <v>0.251</v>
      </c>
      <c r="G75" s="89">
        <v>0.11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5.835</v>
      </c>
      <c r="F76" s="89">
        <v>0.251</v>
      </c>
      <c r="G76" s="89">
        <v>0.11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5.835</v>
      </c>
      <c r="F77" s="89">
        <v>0.251</v>
      </c>
      <c r="G77" s="89">
        <v>0.11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5.835</v>
      </c>
      <c r="F78" s="89">
        <v>0.251</v>
      </c>
      <c r="G78" s="89">
        <v>0.11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5.835</v>
      </c>
      <c r="F79" s="89">
        <v>0.251</v>
      </c>
      <c r="G79" s="89">
        <v>0.11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5.835</v>
      </c>
      <c r="F80" s="89">
        <v>0.251</v>
      </c>
      <c r="G80" s="89">
        <v>0.11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5.835</v>
      </c>
      <c r="F81" s="89">
        <v>0.251</v>
      </c>
      <c r="G81" s="89">
        <v>0.11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5.83</v>
      </c>
      <c r="F82" s="89">
        <v>0.251</v>
      </c>
      <c r="G82" s="89">
        <v>0.11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5.83</v>
      </c>
      <c r="F83" s="89">
        <v>0.251</v>
      </c>
      <c r="G83" s="89">
        <v>0.11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5.83</v>
      </c>
      <c r="F84" s="89">
        <v>0.251</v>
      </c>
      <c r="G84" s="89">
        <v>0.11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10296.49</v>
      </c>
      <c r="D90" s="89">
        <v>8108.04</v>
      </c>
      <c r="E90" s="89">
        <v>2188.4499999999998</v>
      </c>
      <c r="F90" s="89">
        <v>0.79</v>
      </c>
      <c r="G90" s="89">
        <v>3.16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12690.47</v>
      </c>
      <c r="D91" s="89">
        <v>9010.6</v>
      </c>
      <c r="E91" s="89">
        <v>3679.87</v>
      </c>
      <c r="F91" s="89">
        <v>0.71</v>
      </c>
      <c r="G91" s="89">
        <v>3.01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7720.65</v>
      </c>
      <c r="D92" s="89">
        <v>5592.87</v>
      </c>
      <c r="E92" s="89">
        <v>2127.7800000000002</v>
      </c>
      <c r="F92" s="89">
        <v>0.72</v>
      </c>
      <c r="G92" s="89">
        <v>3.04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12043.71</v>
      </c>
      <c r="D93" s="89">
        <v>8664.35</v>
      </c>
      <c r="E93" s="89">
        <v>3379.36</v>
      </c>
      <c r="F93" s="89">
        <v>0.72</v>
      </c>
      <c r="G93" s="89">
        <v>3.03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9557.6</v>
      </c>
      <c r="D94" s="89">
        <v>7187.89</v>
      </c>
      <c r="E94" s="89">
        <v>2369.71</v>
      </c>
      <c r="F94" s="89">
        <v>0.75</v>
      </c>
      <c r="G94" s="89">
        <v>3.09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16084.07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15055.81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9551.6299999999992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14801.63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12576.65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0.6</v>
      </c>
      <c r="F104" s="89">
        <v>699.5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0.57999999999999996</v>
      </c>
      <c r="F105" s="89">
        <v>674.87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0.37</v>
      </c>
      <c r="F106" s="89">
        <v>431.73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0.56999999999999995</v>
      </c>
      <c r="F107" s="89">
        <v>662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0.5</v>
      </c>
      <c r="F108" s="89">
        <v>584.83000000000004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5826.5826999999999</v>
      </c>
      <c r="C117" s="89">
        <v>7.3806000000000003</v>
      </c>
      <c r="D117" s="89">
        <v>29.313600000000001</v>
      </c>
      <c r="E117" s="89">
        <v>0</v>
      </c>
      <c r="F117" s="89">
        <v>1E-4</v>
      </c>
      <c r="G117" s="89">
        <v>9998.1108000000004</v>
      </c>
      <c r="H117" s="89">
        <v>2286.1914000000002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5205.3094000000001</v>
      </c>
      <c r="C118" s="89">
        <v>6.5956000000000001</v>
      </c>
      <c r="D118" s="89">
        <v>26.214400000000001</v>
      </c>
      <c r="E118" s="89">
        <v>0</v>
      </c>
      <c r="F118" s="89">
        <v>1E-4</v>
      </c>
      <c r="G118" s="89">
        <v>8941.0632000000005</v>
      </c>
      <c r="H118" s="89">
        <v>2042.664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5650.3647000000001</v>
      </c>
      <c r="C119" s="89">
        <v>7.3505000000000003</v>
      </c>
      <c r="D119" s="89">
        <v>31.131799999999998</v>
      </c>
      <c r="E119" s="89">
        <v>0</v>
      </c>
      <c r="F119" s="89">
        <v>1E-4</v>
      </c>
      <c r="G119" s="89">
        <v>10619.185299999999</v>
      </c>
      <c r="H119" s="89">
        <v>2241.9409999999998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5578.2404999999999</v>
      </c>
      <c r="C120" s="89">
        <v>7.3072999999999997</v>
      </c>
      <c r="D120" s="89">
        <v>31.442599999999999</v>
      </c>
      <c r="E120" s="89">
        <v>0</v>
      </c>
      <c r="F120" s="89">
        <v>1E-4</v>
      </c>
      <c r="G120" s="89">
        <v>10725.4166</v>
      </c>
      <c r="H120" s="89">
        <v>2219.8411000000001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6809.799</v>
      </c>
      <c r="C121" s="89">
        <v>8.9300999999999995</v>
      </c>
      <c r="D121" s="89">
        <v>38.517800000000001</v>
      </c>
      <c r="E121" s="89">
        <v>0</v>
      </c>
      <c r="F121" s="89">
        <v>1E-4</v>
      </c>
      <c r="G121" s="89">
        <v>13138.9022</v>
      </c>
      <c r="H121" s="89">
        <v>2711.163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7596.1641</v>
      </c>
      <c r="C122" s="89">
        <v>9.9651999999999994</v>
      </c>
      <c r="D122" s="89">
        <v>43.0197</v>
      </c>
      <c r="E122" s="89">
        <v>0</v>
      </c>
      <c r="F122" s="89">
        <v>1E-4</v>
      </c>
      <c r="G122" s="89">
        <v>14674.5607</v>
      </c>
      <c r="H122" s="89">
        <v>3024.7330000000002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7656.3143</v>
      </c>
      <c r="C123" s="89">
        <v>10.0441</v>
      </c>
      <c r="D123" s="89">
        <v>43.360599999999998</v>
      </c>
      <c r="E123" s="89">
        <v>0</v>
      </c>
      <c r="F123" s="89">
        <v>1E-4</v>
      </c>
      <c r="G123" s="89">
        <v>14790.845600000001</v>
      </c>
      <c r="H123" s="89">
        <v>3048.6866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8040.0069999999996</v>
      </c>
      <c r="C124" s="89">
        <v>10.548</v>
      </c>
      <c r="D124" s="89">
        <v>45.542000000000002</v>
      </c>
      <c r="E124" s="89">
        <v>0</v>
      </c>
      <c r="F124" s="89">
        <v>1E-4</v>
      </c>
      <c r="G124" s="89">
        <v>15534.953799999999</v>
      </c>
      <c r="H124" s="89">
        <v>3201.5475999999999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6804.6369000000004</v>
      </c>
      <c r="C125" s="89">
        <v>8.9247999999999994</v>
      </c>
      <c r="D125" s="89">
        <v>38.509599999999999</v>
      </c>
      <c r="E125" s="89">
        <v>0</v>
      </c>
      <c r="F125" s="89">
        <v>1E-4</v>
      </c>
      <c r="G125" s="89">
        <v>13136.118399999999</v>
      </c>
      <c r="H125" s="89">
        <v>2709.3013000000001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6199.4669999999996</v>
      </c>
      <c r="C126" s="89">
        <v>8.1247000000000007</v>
      </c>
      <c r="D126" s="89">
        <v>34.995800000000003</v>
      </c>
      <c r="E126" s="89">
        <v>0</v>
      </c>
      <c r="F126" s="89">
        <v>1E-4</v>
      </c>
      <c r="G126" s="89">
        <v>11937.473400000001</v>
      </c>
      <c r="H126" s="89">
        <v>2467.5306999999998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5418.6075000000001</v>
      </c>
      <c r="C127" s="89">
        <v>7.0750999999999999</v>
      </c>
      <c r="D127" s="89">
        <v>30.220099999999999</v>
      </c>
      <c r="E127" s="89">
        <v>0</v>
      </c>
      <c r="F127" s="89">
        <v>1E-4</v>
      </c>
      <c r="G127" s="89">
        <v>10308.3051</v>
      </c>
      <c r="H127" s="89">
        <v>2153.3456999999999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5584.5504000000001</v>
      </c>
      <c r="C128" s="89">
        <v>7.0949999999999998</v>
      </c>
      <c r="D128" s="89">
        <v>28.388999999999999</v>
      </c>
      <c r="E128" s="89">
        <v>0</v>
      </c>
      <c r="F128" s="89">
        <v>1E-4</v>
      </c>
      <c r="G128" s="89">
        <v>9682.8335000000006</v>
      </c>
      <c r="H128" s="89">
        <v>2193.9211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76370.043699999995</v>
      </c>
      <c r="C130" s="89">
        <v>99.341099999999997</v>
      </c>
      <c r="D130" s="89">
        <v>420.65690000000001</v>
      </c>
      <c r="E130" s="89">
        <v>0</v>
      </c>
      <c r="F130" s="89">
        <v>1.1999999999999999E-3</v>
      </c>
      <c r="G130" s="89">
        <v>143487.76850000001</v>
      </c>
      <c r="H130" s="89">
        <v>30300.8665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5205.3094000000001</v>
      </c>
      <c r="C131" s="89">
        <v>6.5956000000000001</v>
      </c>
      <c r="D131" s="89">
        <v>26.214400000000001</v>
      </c>
      <c r="E131" s="89">
        <v>0</v>
      </c>
      <c r="F131" s="89">
        <v>1E-4</v>
      </c>
      <c r="G131" s="89">
        <v>8941.0632000000005</v>
      </c>
      <c r="H131" s="89">
        <v>2042.664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8040.0069999999996</v>
      </c>
      <c r="C132" s="89">
        <v>10.548</v>
      </c>
      <c r="D132" s="89">
        <v>45.542000000000002</v>
      </c>
      <c r="E132" s="89">
        <v>0</v>
      </c>
      <c r="F132" s="89">
        <v>1E-4</v>
      </c>
      <c r="G132" s="89">
        <v>15534.953799999999</v>
      </c>
      <c r="H132" s="89">
        <v>3201.5475999999999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22120800000</v>
      </c>
      <c r="C135" s="89">
        <v>22225.350999999999</v>
      </c>
      <c r="D135" s="89" t="s">
        <v>495</v>
      </c>
      <c r="E135" s="89">
        <v>8961.6119999999992</v>
      </c>
      <c r="F135" s="89">
        <v>3712.5360000000001</v>
      </c>
      <c r="G135" s="89">
        <v>3052.9229999999998</v>
      </c>
      <c r="H135" s="89">
        <v>0</v>
      </c>
      <c r="I135" s="89">
        <v>6498.28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19782100000</v>
      </c>
      <c r="C136" s="89">
        <v>22454.330999999998</v>
      </c>
      <c r="D136" s="89" t="s">
        <v>594</v>
      </c>
      <c r="E136" s="89">
        <v>8961.6119999999992</v>
      </c>
      <c r="F136" s="89">
        <v>3712.5360000000001</v>
      </c>
      <c r="G136" s="89">
        <v>3052.9229999999998</v>
      </c>
      <c r="H136" s="89">
        <v>0</v>
      </c>
      <c r="I136" s="89">
        <v>6727.26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23495000000</v>
      </c>
      <c r="C137" s="89">
        <v>22434.218000000001</v>
      </c>
      <c r="D137" s="89" t="s">
        <v>496</v>
      </c>
      <c r="E137" s="89">
        <v>8961.6119999999992</v>
      </c>
      <c r="F137" s="89">
        <v>3712.5360000000001</v>
      </c>
      <c r="G137" s="89">
        <v>3052.9229999999998</v>
      </c>
      <c r="H137" s="89">
        <v>0</v>
      </c>
      <c r="I137" s="89">
        <v>6707.1469999999999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23730000000</v>
      </c>
      <c r="C138" s="89">
        <v>24741.687000000002</v>
      </c>
      <c r="D138" s="89" t="s">
        <v>497</v>
      </c>
      <c r="E138" s="89">
        <v>8961.6119999999992</v>
      </c>
      <c r="F138" s="89">
        <v>3712.5360000000001</v>
      </c>
      <c r="G138" s="89">
        <v>3052.9229999999998</v>
      </c>
      <c r="H138" s="89">
        <v>0</v>
      </c>
      <c r="I138" s="89">
        <v>9014.616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29069800000</v>
      </c>
      <c r="C139" s="89">
        <v>28670.974999999999</v>
      </c>
      <c r="D139" s="89" t="s">
        <v>595</v>
      </c>
      <c r="E139" s="89">
        <v>8961.6119999999992</v>
      </c>
      <c r="F139" s="89">
        <v>3712.5360000000001</v>
      </c>
      <c r="G139" s="89">
        <v>3052.9229999999998</v>
      </c>
      <c r="H139" s="89">
        <v>0</v>
      </c>
      <c r="I139" s="89">
        <v>12943.904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32467500000</v>
      </c>
      <c r="C140" s="89">
        <v>29029.912</v>
      </c>
      <c r="D140" s="89" t="s">
        <v>596</v>
      </c>
      <c r="E140" s="89">
        <v>8961.6119999999992</v>
      </c>
      <c r="F140" s="89">
        <v>3712.5360000000001</v>
      </c>
      <c r="G140" s="89">
        <v>3052.9229999999998</v>
      </c>
      <c r="H140" s="89">
        <v>0</v>
      </c>
      <c r="I140" s="89">
        <v>13302.842000000001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32724800000</v>
      </c>
      <c r="C141" s="89">
        <v>30290.005000000001</v>
      </c>
      <c r="D141" s="89" t="s">
        <v>498</v>
      </c>
      <c r="E141" s="89">
        <v>8961.6119999999992</v>
      </c>
      <c r="F141" s="89">
        <v>3712.5360000000001</v>
      </c>
      <c r="G141" s="89">
        <v>3052.9229999999998</v>
      </c>
      <c r="H141" s="89">
        <v>0</v>
      </c>
      <c r="I141" s="89">
        <v>14562.933999999999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34371100000</v>
      </c>
      <c r="C142" s="89">
        <v>29891.636999999999</v>
      </c>
      <c r="D142" s="89" t="s">
        <v>597</v>
      </c>
      <c r="E142" s="89">
        <v>8961.6119999999992</v>
      </c>
      <c r="F142" s="89">
        <v>3712.5360000000001</v>
      </c>
      <c r="G142" s="89">
        <v>3052.9229999999998</v>
      </c>
      <c r="H142" s="89">
        <v>0</v>
      </c>
      <c r="I142" s="89">
        <v>14164.566000000001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29063700000</v>
      </c>
      <c r="C143" s="89">
        <v>28415.483</v>
      </c>
      <c r="D143" s="89" t="s">
        <v>499</v>
      </c>
      <c r="E143" s="89">
        <v>8961.6119999999992</v>
      </c>
      <c r="F143" s="89">
        <v>3712.5360000000001</v>
      </c>
      <c r="G143" s="89">
        <v>3052.9229999999998</v>
      </c>
      <c r="H143" s="89">
        <v>0</v>
      </c>
      <c r="I143" s="89">
        <v>12688.412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26411700000</v>
      </c>
      <c r="C144" s="89">
        <v>26581.919999999998</v>
      </c>
      <c r="D144" s="89" t="s">
        <v>500</v>
      </c>
      <c r="E144" s="89">
        <v>8961.6119999999992</v>
      </c>
      <c r="F144" s="89">
        <v>3712.5360000000001</v>
      </c>
      <c r="G144" s="89">
        <v>3052.9229999999998</v>
      </c>
      <c r="H144" s="89">
        <v>0</v>
      </c>
      <c r="I144" s="89">
        <v>10854.849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22807100000</v>
      </c>
      <c r="C145" s="89">
        <v>23621.906999999999</v>
      </c>
      <c r="D145" s="89" t="s">
        <v>598</v>
      </c>
      <c r="E145" s="89">
        <v>8961.6119999999992</v>
      </c>
      <c r="F145" s="89">
        <v>3712.5360000000001</v>
      </c>
      <c r="G145" s="89">
        <v>3052.9229999999998</v>
      </c>
      <c r="H145" s="89">
        <v>0</v>
      </c>
      <c r="I145" s="89">
        <v>7894.8360000000002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21423300000</v>
      </c>
      <c r="C146" s="89">
        <v>22197.001</v>
      </c>
      <c r="D146" s="89" t="s">
        <v>563</v>
      </c>
      <c r="E146" s="89">
        <v>8961.6119999999992</v>
      </c>
      <c r="F146" s="89">
        <v>3712.5360000000001</v>
      </c>
      <c r="G146" s="89">
        <v>3052.9229999999998</v>
      </c>
      <c r="H146" s="89">
        <v>0</v>
      </c>
      <c r="I146" s="89">
        <v>6469.93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317467000000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19782100000</v>
      </c>
      <c r="C149" s="89">
        <v>22197.001</v>
      </c>
      <c r="D149" s="89"/>
      <c r="E149" s="89">
        <v>8961.6119999999992</v>
      </c>
      <c r="F149" s="89">
        <v>3712.5360000000001</v>
      </c>
      <c r="G149" s="89">
        <v>3052.9229999999998</v>
      </c>
      <c r="H149" s="89">
        <v>0</v>
      </c>
      <c r="I149" s="89">
        <v>6469.93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34371100000</v>
      </c>
      <c r="C150" s="89">
        <v>30290.005000000001</v>
      </c>
      <c r="D150" s="89"/>
      <c r="E150" s="89">
        <v>8961.6119999999992</v>
      </c>
      <c r="F150" s="89">
        <v>3712.5360000000001</v>
      </c>
      <c r="G150" s="89">
        <v>3052.9229999999998</v>
      </c>
      <c r="H150" s="89">
        <v>0</v>
      </c>
      <c r="I150" s="89">
        <v>14562.933999999999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11130.9</v>
      </c>
      <c r="C153" s="89">
        <v>397.17</v>
      </c>
      <c r="D153" s="89">
        <v>0</v>
      </c>
      <c r="E153" s="89">
        <v>11528.07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21.78</v>
      </c>
      <c r="C154" s="89">
        <v>0.78</v>
      </c>
      <c r="D154" s="89">
        <v>0</v>
      </c>
      <c r="E154" s="89">
        <v>22.55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21.78</v>
      </c>
      <c r="C155" s="89">
        <v>0.78</v>
      </c>
      <c r="D155" s="89">
        <v>0</v>
      </c>
      <c r="E155" s="89">
        <v>22.55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355.23</v>
      </c>
      <c r="C2" s="89">
        <v>694.95</v>
      </c>
      <c r="D2" s="89">
        <v>694.95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355.23</v>
      </c>
      <c r="C3" s="89">
        <v>694.95</v>
      </c>
      <c r="D3" s="89">
        <v>694.95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1057.99</v>
      </c>
      <c r="C4" s="89">
        <v>2069.8000000000002</v>
      </c>
      <c r="D4" s="89">
        <v>2069.8000000000002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1057.99</v>
      </c>
      <c r="C5" s="89">
        <v>2069.8000000000002</v>
      </c>
      <c r="D5" s="89">
        <v>2069.8000000000002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20.55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81.73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55.11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11.12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323.55</v>
      </c>
      <c r="C28" s="89">
        <v>31.67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0.26100000000000001</v>
      </c>
      <c r="E42" s="89">
        <v>0.27900000000000003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0.26100000000000001</v>
      </c>
      <c r="E43" s="89">
        <v>0.27900000000000003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0.26100000000000001</v>
      </c>
      <c r="E44" s="89">
        <v>0.27900000000000003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0.26100000000000001</v>
      </c>
      <c r="E45" s="89">
        <v>0.27900000000000003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2.3279999999999998</v>
      </c>
      <c r="E51" s="89">
        <v>3.573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2.3279999999999998</v>
      </c>
      <c r="E53" s="89">
        <v>3.573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2.3279999999999998</v>
      </c>
      <c r="E55" s="89">
        <v>3.573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2.3279999999999998</v>
      </c>
      <c r="E57" s="89">
        <v>3.573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5.835</v>
      </c>
      <c r="F61" s="89">
        <v>0.251</v>
      </c>
      <c r="G61" s="89">
        <v>0.11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5.835</v>
      </c>
      <c r="F62" s="89">
        <v>0.251</v>
      </c>
      <c r="G62" s="89">
        <v>0.11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5.835</v>
      </c>
      <c r="F63" s="89">
        <v>0.251</v>
      </c>
      <c r="G63" s="89">
        <v>0.11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5.835</v>
      </c>
      <c r="F64" s="89">
        <v>0.251</v>
      </c>
      <c r="G64" s="89">
        <v>0.11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5.835</v>
      </c>
      <c r="F65" s="89">
        <v>0.251</v>
      </c>
      <c r="G65" s="89">
        <v>0.11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5.835</v>
      </c>
      <c r="F66" s="89">
        <v>0.251</v>
      </c>
      <c r="G66" s="89">
        <v>0.11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5.835</v>
      </c>
      <c r="F67" s="89">
        <v>0.251</v>
      </c>
      <c r="G67" s="89">
        <v>0.11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5.835</v>
      </c>
      <c r="F68" s="89">
        <v>0.251</v>
      </c>
      <c r="G68" s="89">
        <v>0.11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5.835</v>
      </c>
      <c r="F69" s="89">
        <v>0.251</v>
      </c>
      <c r="G69" s="89">
        <v>0.11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5.835</v>
      </c>
      <c r="F70" s="89">
        <v>0.251</v>
      </c>
      <c r="G70" s="89">
        <v>0.11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5.835</v>
      </c>
      <c r="F71" s="89">
        <v>0.251</v>
      </c>
      <c r="G71" s="89">
        <v>0.11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5.835</v>
      </c>
      <c r="F72" s="89">
        <v>0.251</v>
      </c>
      <c r="G72" s="89">
        <v>0.11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5.835</v>
      </c>
      <c r="F73" s="89">
        <v>0.251</v>
      </c>
      <c r="G73" s="89">
        <v>0.11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5.835</v>
      </c>
      <c r="F74" s="89">
        <v>0.251</v>
      </c>
      <c r="G74" s="89">
        <v>0.11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5.835</v>
      </c>
      <c r="F75" s="89">
        <v>0.251</v>
      </c>
      <c r="G75" s="89">
        <v>0.11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5.835</v>
      </c>
      <c r="F76" s="89">
        <v>0.251</v>
      </c>
      <c r="G76" s="89">
        <v>0.11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5.835</v>
      </c>
      <c r="F77" s="89">
        <v>0.251</v>
      </c>
      <c r="G77" s="89">
        <v>0.11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5.835</v>
      </c>
      <c r="F78" s="89">
        <v>0.251</v>
      </c>
      <c r="G78" s="89">
        <v>0.11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5.835</v>
      </c>
      <c r="F79" s="89">
        <v>0.251</v>
      </c>
      <c r="G79" s="89">
        <v>0.11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5.835</v>
      </c>
      <c r="F80" s="89">
        <v>0.251</v>
      </c>
      <c r="G80" s="89">
        <v>0.11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5.835</v>
      </c>
      <c r="F81" s="89">
        <v>0.251</v>
      </c>
      <c r="G81" s="89">
        <v>0.11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5.83</v>
      </c>
      <c r="F82" s="89">
        <v>0.251</v>
      </c>
      <c r="G82" s="89">
        <v>0.11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5.83</v>
      </c>
      <c r="F83" s="89">
        <v>0.251</v>
      </c>
      <c r="G83" s="89">
        <v>0.11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5.83</v>
      </c>
      <c r="F84" s="89">
        <v>0.251</v>
      </c>
      <c r="G84" s="89">
        <v>0.11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10179.950000000001</v>
      </c>
      <c r="D90" s="89">
        <v>8130.27</v>
      </c>
      <c r="E90" s="89">
        <v>2049.6799999999998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10330.99</v>
      </c>
      <c r="D91" s="89">
        <v>7697.67</v>
      </c>
      <c r="E91" s="89">
        <v>2633.32</v>
      </c>
      <c r="F91" s="89">
        <v>0.75</v>
      </c>
      <c r="G91" s="89">
        <v>3.08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7430.12</v>
      </c>
      <c r="D92" s="89">
        <v>5795.06</v>
      </c>
      <c r="E92" s="89">
        <v>1635.06</v>
      </c>
      <c r="F92" s="89">
        <v>0.78</v>
      </c>
      <c r="G92" s="89">
        <v>3.15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10193.219999999999</v>
      </c>
      <c r="D93" s="89">
        <v>7729.26</v>
      </c>
      <c r="E93" s="89">
        <v>2463.96</v>
      </c>
      <c r="F93" s="89">
        <v>0.76</v>
      </c>
      <c r="G93" s="89">
        <v>3.1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9157.34</v>
      </c>
      <c r="D94" s="89">
        <v>7194.03</v>
      </c>
      <c r="E94" s="89">
        <v>1963.31</v>
      </c>
      <c r="F94" s="89">
        <v>0.79</v>
      </c>
      <c r="G94" s="89">
        <v>3.16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15275.34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13063.49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10173.27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13393.7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12549.25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0.61</v>
      </c>
      <c r="F104" s="89">
        <v>713.31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0.53</v>
      </c>
      <c r="F105" s="89">
        <v>618.45000000000005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0.43</v>
      </c>
      <c r="F106" s="89">
        <v>494.13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0.55000000000000004</v>
      </c>
      <c r="F107" s="89">
        <v>635.79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0.53</v>
      </c>
      <c r="F108" s="89">
        <v>618.87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4498.7512999999999</v>
      </c>
      <c r="C117" s="89">
        <v>7.3361000000000001</v>
      </c>
      <c r="D117" s="89">
        <v>23.5473</v>
      </c>
      <c r="E117" s="89">
        <v>0</v>
      </c>
      <c r="F117" s="89">
        <v>1E-4</v>
      </c>
      <c r="G117" s="89">
        <v>173930.0528</v>
      </c>
      <c r="H117" s="89">
        <v>1885.9321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4023.6896000000002</v>
      </c>
      <c r="C118" s="89">
        <v>6.5926</v>
      </c>
      <c r="D118" s="89">
        <v>21.286000000000001</v>
      </c>
      <c r="E118" s="89">
        <v>0</v>
      </c>
      <c r="F118" s="89">
        <v>1E-4</v>
      </c>
      <c r="G118" s="89">
        <v>157228.63649999999</v>
      </c>
      <c r="H118" s="89">
        <v>1689.9289000000001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4910.4264000000003</v>
      </c>
      <c r="C119" s="89">
        <v>8.2116000000000007</v>
      </c>
      <c r="D119" s="89">
        <v>27.178699999999999</v>
      </c>
      <c r="E119" s="89">
        <v>0</v>
      </c>
      <c r="F119" s="89">
        <v>1E-4</v>
      </c>
      <c r="G119" s="89">
        <v>200763.7194</v>
      </c>
      <c r="H119" s="89">
        <v>2079.1523000000002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4780.9449999999997</v>
      </c>
      <c r="C120" s="89">
        <v>8.0396000000000001</v>
      </c>
      <c r="D120" s="89">
        <v>26.783999999999999</v>
      </c>
      <c r="E120" s="89">
        <v>0</v>
      </c>
      <c r="F120" s="89">
        <v>1E-4</v>
      </c>
      <c r="G120" s="89">
        <v>197850.3149</v>
      </c>
      <c r="H120" s="89">
        <v>2028.8284000000001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5696.1409000000003</v>
      </c>
      <c r="C121" s="89">
        <v>9.5892999999999997</v>
      </c>
      <c r="D121" s="89">
        <v>31.988900000000001</v>
      </c>
      <c r="E121" s="89">
        <v>0</v>
      </c>
      <c r="F121" s="89">
        <v>1E-4</v>
      </c>
      <c r="G121" s="89">
        <v>236298.6434</v>
      </c>
      <c r="H121" s="89">
        <v>2418.2849000000001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6891.1589000000004</v>
      </c>
      <c r="C122" s="89">
        <v>11.6112</v>
      </c>
      <c r="D122" s="89">
        <v>38.773000000000003</v>
      </c>
      <c r="E122" s="89">
        <v>0</v>
      </c>
      <c r="F122" s="89">
        <v>1E-4</v>
      </c>
      <c r="G122" s="89">
        <v>286412.40429999999</v>
      </c>
      <c r="H122" s="89">
        <v>2926.6475999999998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7051.4322000000002</v>
      </c>
      <c r="C123" s="89">
        <v>11.8818</v>
      </c>
      <c r="D123" s="89">
        <v>39.678699999999999</v>
      </c>
      <c r="E123" s="89">
        <v>0</v>
      </c>
      <c r="F123" s="89">
        <v>1E-4</v>
      </c>
      <c r="G123" s="89">
        <v>293102.96409999998</v>
      </c>
      <c r="H123" s="89">
        <v>2994.7703000000001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7254.3199000000004</v>
      </c>
      <c r="C124" s="89">
        <v>12.2242</v>
      </c>
      <c r="D124" s="89">
        <v>40.8247</v>
      </c>
      <c r="E124" s="89">
        <v>0</v>
      </c>
      <c r="F124" s="89">
        <v>1E-4</v>
      </c>
      <c r="G124" s="89">
        <v>301568.07860000001</v>
      </c>
      <c r="H124" s="89">
        <v>3080.9976000000001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6120.9183999999996</v>
      </c>
      <c r="C125" s="89">
        <v>10.3093</v>
      </c>
      <c r="D125" s="89">
        <v>34.409599999999998</v>
      </c>
      <c r="E125" s="89">
        <v>0</v>
      </c>
      <c r="F125" s="89">
        <v>1E-4</v>
      </c>
      <c r="G125" s="89">
        <v>254180.2635</v>
      </c>
      <c r="H125" s="89">
        <v>2599.1151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5142.8</v>
      </c>
      <c r="C126" s="89">
        <v>8.6522000000000006</v>
      </c>
      <c r="D126" s="89">
        <v>28.841000000000001</v>
      </c>
      <c r="E126" s="89">
        <v>0</v>
      </c>
      <c r="F126" s="89">
        <v>1E-4</v>
      </c>
      <c r="G126" s="89">
        <v>213044.85459999999</v>
      </c>
      <c r="H126" s="89">
        <v>2182.7997999999998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4424.7398999999996</v>
      </c>
      <c r="C127" s="89">
        <v>7.4116999999999997</v>
      </c>
      <c r="D127" s="89">
        <v>24.579499999999999</v>
      </c>
      <c r="E127" s="89">
        <v>0</v>
      </c>
      <c r="F127" s="89">
        <v>1E-4</v>
      </c>
      <c r="G127" s="89">
        <v>181564.53890000001</v>
      </c>
      <c r="H127" s="89">
        <v>1874.7493999999999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4659.8991999999998</v>
      </c>
      <c r="C128" s="89">
        <v>7.4795999999999996</v>
      </c>
      <c r="D128" s="89">
        <v>23.5273</v>
      </c>
      <c r="E128" s="89">
        <v>0</v>
      </c>
      <c r="F128" s="89">
        <v>1E-4</v>
      </c>
      <c r="G128" s="89">
        <v>173776.06479999999</v>
      </c>
      <c r="H128" s="89">
        <v>1941.4169999999999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65455.221599999997</v>
      </c>
      <c r="C130" s="89">
        <v>109.339</v>
      </c>
      <c r="D130" s="89">
        <v>361.41890000000001</v>
      </c>
      <c r="E130" s="89">
        <v>0</v>
      </c>
      <c r="F130" s="89">
        <v>1E-3</v>
      </c>
      <c r="G130" s="90">
        <v>2669720</v>
      </c>
      <c r="H130" s="89">
        <v>27702.6234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4023.6896000000002</v>
      </c>
      <c r="C131" s="89">
        <v>6.5926</v>
      </c>
      <c r="D131" s="89">
        <v>21.286000000000001</v>
      </c>
      <c r="E131" s="89">
        <v>0</v>
      </c>
      <c r="F131" s="89">
        <v>1E-4</v>
      </c>
      <c r="G131" s="89">
        <v>157228.63649999999</v>
      </c>
      <c r="H131" s="89">
        <v>1689.9289000000001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7254.3199000000004</v>
      </c>
      <c r="C132" s="89">
        <v>12.2242</v>
      </c>
      <c r="D132" s="89">
        <v>40.8247</v>
      </c>
      <c r="E132" s="89">
        <v>0</v>
      </c>
      <c r="F132" s="89">
        <v>1E-4</v>
      </c>
      <c r="G132" s="89">
        <v>301568.07860000001</v>
      </c>
      <c r="H132" s="89">
        <v>3080.9976000000001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21079300000</v>
      </c>
      <c r="C135" s="89">
        <v>19237.723999999998</v>
      </c>
      <c r="D135" s="89" t="s">
        <v>501</v>
      </c>
      <c r="E135" s="89">
        <v>8961.6119999999992</v>
      </c>
      <c r="F135" s="89">
        <v>3712.5360000000001</v>
      </c>
      <c r="G135" s="89">
        <v>3080.558</v>
      </c>
      <c r="H135" s="89">
        <v>0</v>
      </c>
      <c r="I135" s="89">
        <v>3483.018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19055200000</v>
      </c>
      <c r="C136" s="89">
        <v>20410.550999999999</v>
      </c>
      <c r="D136" s="89" t="s">
        <v>599</v>
      </c>
      <c r="E136" s="89">
        <v>8961.6119999999992</v>
      </c>
      <c r="F136" s="89">
        <v>3712.5360000000001</v>
      </c>
      <c r="G136" s="89">
        <v>3080.558</v>
      </c>
      <c r="H136" s="89">
        <v>0</v>
      </c>
      <c r="I136" s="89">
        <v>4655.8450000000003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24331400000</v>
      </c>
      <c r="C137" s="89">
        <v>23554.39</v>
      </c>
      <c r="D137" s="89" t="s">
        <v>502</v>
      </c>
      <c r="E137" s="89">
        <v>8961.6119999999992</v>
      </c>
      <c r="F137" s="89">
        <v>3712.5360000000001</v>
      </c>
      <c r="G137" s="89">
        <v>3080.558</v>
      </c>
      <c r="H137" s="89">
        <v>0</v>
      </c>
      <c r="I137" s="89">
        <v>7799.6840000000002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23978300000</v>
      </c>
      <c r="C138" s="89">
        <v>23868.237000000001</v>
      </c>
      <c r="D138" s="89" t="s">
        <v>503</v>
      </c>
      <c r="E138" s="89">
        <v>8961.6119999999992</v>
      </c>
      <c r="F138" s="89">
        <v>3712.5360000000001</v>
      </c>
      <c r="G138" s="89">
        <v>3080.558</v>
      </c>
      <c r="H138" s="89">
        <v>0</v>
      </c>
      <c r="I138" s="89">
        <v>8113.5309999999999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28638000000</v>
      </c>
      <c r="C139" s="89">
        <v>27790.883000000002</v>
      </c>
      <c r="D139" s="89" t="s">
        <v>504</v>
      </c>
      <c r="E139" s="89">
        <v>8961.6119999999992</v>
      </c>
      <c r="F139" s="89">
        <v>3712.5360000000001</v>
      </c>
      <c r="G139" s="89">
        <v>3080.558</v>
      </c>
      <c r="H139" s="89">
        <v>0</v>
      </c>
      <c r="I139" s="89">
        <v>12036.177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34711500000</v>
      </c>
      <c r="C140" s="89">
        <v>32813.574999999997</v>
      </c>
      <c r="D140" s="89" t="s">
        <v>505</v>
      </c>
      <c r="E140" s="89">
        <v>8961.6119999999992</v>
      </c>
      <c r="F140" s="89">
        <v>3712.5360000000001</v>
      </c>
      <c r="G140" s="89">
        <v>3080.558</v>
      </c>
      <c r="H140" s="89">
        <v>0</v>
      </c>
      <c r="I140" s="89">
        <v>17058.868999999999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35522400000</v>
      </c>
      <c r="C141" s="89">
        <v>32357.391</v>
      </c>
      <c r="D141" s="89" t="s">
        <v>506</v>
      </c>
      <c r="E141" s="89">
        <v>8961.6119999999992</v>
      </c>
      <c r="F141" s="89">
        <v>3712.5360000000001</v>
      </c>
      <c r="G141" s="89">
        <v>3080.558</v>
      </c>
      <c r="H141" s="89">
        <v>0</v>
      </c>
      <c r="I141" s="89">
        <v>16602.685000000001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36548300000</v>
      </c>
      <c r="C142" s="89">
        <v>32365.508000000002</v>
      </c>
      <c r="D142" s="89" t="s">
        <v>507</v>
      </c>
      <c r="E142" s="89">
        <v>8961.6119999999992</v>
      </c>
      <c r="F142" s="89">
        <v>3712.5360000000001</v>
      </c>
      <c r="G142" s="89">
        <v>3080.558</v>
      </c>
      <c r="H142" s="89">
        <v>0</v>
      </c>
      <c r="I142" s="89">
        <v>16610.802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30805200000</v>
      </c>
      <c r="C143" s="89">
        <v>29630.414000000001</v>
      </c>
      <c r="D143" s="89" t="s">
        <v>508</v>
      </c>
      <c r="E143" s="89">
        <v>8961.6119999999992</v>
      </c>
      <c r="F143" s="89">
        <v>3712.5360000000001</v>
      </c>
      <c r="G143" s="89">
        <v>3080.558</v>
      </c>
      <c r="H143" s="89">
        <v>0</v>
      </c>
      <c r="I143" s="89">
        <v>13875.708000000001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25819800000</v>
      </c>
      <c r="C144" s="89">
        <v>24811.813999999998</v>
      </c>
      <c r="D144" s="89" t="s">
        <v>600</v>
      </c>
      <c r="E144" s="89">
        <v>8961.6119999999992</v>
      </c>
      <c r="F144" s="89">
        <v>3712.5360000000001</v>
      </c>
      <c r="G144" s="89">
        <v>3080.558</v>
      </c>
      <c r="H144" s="89">
        <v>0</v>
      </c>
      <c r="I144" s="89">
        <v>9057.1080000000002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22004600000</v>
      </c>
      <c r="C145" s="89">
        <v>22282.800999999999</v>
      </c>
      <c r="D145" s="89" t="s">
        <v>601</v>
      </c>
      <c r="E145" s="89">
        <v>8961.6119999999992</v>
      </c>
      <c r="F145" s="89">
        <v>3712.5360000000001</v>
      </c>
      <c r="G145" s="89">
        <v>3080.558</v>
      </c>
      <c r="H145" s="89">
        <v>0</v>
      </c>
      <c r="I145" s="89">
        <v>6528.0950000000003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21060600000</v>
      </c>
      <c r="C146" s="89">
        <v>18743.530999999999</v>
      </c>
      <c r="D146" s="89" t="s">
        <v>582</v>
      </c>
      <c r="E146" s="89">
        <v>8961.6119999999992</v>
      </c>
      <c r="F146" s="89">
        <v>3712.5360000000001</v>
      </c>
      <c r="G146" s="89">
        <v>3080.558</v>
      </c>
      <c r="H146" s="89">
        <v>0</v>
      </c>
      <c r="I146" s="89">
        <v>2988.8249999999998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323555000000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19055200000</v>
      </c>
      <c r="C149" s="89">
        <v>18743.530999999999</v>
      </c>
      <c r="D149" s="89"/>
      <c r="E149" s="89">
        <v>8961.6119999999992</v>
      </c>
      <c r="F149" s="89">
        <v>3712.5360000000001</v>
      </c>
      <c r="G149" s="89">
        <v>3080.558</v>
      </c>
      <c r="H149" s="89">
        <v>0</v>
      </c>
      <c r="I149" s="89">
        <v>2988.8249999999998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36548300000</v>
      </c>
      <c r="C150" s="89">
        <v>32813.574999999997</v>
      </c>
      <c r="D150" s="89"/>
      <c r="E150" s="89">
        <v>8961.6119999999992</v>
      </c>
      <c r="F150" s="89">
        <v>3712.5360000000001</v>
      </c>
      <c r="G150" s="89">
        <v>3080.558</v>
      </c>
      <c r="H150" s="89">
        <v>0</v>
      </c>
      <c r="I150" s="89">
        <v>17058.868999999999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11086.75</v>
      </c>
      <c r="C153" s="89">
        <v>262.62</v>
      </c>
      <c r="D153" s="89">
        <v>0</v>
      </c>
      <c r="E153" s="89">
        <v>11349.36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21.69</v>
      </c>
      <c r="C154" s="89">
        <v>0.51</v>
      </c>
      <c r="D154" s="89">
        <v>0</v>
      </c>
      <c r="E154" s="89">
        <v>22.2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21.69</v>
      </c>
      <c r="C155" s="89">
        <v>0.51</v>
      </c>
      <c r="D155" s="89">
        <v>0</v>
      </c>
      <c r="E155" s="89">
        <v>22.2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387.26</v>
      </c>
      <c r="C2" s="89">
        <v>757.6</v>
      </c>
      <c r="D2" s="89">
        <v>757.6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387.26</v>
      </c>
      <c r="C3" s="89">
        <v>757.6</v>
      </c>
      <c r="D3" s="89">
        <v>757.6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1095.27</v>
      </c>
      <c r="C4" s="89">
        <v>2142.73</v>
      </c>
      <c r="D4" s="89">
        <v>2142.73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1095.27</v>
      </c>
      <c r="C5" s="89">
        <v>2142.73</v>
      </c>
      <c r="D5" s="89">
        <v>2142.73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79.56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46.77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62.46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11.75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295.95</v>
      </c>
      <c r="C28" s="89">
        <v>91.31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0.40899999999999997</v>
      </c>
      <c r="E42" s="89">
        <v>0.45400000000000001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0.40899999999999997</v>
      </c>
      <c r="E43" s="89">
        <v>0.45400000000000001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0.40899999999999997</v>
      </c>
      <c r="E44" s="89">
        <v>0.45400000000000001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0.40899999999999997</v>
      </c>
      <c r="E45" s="89">
        <v>0.45400000000000001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1.647</v>
      </c>
      <c r="E51" s="89">
        <v>2.1850000000000001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1.647</v>
      </c>
      <c r="E53" s="89">
        <v>2.1850000000000001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1.647</v>
      </c>
      <c r="E55" s="89">
        <v>2.1850000000000001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1.647</v>
      </c>
      <c r="E57" s="89">
        <v>2.1850000000000001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4.0919999999999996</v>
      </c>
      <c r="F61" s="89">
        <v>0.255</v>
      </c>
      <c r="G61" s="89">
        <v>0.129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4.0919999999999996</v>
      </c>
      <c r="F62" s="89">
        <v>0.255</v>
      </c>
      <c r="G62" s="89">
        <v>0.129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4.0919999999999996</v>
      </c>
      <c r="F63" s="89">
        <v>0.255</v>
      </c>
      <c r="G63" s="89">
        <v>0.129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4.0919999999999996</v>
      </c>
      <c r="F64" s="89">
        <v>0.255</v>
      </c>
      <c r="G64" s="89">
        <v>0.129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4.0919999999999996</v>
      </c>
      <c r="F65" s="89">
        <v>0.255</v>
      </c>
      <c r="G65" s="89">
        <v>0.129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4.0919999999999996</v>
      </c>
      <c r="F66" s="89">
        <v>0.255</v>
      </c>
      <c r="G66" s="89">
        <v>0.129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4.0919999999999996</v>
      </c>
      <c r="F67" s="89">
        <v>0.255</v>
      </c>
      <c r="G67" s="89">
        <v>0.129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4.0919999999999996</v>
      </c>
      <c r="F68" s="89">
        <v>0.255</v>
      </c>
      <c r="G68" s="89">
        <v>0.129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4.0919999999999996</v>
      </c>
      <c r="F69" s="89">
        <v>0.255</v>
      </c>
      <c r="G69" s="89">
        <v>0.129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4.0919999999999996</v>
      </c>
      <c r="F70" s="89">
        <v>0.255</v>
      </c>
      <c r="G70" s="89">
        <v>0.129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4.0919999999999996</v>
      </c>
      <c r="F71" s="89">
        <v>0.255</v>
      </c>
      <c r="G71" s="89">
        <v>0.129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4.0919999999999996</v>
      </c>
      <c r="F72" s="89">
        <v>0.255</v>
      </c>
      <c r="G72" s="89">
        <v>0.129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4.0919999999999996</v>
      </c>
      <c r="F73" s="89">
        <v>0.255</v>
      </c>
      <c r="G73" s="89">
        <v>0.129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4.0919999999999996</v>
      </c>
      <c r="F74" s="89">
        <v>0.255</v>
      </c>
      <c r="G74" s="89">
        <v>0.129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4.0919999999999996</v>
      </c>
      <c r="F75" s="89">
        <v>0.255</v>
      </c>
      <c r="G75" s="89">
        <v>0.129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4.0919999999999996</v>
      </c>
      <c r="F76" s="89">
        <v>0.255</v>
      </c>
      <c r="G76" s="89">
        <v>0.129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4.0919999999999996</v>
      </c>
      <c r="F77" s="89">
        <v>0.255</v>
      </c>
      <c r="G77" s="89">
        <v>0.129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4.0919999999999996</v>
      </c>
      <c r="F78" s="89">
        <v>0.255</v>
      </c>
      <c r="G78" s="89">
        <v>0.129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4.0919999999999996</v>
      </c>
      <c r="F79" s="89">
        <v>0.255</v>
      </c>
      <c r="G79" s="89">
        <v>0.129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4.0919999999999996</v>
      </c>
      <c r="F80" s="89">
        <v>0.255</v>
      </c>
      <c r="G80" s="89">
        <v>0.129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4.0919999999999996</v>
      </c>
      <c r="F81" s="89">
        <v>0.255</v>
      </c>
      <c r="G81" s="89">
        <v>0.129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4.09</v>
      </c>
      <c r="F82" s="89">
        <v>0.255</v>
      </c>
      <c r="G82" s="89">
        <v>0.129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4.09</v>
      </c>
      <c r="F83" s="89">
        <v>0.255</v>
      </c>
      <c r="G83" s="89">
        <v>0.129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4.09</v>
      </c>
      <c r="F84" s="89">
        <v>0.255</v>
      </c>
      <c r="G84" s="89">
        <v>0.129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10297.379999999999</v>
      </c>
      <c r="D90" s="89">
        <v>8130.71</v>
      </c>
      <c r="E90" s="89">
        <v>2166.6799999999998</v>
      </c>
      <c r="F90" s="89">
        <v>0.79</v>
      </c>
      <c r="G90" s="89">
        <v>3.17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14051.32</v>
      </c>
      <c r="D91" s="89">
        <v>10279.049999999999</v>
      </c>
      <c r="E91" s="89">
        <v>3772.27</v>
      </c>
      <c r="F91" s="89">
        <v>0.73</v>
      </c>
      <c r="G91" s="89">
        <v>3.05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8508.14</v>
      </c>
      <c r="D92" s="89">
        <v>6322.58</v>
      </c>
      <c r="E92" s="89">
        <v>2185.56</v>
      </c>
      <c r="F92" s="89">
        <v>0.74</v>
      </c>
      <c r="G92" s="89">
        <v>3.07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13524.81</v>
      </c>
      <c r="D93" s="89">
        <v>9991.39</v>
      </c>
      <c r="E93" s="89">
        <v>3533.42</v>
      </c>
      <c r="F93" s="89">
        <v>0.74</v>
      </c>
      <c r="G93" s="89">
        <v>3.06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8673.4699999999993</v>
      </c>
      <c r="D94" s="89">
        <v>6670.57</v>
      </c>
      <c r="E94" s="89">
        <v>2002.9</v>
      </c>
      <c r="F94" s="89">
        <v>0.77</v>
      </c>
      <c r="G94" s="89">
        <v>3.12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16094.3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17393.04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10865.99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17171.84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11873.88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0.61</v>
      </c>
      <c r="F104" s="89">
        <v>703.75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0.69</v>
      </c>
      <c r="F105" s="89">
        <v>804.83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0.44</v>
      </c>
      <c r="F106" s="89">
        <v>506.11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0.68</v>
      </c>
      <c r="F107" s="89">
        <v>793.26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0.48</v>
      </c>
      <c r="F108" s="89">
        <v>558.86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5784.4166999999998</v>
      </c>
      <c r="C117" s="89">
        <v>9.7325999999999997</v>
      </c>
      <c r="D117" s="89">
        <v>21.996300000000002</v>
      </c>
      <c r="E117" s="89">
        <v>0</v>
      </c>
      <c r="F117" s="89">
        <v>1E-4</v>
      </c>
      <c r="G117" s="89">
        <v>39114.234700000001</v>
      </c>
      <c r="H117" s="89">
        <v>2415.9270999999999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4835.0834999999997</v>
      </c>
      <c r="C118" s="89">
        <v>8.3313000000000006</v>
      </c>
      <c r="D118" s="89">
        <v>19.347100000000001</v>
      </c>
      <c r="E118" s="89">
        <v>0</v>
      </c>
      <c r="F118" s="89">
        <v>1E-4</v>
      </c>
      <c r="G118" s="89">
        <v>34405.61</v>
      </c>
      <c r="H118" s="89">
        <v>2037.5277000000001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4808.5104000000001</v>
      </c>
      <c r="C119" s="89">
        <v>8.9077000000000002</v>
      </c>
      <c r="D119" s="89">
        <v>22.2911</v>
      </c>
      <c r="E119" s="89">
        <v>0</v>
      </c>
      <c r="F119" s="89">
        <v>1E-4</v>
      </c>
      <c r="G119" s="89">
        <v>39648.154000000002</v>
      </c>
      <c r="H119" s="89">
        <v>2083.7979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4479.4481999999998</v>
      </c>
      <c r="C120" s="89">
        <v>8.4743999999999993</v>
      </c>
      <c r="D120" s="89">
        <v>21.6296</v>
      </c>
      <c r="E120" s="89">
        <v>0</v>
      </c>
      <c r="F120" s="89">
        <v>1E-4</v>
      </c>
      <c r="G120" s="89">
        <v>38473.290800000002</v>
      </c>
      <c r="H120" s="89">
        <v>1957.4734000000001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5060.1460999999999</v>
      </c>
      <c r="C121" s="89">
        <v>9.7141999999999999</v>
      </c>
      <c r="D121" s="89">
        <v>25.126100000000001</v>
      </c>
      <c r="E121" s="89">
        <v>0</v>
      </c>
      <c r="F121" s="89">
        <v>1E-4</v>
      </c>
      <c r="G121" s="89">
        <v>44693.832399999999</v>
      </c>
      <c r="H121" s="89">
        <v>2224.2782000000002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5746.1274999999996</v>
      </c>
      <c r="C122" s="89">
        <v>11.045199999999999</v>
      </c>
      <c r="D122" s="89">
        <v>28.601099999999999</v>
      </c>
      <c r="E122" s="89">
        <v>0</v>
      </c>
      <c r="F122" s="89">
        <v>1E-4</v>
      </c>
      <c r="G122" s="89">
        <v>50875.189200000001</v>
      </c>
      <c r="H122" s="89">
        <v>2527.1088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5747.0564000000004</v>
      </c>
      <c r="C123" s="89">
        <v>11.046799999999999</v>
      </c>
      <c r="D123" s="89">
        <v>28.604900000000001</v>
      </c>
      <c r="E123" s="89">
        <v>0</v>
      </c>
      <c r="F123" s="89">
        <v>1E-4</v>
      </c>
      <c r="G123" s="89">
        <v>50881.974999999999</v>
      </c>
      <c r="H123" s="89">
        <v>2527.5021000000002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6164.1575000000003</v>
      </c>
      <c r="C124" s="89">
        <v>11.8515</v>
      </c>
      <c r="D124" s="89">
        <v>30.695399999999999</v>
      </c>
      <c r="E124" s="89">
        <v>0</v>
      </c>
      <c r="F124" s="89">
        <v>1E-4</v>
      </c>
      <c r="G124" s="89">
        <v>54600.643400000001</v>
      </c>
      <c r="H124" s="89">
        <v>2711.2125999999998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5282.1755000000003</v>
      </c>
      <c r="C125" s="89">
        <v>10.149800000000001</v>
      </c>
      <c r="D125" s="89">
        <v>26.2743</v>
      </c>
      <c r="E125" s="89">
        <v>0</v>
      </c>
      <c r="F125" s="89">
        <v>1E-4</v>
      </c>
      <c r="G125" s="89">
        <v>46736.424200000001</v>
      </c>
      <c r="H125" s="89">
        <v>2322.7375999999999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4494.0078999999996</v>
      </c>
      <c r="C126" s="89">
        <v>8.5739999999999998</v>
      </c>
      <c r="D126" s="89">
        <v>22.0534</v>
      </c>
      <c r="E126" s="89">
        <v>0</v>
      </c>
      <c r="F126" s="89">
        <v>1E-4</v>
      </c>
      <c r="G126" s="89">
        <v>39227.657299999999</v>
      </c>
      <c r="H126" s="89">
        <v>1970.4942000000001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4540.7452999999996</v>
      </c>
      <c r="C127" s="89">
        <v>8.3381000000000007</v>
      </c>
      <c r="D127" s="89">
        <v>20.6892</v>
      </c>
      <c r="E127" s="89">
        <v>0</v>
      </c>
      <c r="F127" s="89">
        <v>1E-4</v>
      </c>
      <c r="G127" s="89">
        <v>36798.185599999997</v>
      </c>
      <c r="H127" s="89">
        <v>1960.9663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5288.1203999999998</v>
      </c>
      <c r="C128" s="89">
        <v>9.1331000000000007</v>
      </c>
      <c r="D128" s="89">
        <v>21.2639</v>
      </c>
      <c r="E128" s="89">
        <v>0</v>
      </c>
      <c r="F128" s="89">
        <v>1E-4</v>
      </c>
      <c r="G128" s="89">
        <v>37814.640099999997</v>
      </c>
      <c r="H128" s="89">
        <v>2230.4002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62229.9954</v>
      </c>
      <c r="C130" s="89">
        <v>115.2988</v>
      </c>
      <c r="D130" s="89">
        <v>288.57229999999998</v>
      </c>
      <c r="E130" s="89">
        <v>0</v>
      </c>
      <c r="F130" s="89">
        <v>1.1000000000000001E-3</v>
      </c>
      <c r="G130" s="89">
        <v>513269.83689999999</v>
      </c>
      <c r="H130" s="89">
        <v>26969.425999999999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4479.4481999999998</v>
      </c>
      <c r="C131" s="89">
        <v>8.3313000000000006</v>
      </c>
      <c r="D131" s="89">
        <v>19.347100000000001</v>
      </c>
      <c r="E131" s="89">
        <v>0</v>
      </c>
      <c r="F131" s="89">
        <v>1E-4</v>
      </c>
      <c r="G131" s="89">
        <v>34405.61</v>
      </c>
      <c r="H131" s="89">
        <v>1957.4734000000001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6164.1575000000003</v>
      </c>
      <c r="C132" s="89">
        <v>11.8515</v>
      </c>
      <c r="D132" s="89">
        <v>30.695399999999999</v>
      </c>
      <c r="E132" s="89">
        <v>0</v>
      </c>
      <c r="F132" s="89">
        <v>1E-4</v>
      </c>
      <c r="G132" s="89">
        <v>54600.643400000001</v>
      </c>
      <c r="H132" s="89">
        <v>2711.2125999999998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22552900000</v>
      </c>
      <c r="C135" s="89">
        <v>18291.191999999999</v>
      </c>
      <c r="D135" s="89" t="s">
        <v>602</v>
      </c>
      <c r="E135" s="89">
        <v>8961.6119999999992</v>
      </c>
      <c r="F135" s="89">
        <v>3712.5360000000001</v>
      </c>
      <c r="G135" s="89">
        <v>3366.8049999999998</v>
      </c>
      <c r="H135" s="89">
        <v>0</v>
      </c>
      <c r="I135" s="89">
        <v>2250.239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19837900000</v>
      </c>
      <c r="C136" s="89">
        <v>17860.870999999999</v>
      </c>
      <c r="D136" s="89" t="s">
        <v>603</v>
      </c>
      <c r="E136" s="89">
        <v>8961.6119999999992</v>
      </c>
      <c r="F136" s="89">
        <v>3712.5360000000001</v>
      </c>
      <c r="G136" s="89">
        <v>3366.8049999999998</v>
      </c>
      <c r="H136" s="89">
        <v>0</v>
      </c>
      <c r="I136" s="89">
        <v>1819.9179999999999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22860800000</v>
      </c>
      <c r="C137" s="89">
        <v>20466.397000000001</v>
      </c>
      <c r="D137" s="89" t="s">
        <v>509</v>
      </c>
      <c r="E137" s="89">
        <v>8961.6119999999992</v>
      </c>
      <c r="F137" s="89">
        <v>3712.5360000000001</v>
      </c>
      <c r="G137" s="89">
        <v>3366.8049999999998</v>
      </c>
      <c r="H137" s="89">
        <v>0</v>
      </c>
      <c r="I137" s="89">
        <v>4425.4440000000004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22183300000</v>
      </c>
      <c r="C138" s="89">
        <v>23292.179</v>
      </c>
      <c r="D138" s="89" t="s">
        <v>510</v>
      </c>
      <c r="E138" s="89">
        <v>8961.6119999999992</v>
      </c>
      <c r="F138" s="89">
        <v>3712.5360000000001</v>
      </c>
      <c r="G138" s="89">
        <v>3366.8049999999998</v>
      </c>
      <c r="H138" s="89">
        <v>0</v>
      </c>
      <c r="I138" s="89">
        <v>7251.2259999999997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25770000000</v>
      </c>
      <c r="C139" s="89">
        <v>26204.432000000001</v>
      </c>
      <c r="D139" s="89" t="s">
        <v>604</v>
      </c>
      <c r="E139" s="89">
        <v>8961.6119999999992</v>
      </c>
      <c r="F139" s="89">
        <v>3712.5360000000001</v>
      </c>
      <c r="G139" s="89">
        <v>3366.8049999999998</v>
      </c>
      <c r="H139" s="89">
        <v>0</v>
      </c>
      <c r="I139" s="89">
        <v>10163.478999999999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29334200000</v>
      </c>
      <c r="C140" s="89">
        <v>28268.419000000002</v>
      </c>
      <c r="D140" s="89" t="s">
        <v>605</v>
      </c>
      <c r="E140" s="89">
        <v>8961.6119999999992</v>
      </c>
      <c r="F140" s="89">
        <v>3712.5360000000001</v>
      </c>
      <c r="G140" s="89">
        <v>3366.8049999999998</v>
      </c>
      <c r="H140" s="89">
        <v>0</v>
      </c>
      <c r="I140" s="89">
        <v>12227.466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29338100000</v>
      </c>
      <c r="C141" s="89">
        <v>30790.988000000001</v>
      </c>
      <c r="D141" s="89" t="s">
        <v>511</v>
      </c>
      <c r="E141" s="89">
        <v>8961.6119999999992</v>
      </c>
      <c r="F141" s="89">
        <v>3712.5360000000001</v>
      </c>
      <c r="G141" s="89">
        <v>3366.8049999999998</v>
      </c>
      <c r="H141" s="89">
        <v>0</v>
      </c>
      <c r="I141" s="89">
        <v>14750.035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31482200000</v>
      </c>
      <c r="C142" s="89">
        <v>28043.312999999998</v>
      </c>
      <c r="D142" s="89" t="s">
        <v>564</v>
      </c>
      <c r="E142" s="89">
        <v>8961.6119999999992</v>
      </c>
      <c r="F142" s="89">
        <v>3712.5360000000001</v>
      </c>
      <c r="G142" s="89">
        <v>3366.8049999999998</v>
      </c>
      <c r="H142" s="89">
        <v>0</v>
      </c>
      <c r="I142" s="89">
        <v>12002.36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26947800000</v>
      </c>
      <c r="C143" s="89">
        <v>26540.584999999999</v>
      </c>
      <c r="D143" s="89" t="s">
        <v>512</v>
      </c>
      <c r="E143" s="89">
        <v>8961.6119999999992</v>
      </c>
      <c r="F143" s="89">
        <v>3712.5360000000001</v>
      </c>
      <c r="G143" s="89">
        <v>3366.8049999999998</v>
      </c>
      <c r="H143" s="89">
        <v>0</v>
      </c>
      <c r="I143" s="89">
        <v>10499.632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22618300000</v>
      </c>
      <c r="C144" s="89">
        <v>24005.496999999999</v>
      </c>
      <c r="D144" s="89" t="s">
        <v>513</v>
      </c>
      <c r="E144" s="89">
        <v>8961.6119999999992</v>
      </c>
      <c r="F144" s="89">
        <v>3712.5360000000001</v>
      </c>
      <c r="G144" s="89">
        <v>3366.8049999999998</v>
      </c>
      <c r="H144" s="89">
        <v>0</v>
      </c>
      <c r="I144" s="89">
        <v>7964.5439999999999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21217500000</v>
      </c>
      <c r="C145" s="89">
        <v>19753.888999999999</v>
      </c>
      <c r="D145" s="89" t="s">
        <v>606</v>
      </c>
      <c r="E145" s="89">
        <v>8961.6119999999992</v>
      </c>
      <c r="F145" s="89">
        <v>3712.5360000000001</v>
      </c>
      <c r="G145" s="89">
        <v>3366.8049999999998</v>
      </c>
      <c r="H145" s="89">
        <v>0</v>
      </c>
      <c r="I145" s="89">
        <v>3712.9360000000001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21803600000</v>
      </c>
      <c r="C146" s="89">
        <v>17195.86</v>
      </c>
      <c r="D146" s="89" t="s">
        <v>607</v>
      </c>
      <c r="E146" s="89">
        <v>8961.6119999999992</v>
      </c>
      <c r="F146" s="89">
        <v>3712.5360000000001</v>
      </c>
      <c r="G146" s="89">
        <v>3366.8049999999998</v>
      </c>
      <c r="H146" s="89">
        <v>0</v>
      </c>
      <c r="I146" s="89">
        <v>1154.9069999999999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295947000000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19837900000</v>
      </c>
      <c r="C149" s="89">
        <v>17195.86</v>
      </c>
      <c r="D149" s="89"/>
      <c r="E149" s="89">
        <v>8961.6119999999992</v>
      </c>
      <c r="F149" s="89">
        <v>3712.5360000000001</v>
      </c>
      <c r="G149" s="89">
        <v>3366.8049999999998</v>
      </c>
      <c r="H149" s="89">
        <v>0</v>
      </c>
      <c r="I149" s="89">
        <v>1154.9069999999999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31482200000</v>
      </c>
      <c r="C150" s="89">
        <v>30790.988000000001</v>
      </c>
      <c r="D150" s="89"/>
      <c r="E150" s="89">
        <v>8961.6119999999992</v>
      </c>
      <c r="F150" s="89">
        <v>3712.5360000000001</v>
      </c>
      <c r="G150" s="89">
        <v>3366.8049999999998</v>
      </c>
      <c r="H150" s="89">
        <v>0</v>
      </c>
      <c r="I150" s="89">
        <v>14750.035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9500.4599999999991</v>
      </c>
      <c r="C153" s="89">
        <v>875.74</v>
      </c>
      <c r="D153" s="89">
        <v>0</v>
      </c>
      <c r="E153" s="89">
        <v>10376.200000000001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18.59</v>
      </c>
      <c r="C154" s="89">
        <v>1.71</v>
      </c>
      <c r="D154" s="89">
        <v>0</v>
      </c>
      <c r="E154" s="89">
        <v>20.3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18.59</v>
      </c>
      <c r="C155" s="89">
        <v>1.71</v>
      </c>
      <c r="D155" s="89">
        <v>0</v>
      </c>
      <c r="E155" s="89">
        <v>20.3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290.70999999999998</v>
      </c>
      <c r="C2" s="89">
        <v>568.72</v>
      </c>
      <c r="D2" s="89">
        <v>568.72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290.70999999999998</v>
      </c>
      <c r="C3" s="89">
        <v>568.72</v>
      </c>
      <c r="D3" s="89">
        <v>568.72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849.9</v>
      </c>
      <c r="C4" s="89">
        <v>1662.7</v>
      </c>
      <c r="D4" s="89">
        <v>1662.7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849.9</v>
      </c>
      <c r="C5" s="89">
        <v>1662.7</v>
      </c>
      <c r="D5" s="89">
        <v>1662.7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13.2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32.479999999999997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46.64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11.68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265.83</v>
      </c>
      <c r="C28" s="89">
        <v>24.88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0.56799999999999995</v>
      </c>
      <c r="E42" s="89">
        <v>0.65900000000000003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0.56799999999999995</v>
      </c>
      <c r="E43" s="89">
        <v>0.65900000000000003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0.56799999999999995</v>
      </c>
      <c r="E44" s="89">
        <v>0.65900000000000003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0.56799999999999995</v>
      </c>
      <c r="E45" s="89">
        <v>0.65900000000000003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2.3769999999999998</v>
      </c>
      <c r="E51" s="89">
        <v>3.6909999999999998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2.3769999999999998</v>
      </c>
      <c r="E53" s="89">
        <v>3.6909999999999998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2.3769999999999998</v>
      </c>
      <c r="E55" s="89">
        <v>3.6909999999999998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2.3769999999999998</v>
      </c>
      <c r="E57" s="89">
        <v>3.6909999999999998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5.835</v>
      </c>
      <c r="F61" s="89">
        <v>0.44</v>
      </c>
      <c r="G61" s="89">
        <v>0.27200000000000002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5.835</v>
      </c>
      <c r="F62" s="89">
        <v>0.44</v>
      </c>
      <c r="G62" s="89">
        <v>0.27200000000000002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5.835</v>
      </c>
      <c r="F63" s="89">
        <v>0.44</v>
      </c>
      <c r="G63" s="89">
        <v>0.27200000000000002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5.835</v>
      </c>
      <c r="F64" s="89">
        <v>0.44</v>
      </c>
      <c r="G64" s="89">
        <v>0.27200000000000002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5.835</v>
      </c>
      <c r="F65" s="89">
        <v>0.44</v>
      </c>
      <c r="G65" s="89">
        <v>0.27200000000000002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5.835</v>
      </c>
      <c r="F66" s="89">
        <v>0.44</v>
      </c>
      <c r="G66" s="89">
        <v>0.27200000000000002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5.835</v>
      </c>
      <c r="F67" s="89">
        <v>0.44</v>
      </c>
      <c r="G67" s="89">
        <v>0.27200000000000002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5.835</v>
      </c>
      <c r="F68" s="89">
        <v>0.44</v>
      </c>
      <c r="G68" s="89">
        <v>0.27200000000000002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5.835</v>
      </c>
      <c r="F69" s="89">
        <v>0.44</v>
      </c>
      <c r="G69" s="89">
        <v>0.27200000000000002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5.835</v>
      </c>
      <c r="F70" s="89">
        <v>0.44</v>
      </c>
      <c r="G70" s="89">
        <v>0.27200000000000002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5.835</v>
      </c>
      <c r="F71" s="89">
        <v>0.44</v>
      </c>
      <c r="G71" s="89">
        <v>0.27200000000000002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5.835</v>
      </c>
      <c r="F72" s="89">
        <v>0.44</v>
      </c>
      <c r="G72" s="89">
        <v>0.27200000000000002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5.835</v>
      </c>
      <c r="F73" s="89">
        <v>0.44</v>
      </c>
      <c r="G73" s="89">
        <v>0.27200000000000002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5.835</v>
      </c>
      <c r="F74" s="89">
        <v>0.44</v>
      </c>
      <c r="G74" s="89">
        <v>0.27200000000000002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5.835</v>
      </c>
      <c r="F75" s="89">
        <v>0.44</v>
      </c>
      <c r="G75" s="89">
        <v>0.27200000000000002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5.835</v>
      </c>
      <c r="F76" s="89">
        <v>0.44</v>
      </c>
      <c r="G76" s="89">
        <v>0.27200000000000002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5.835</v>
      </c>
      <c r="F77" s="89">
        <v>0.44</v>
      </c>
      <c r="G77" s="89">
        <v>0.27200000000000002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5.835</v>
      </c>
      <c r="F78" s="89">
        <v>0.44</v>
      </c>
      <c r="G78" s="89">
        <v>0.27200000000000002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5.835</v>
      </c>
      <c r="F79" s="89">
        <v>0.44</v>
      </c>
      <c r="G79" s="89">
        <v>0.27200000000000002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5.835</v>
      </c>
      <c r="F80" s="89">
        <v>0.44</v>
      </c>
      <c r="G80" s="89">
        <v>0.27200000000000002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5.835</v>
      </c>
      <c r="F81" s="89">
        <v>0.44</v>
      </c>
      <c r="G81" s="89">
        <v>0.27200000000000002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5.83</v>
      </c>
      <c r="F82" s="89">
        <v>0.44</v>
      </c>
      <c r="G82" s="89">
        <v>0.27200000000000002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5.83</v>
      </c>
      <c r="F83" s="89">
        <v>0.44</v>
      </c>
      <c r="G83" s="89">
        <v>0.27200000000000002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5.83</v>
      </c>
      <c r="F84" s="89">
        <v>0.44</v>
      </c>
      <c r="G84" s="89">
        <v>0.27200000000000002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9070.6</v>
      </c>
      <c r="D90" s="89">
        <v>7201.63</v>
      </c>
      <c r="E90" s="89">
        <v>1868.97</v>
      </c>
      <c r="F90" s="89">
        <v>0.79</v>
      </c>
      <c r="G90" s="89">
        <v>3.18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8898.51</v>
      </c>
      <c r="D91" s="89">
        <v>6942.61</v>
      </c>
      <c r="E91" s="89">
        <v>1955.9</v>
      </c>
      <c r="F91" s="89">
        <v>0.78</v>
      </c>
      <c r="G91" s="89">
        <v>3.15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5747.86</v>
      </c>
      <c r="D92" s="89">
        <v>4590.5600000000004</v>
      </c>
      <c r="E92" s="89">
        <v>1157.3</v>
      </c>
      <c r="F92" s="89">
        <v>0.8</v>
      </c>
      <c r="G92" s="89">
        <v>3.19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7871.34</v>
      </c>
      <c r="D93" s="89">
        <v>6081.73</v>
      </c>
      <c r="E93" s="89">
        <v>1789.61</v>
      </c>
      <c r="F93" s="89">
        <v>0.77</v>
      </c>
      <c r="G93" s="89">
        <v>3.13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8980.42</v>
      </c>
      <c r="D94" s="89">
        <v>7172.26</v>
      </c>
      <c r="E94" s="89">
        <v>1808.16</v>
      </c>
      <c r="F94" s="89">
        <v>0.8</v>
      </c>
      <c r="G94" s="89">
        <v>3.19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13789.13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12757.44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8584.01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11183.24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13058.07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0.54</v>
      </c>
      <c r="F104" s="89">
        <v>627.45000000000005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0.51</v>
      </c>
      <c r="F105" s="89">
        <v>592.22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0.35</v>
      </c>
      <c r="F106" s="89">
        <v>402.75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0.44</v>
      </c>
      <c r="F107" s="89">
        <v>512.52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0.54</v>
      </c>
      <c r="F108" s="89">
        <v>629.26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2042.3541</v>
      </c>
      <c r="C117" s="89">
        <v>1.7605999999999999</v>
      </c>
      <c r="D117" s="89">
        <v>16.764700000000001</v>
      </c>
      <c r="E117" s="89">
        <v>0</v>
      </c>
      <c r="F117" s="89">
        <v>0</v>
      </c>
      <c r="G117" s="89">
        <v>101147.76979999999</v>
      </c>
      <c r="H117" s="89">
        <v>758.01049999999998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1787.385</v>
      </c>
      <c r="C118" s="89">
        <v>1.5384</v>
      </c>
      <c r="D118" s="89">
        <v>15.087</v>
      </c>
      <c r="E118" s="89">
        <v>0</v>
      </c>
      <c r="F118" s="89">
        <v>0</v>
      </c>
      <c r="G118" s="89">
        <v>91027.230899999995</v>
      </c>
      <c r="H118" s="89">
        <v>664.64670000000001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2047.3995</v>
      </c>
      <c r="C119" s="89">
        <v>1.7601</v>
      </c>
      <c r="D119" s="89">
        <v>17.669699999999999</v>
      </c>
      <c r="E119" s="89">
        <v>0</v>
      </c>
      <c r="F119" s="89">
        <v>0</v>
      </c>
      <c r="G119" s="89">
        <v>106611.39109999999</v>
      </c>
      <c r="H119" s="89">
        <v>762.51790000000005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1864.4825000000001</v>
      </c>
      <c r="C120" s="89">
        <v>1.6006</v>
      </c>
      <c r="D120" s="89">
        <v>16.488</v>
      </c>
      <c r="E120" s="89">
        <v>0</v>
      </c>
      <c r="F120" s="89">
        <v>0</v>
      </c>
      <c r="G120" s="89">
        <v>99482.748900000006</v>
      </c>
      <c r="H120" s="89">
        <v>695.6046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2000.8018</v>
      </c>
      <c r="C121" s="89">
        <v>1.7159</v>
      </c>
      <c r="D121" s="89">
        <v>18.0123</v>
      </c>
      <c r="E121" s="89">
        <v>0</v>
      </c>
      <c r="F121" s="89">
        <v>0</v>
      </c>
      <c r="G121" s="89">
        <v>108680.9639</v>
      </c>
      <c r="H121" s="89">
        <v>747.43550000000005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2040.1864</v>
      </c>
      <c r="C122" s="89">
        <v>1.7487999999999999</v>
      </c>
      <c r="D122" s="89">
        <v>18.511199999999999</v>
      </c>
      <c r="E122" s="89">
        <v>0</v>
      </c>
      <c r="F122" s="89">
        <v>0</v>
      </c>
      <c r="G122" s="89">
        <v>111691.7157</v>
      </c>
      <c r="H122" s="89">
        <v>762.58879999999999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2119.4845999999998</v>
      </c>
      <c r="C123" s="89">
        <v>1.8165</v>
      </c>
      <c r="D123" s="89">
        <v>19.290099999999999</v>
      </c>
      <c r="E123" s="89">
        <v>0</v>
      </c>
      <c r="F123" s="89">
        <v>0</v>
      </c>
      <c r="G123" s="89">
        <v>116391.7905</v>
      </c>
      <c r="H123" s="89">
        <v>792.41049999999996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2379.8703</v>
      </c>
      <c r="C124" s="89">
        <v>2.0392999999999999</v>
      </c>
      <c r="D124" s="89">
        <v>21.710100000000001</v>
      </c>
      <c r="E124" s="89">
        <v>0</v>
      </c>
      <c r="F124" s="89">
        <v>0</v>
      </c>
      <c r="G124" s="89">
        <v>130993.5322</v>
      </c>
      <c r="H124" s="89">
        <v>889.91369999999995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2112.0635000000002</v>
      </c>
      <c r="C125" s="89">
        <v>1.8101</v>
      </c>
      <c r="D125" s="89">
        <v>19.225300000000001</v>
      </c>
      <c r="E125" s="89">
        <v>0</v>
      </c>
      <c r="F125" s="89">
        <v>0</v>
      </c>
      <c r="G125" s="89">
        <v>116000.6931</v>
      </c>
      <c r="H125" s="89">
        <v>789.64430000000004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2044.6356000000001</v>
      </c>
      <c r="C126" s="89">
        <v>1.7527999999999999</v>
      </c>
      <c r="D126" s="89">
        <v>18.513999999999999</v>
      </c>
      <c r="E126" s="89">
        <v>0</v>
      </c>
      <c r="F126" s="89">
        <v>0</v>
      </c>
      <c r="G126" s="89">
        <v>111708.51850000001</v>
      </c>
      <c r="H126" s="89">
        <v>764.13720000000001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1920.414</v>
      </c>
      <c r="C127" s="89">
        <v>1.6487000000000001</v>
      </c>
      <c r="D127" s="89">
        <v>16.978000000000002</v>
      </c>
      <c r="E127" s="89">
        <v>0</v>
      </c>
      <c r="F127" s="89">
        <v>0</v>
      </c>
      <c r="G127" s="89">
        <v>102439.773</v>
      </c>
      <c r="H127" s="89">
        <v>716.4579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1976.2904000000001</v>
      </c>
      <c r="C128" s="89">
        <v>1.7014</v>
      </c>
      <c r="D128" s="89">
        <v>16.6233</v>
      </c>
      <c r="E128" s="89">
        <v>0</v>
      </c>
      <c r="F128" s="89">
        <v>0</v>
      </c>
      <c r="G128" s="89">
        <v>100296.572</v>
      </c>
      <c r="H128" s="89">
        <v>734.71460000000002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24335.367600000001</v>
      </c>
      <c r="C130" s="89">
        <v>20.8931</v>
      </c>
      <c r="D130" s="89">
        <v>214.87350000000001</v>
      </c>
      <c r="E130" s="89">
        <v>0</v>
      </c>
      <c r="F130" s="89">
        <v>1E-4</v>
      </c>
      <c r="G130" s="90">
        <v>1296470</v>
      </c>
      <c r="H130" s="89">
        <v>9078.0822000000007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1787.385</v>
      </c>
      <c r="C131" s="89">
        <v>1.5384</v>
      </c>
      <c r="D131" s="89">
        <v>15.087</v>
      </c>
      <c r="E131" s="89">
        <v>0</v>
      </c>
      <c r="F131" s="89">
        <v>0</v>
      </c>
      <c r="G131" s="89">
        <v>91027.230899999995</v>
      </c>
      <c r="H131" s="89">
        <v>664.64670000000001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2379.8703</v>
      </c>
      <c r="C132" s="89">
        <v>2.0392999999999999</v>
      </c>
      <c r="D132" s="89">
        <v>21.710100000000001</v>
      </c>
      <c r="E132" s="89">
        <v>0</v>
      </c>
      <c r="F132" s="89">
        <v>0</v>
      </c>
      <c r="G132" s="89">
        <v>130993.5322</v>
      </c>
      <c r="H132" s="89">
        <v>889.91369999999995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20739100000</v>
      </c>
      <c r="C135" s="89">
        <v>20424.152999999998</v>
      </c>
      <c r="D135" s="89" t="s">
        <v>608</v>
      </c>
      <c r="E135" s="89">
        <v>8961.6119999999992</v>
      </c>
      <c r="F135" s="89">
        <v>3712.5360000000001</v>
      </c>
      <c r="G135" s="89">
        <v>2764.194</v>
      </c>
      <c r="H135" s="89">
        <v>0</v>
      </c>
      <c r="I135" s="89">
        <v>4985.8109999999997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18664000000</v>
      </c>
      <c r="C136" s="89">
        <v>20239.315999999999</v>
      </c>
      <c r="D136" s="89" t="s">
        <v>609</v>
      </c>
      <c r="E136" s="89">
        <v>8961.6119999999992</v>
      </c>
      <c r="F136" s="89">
        <v>3712.5360000000001</v>
      </c>
      <c r="G136" s="89">
        <v>2764.194</v>
      </c>
      <c r="H136" s="89">
        <v>0</v>
      </c>
      <c r="I136" s="89">
        <v>4800.9740000000002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21859300000</v>
      </c>
      <c r="C137" s="89">
        <v>20848.338</v>
      </c>
      <c r="D137" s="89" t="s">
        <v>514</v>
      </c>
      <c r="E137" s="89">
        <v>8961.6119999999992</v>
      </c>
      <c r="F137" s="89">
        <v>3712.5360000000001</v>
      </c>
      <c r="G137" s="89">
        <v>2764.194</v>
      </c>
      <c r="H137" s="89">
        <v>0</v>
      </c>
      <c r="I137" s="89">
        <v>5409.9960000000001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20397700000</v>
      </c>
      <c r="C138" s="89">
        <v>21974.991999999998</v>
      </c>
      <c r="D138" s="89" t="s">
        <v>515</v>
      </c>
      <c r="E138" s="89">
        <v>8961.6119999999992</v>
      </c>
      <c r="F138" s="89">
        <v>3712.5360000000001</v>
      </c>
      <c r="G138" s="89">
        <v>2764.194</v>
      </c>
      <c r="H138" s="89">
        <v>0</v>
      </c>
      <c r="I138" s="89">
        <v>6536.65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22283700000</v>
      </c>
      <c r="C139" s="89">
        <v>22532.205000000002</v>
      </c>
      <c r="D139" s="89" t="s">
        <v>610</v>
      </c>
      <c r="E139" s="89">
        <v>8961.6119999999992</v>
      </c>
      <c r="F139" s="89">
        <v>3712.5360000000001</v>
      </c>
      <c r="G139" s="89">
        <v>2764.194</v>
      </c>
      <c r="H139" s="89">
        <v>0</v>
      </c>
      <c r="I139" s="89">
        <v>7093.8620000000001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22901000000</v>
      </c>
      <c r="C140" s="89">
        <v>22560.882000000001</v>
      </c>
      <c r="D140" s="89" t="s">
        <v>611</v>
      </c>
      <c r="E140" s="89">
        <v>8961.6119999999992</v>
      </c>
      <c r="F140" s="89">
        <v>3712.5360000000001</v>
      </c>
      <c r="G140" s="89">
        <v>2764.194</v>
      </c>
      <c r="H140" s="89">
        <v>0</v>
      </c>
      <c r="I140" s="89">
        <v>7122.54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23864700000</v>
      </c>
      <c r="C141" s="89">
        <v>23756.949000000001</v>
      </c>
      <c r="D141" s="89" t="s">
        <v>612</v>
      </c>
      <c r="E141" s="89">
        <v>8961.6119999999992</v>
      </c>
      <c r="F141" s="89">
        <v>3712.5360000000001</v>
      </c>
      <c r="G141" s="89">
        <v>2764.194</v>
      </c>
      <c r="H141" s="89">
        <v>0</v>
      </c>
      <c r="I141" s="89">
        <v>8318.607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26858600000</v>
      </c>
      <c r="C142" s="89">
        <v>24989.506000000001</v>
      </c>
      <c r="D142" s="89" t="s">
        <v>613</v>
      </c>
      <c r="E142" s="89">
        <v>8961.6119999999992</v>
      </c>
      <c r="F142" s="89">
        <v>3712.5360000000001</v>
      </c>
      <c r="G142" s="89">
        <v>2764.194</v>
      </c>
      <c r="H142" s="89">
        <v>0</v>
      </c>
      <c r="I142" s="89">
        <v>9551.1640000000007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23784500000</v>
      </c>
      <c r="C143" s="89">
        <v>25019.795999999998</v>
      </c>
      <c r="D143" s="89" t="s">
        <v>614</v>
      </c>
      <c r="E143" s="89">
        <v>8961.6119999999992</v>
      </c>
      <c r="F143" s="89">
        <v>3712.5360000000001</v>
      </c>
      <c r="G143" s="89">
        <v>2764.194</v>
      </c>
      <c r="H143" s="89">
        <v>0</v>
      </c>
      <c r="I143" s="89">
        <v>9581.4539999999997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22904400000</v>
      </c>
      <c r="C144" s="89">
        <v>22953.804</v>
      </c>
      <c r="D144" s="89" t="s">
        <v>615</v>
      </c>
      <c r="E144" s="89">
        <v>8961.6119999999992</v>
      </c>
      <c r="F144" s="89">
        <v>3712.5360000000001</v>
      </c>
      <c r="G144" s="89">
        <v>2764.194</v>
      </c>
      <c r="H144" s="89">
        <v>0</v>
      </c>
      <c r="I144" s="89">
        <v>7515.4620000000004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21004000000</v>
      </c>
      <c r="C145" s="89">
        <v>21061.455999999998</v>
      </c>
      <c r="D145" s="89" t="s">
        <v>616</v>
      </c>
      <c r="E145" s="89">
        <v>8961.6119999999992</v>
      </c>
      <c r="F145" s="89">
        <v>3712.5360000000001</v>
      </c>
      <c r="G145" s="89">
        <v>2764.194</v>
      </c>
      <c r="H145" s="89">
        <v>0</v>
      </c>
      <c r="I145" s="89">
        <v>5623.1139999999996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20564600000</v>
      </c>
      <c r="C146" s="89">
        <v>20588.841</v>
      </c>
      <c r="D146" s="89" t="s">
        <v>565</v>
      </c>
      <c r="E146" s="89">
        <v>8961.6119999999992</v>
      </c>
      <c r="F146" s="89">
        <v>3712.5360000000001</v>
      </c>
      <c r="G146" s="89">
        <v>2764.194</v>
      </c>
      <c r="H146" s="89">
        <v>0</v>
      </c>
      <c r="I146" s="89">
        <v>5150.4989999999998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265826000000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18664000000</v>
      </c>
      <c r="C149" s="89">
        <v>20239.315999999999</v>
      </c>
      <c r="D149" s="89"/>
      <c r="E149" s="89">
        <v>8961.6119999999992</v>
      </c>
      <c r="F149" s="89">
        <v>3712.5360000000001</v>
      </c>
      <c r="G149" s="89">
        <v>2764.194</v>
      </c>
      <c r="H149" s="89">
        <v>0</v>
      </c>
      <c r="I149" s="89">
        <v>4800.9740000000002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26858600000</v>
      </c>
      <c r="C150" s="89">
        <v>25019.795999999998</v>
      </c>
      <c r="D150" s="89"/>
      <c r="E150" s="89">
        <v>8961.6119999999992</v>
      </c>
      <c r="F150" s="89">
        <v>3712.5360000000001</v>
      </c>
      <c r="G150" s="89">
        <v>2764.194</v>
      </c>
      <c r="H150" s="89">
        <v>0</v>
      </c>
      <c r="I150" s="89">
        <v>9581.4539999999997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10717.07</v>
      </c>
      <c r="C153" s="89">
        <v>213.95</v>
      </c>
      <c r="D153" s="89">
        <v>0</v>
      </c>
      <c r="E153" s="89">
        <v>10931.02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20.97</v>
      </c>
      <c r="C154" s="89">
        <v>0.42</v>
      </c>
      <c r="D154" s="89">
        <v>0</v>
      </c>
      <c r="E154" s="89">
        <v>21.38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20.97</v>
      </c>
      <c r="C155" s="89">
        <v>0.42</v>
      </c>
      <c r="D155" s="89">
        <v>0</v>
      </c>
      <c r="E155" s="89">
        <v>21.38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59"/>
  <sheetViews>
    <sheetView workbookViewId="0"/>
  </sheetViews>
  <sheetFormatPr defaultRowHeight="10.5"/>
  <cols>
    <col min="1" max="1" width="43.1640625" style="79" customWidth="1"/>
    <col min="2" max="2" width="25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308</v>
      </c>
      <c r="C1" s="89" t="s">
        <v>309</v>
      </c>
      <c r="D1" s="89" t="s">
        <v>310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311</v>
      </c>
      <c r="B2" s="89">
        <v>352.23</v>
      </c>
      <c r="C2" s="89">
        <v>689.08</v>
      </c>
      <c r="D2" s="89">
        <v>689.08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312</v>
      </c>
      <c r="B3" s="89">
        <v>352.23</v>
      </c>
      <c r="C3" s="89">
        <v>689.08</v>
      </c>
      <c r="D3" s="89">
        <v>689.08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313</v>
      </c>
      <c r="B4" s="89">
        <v>1126.94</v>
      </c>
      <c r="C4" s="89">
        <v>2204.6799999999998</v>
      </c>
      <c r="D4" s="89">
        <v>2204.6799999999998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314</v>
      </c>
      <c r="B5" s="89">
        <v>1126.94</v>
      </c>
      <c r="C5" s="89">
        <v>2204.6799999999998</v>
      </c>
      <c r="D5" s="89">
        <v>2204.6799999999998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316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317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318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319</v>
      </c>
      <c r="C12" s="89" t="s">
        <v>320</v>
      </c>
      <c r="D12" s="89" t="s">
        <v>321</v>
      </c>
      <c r="E12" s="89" t="s">
        <v>322</v>
      </c>
      <c r="F12" s="89" t="s">
        <v>323</v>
      </c>
      <c r="G12" s="89" t="s">
        <v>324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42.11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56.42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55.6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11.41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298.70999999999998</v>
      </c>
      <c r="C28" s="89">
        <v>53.51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315</v>
      </c>
      <c r="C30" s="89" t="s">
        <v>2</v>
      </c>
      <c r="D30" s="89" t="s">
        <v>325</v>
      </c>
      <c r="E30" s="89" t="s">
        <v>326</v>
      </c>
      <c r="F30" s="89" t="s">
        <v>327</v>
      </c>
      <c r="G30" s="89" t="s">
        <v>328</v>
      </c>
      <c r="H30" s="89" t="s">
        <v>329</v>
      </c>
      <c r="I30" s="89" t="s">
        <v>330</v>
      </c>
      <c r="J30" s="89" t="s">
        <v>331</v>
      </c>
      <c r="K30"/>
      <c r="L30"/>
      <c r="M30"/>
      <c r="N30"/>
      <c r="O30"/>
      <c r="P30"/>
      <c r="Q30"/>
      <c r="R30"/>
      <c r="S30"/>
    </row>
    <row r="31" spans="1:19">
      <c r="A31" s="89" t="s">
        <v>332</v>
      </c>
      <c r="B31" s="89">
        <v>567.98</v>
      </c>
      <c r="C31" s="89" t="s">
        <v>64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333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334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335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336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337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247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9.2271999999999998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338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19.48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339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49</v>
      </c>
      <c r="C41" s="89" t="s">
        <v>340</v>
      </c>
      <c r="D41" s="89" t="s">
        <v>341</v>
      </c>
      <c r="E41" s="89" t="s">
        <v>342</v>
      </c>
      <c r="F41" s="89" t="s">
        <v>343</v>
      </c>
      <c r="G41" s="89" t="s">
        <v>344</v>
      </c>
      <c r="H41" s="89" t="s">
        <v>345</v>
      </c>
      <c r="I41" s="89" t="s">
        <v>346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347</v>
      </c>
      <c r="B42" s="89" t="s">
        <v>348</v>
      </c>
      <c r="C42" s="89">
        <v>0.08</v>
      </c>
      <c r="D42" s="89">
        <v>0.27300000000000002</v>
      </c>
      <c r="E42" s="89">
        <v>0.29199999999999998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349</v>
      </c>
      <c r="B43" s="89" t="s">
        <v>348</v>
      </c>
      <c r="C43" s="89">
        <v>0.08</v>
      </c>
      <c r="D43" s="89">
        <v>0.27300000000000002</v>
      </c>
      <c r="E43" s="89">
        <v>0.29199999999999998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350</v>
      </c>
      <c r="B44" s="89" t="s">
        <v>348</v>
      </c>
      <c r="C44" s="89">
        <v>0.08</v>
      </c>
      <c r="D44" s="89">
        <v>0.27300000000000002</v>
      </c>
      <c r="E44" s="89">
        <v>0.29199999999999998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351</v>
      </c>
      <c r="B45" s="89" t="s">
        <v>348</v>
      </c>
      <c r="C45" s="89">
        <v>0.08</v>
      </c>
      <c r="D45" s="89">
        <v>0.27300000000000002</v>
      </c>
      <c r="E45" s="89">
        <v>0.29199999999999998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352</v>
      </c>
      <c r="B46" s="89" t="s">
        <v>353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354</v>
      </c>
      <c r="B47" s="89" t="s">
        <v>353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355</v>
      </c>
      <c r="B48" s="89" t="s">
        <v>353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356</v>
      </c>
      <c r="B49" s="89" t="s">
        <v>353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357</v>
      </c>
      <c r="B50" s="89" t="s">
        <v>358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359</v>
      </c>
      <c r="B51" s="89" t="s">
        <v>360</v>
      </c>
      <c r="C51" s="89">
        <v>0.08</v>
      </c>
      <c r="D51" s="89">
        <v>1.647</v>
      </c>
      <c r="E51" s="89">
        <v>2.1850000000000001</v>
      </c>
      <c r="F51" s="89">
        <v>84.45</v>
      </c>
      <c r="G51" s="89">
        <v>180</v>
      </c>
      <c r="H51" s="89">
        <v>90</v>
      </c>
      <c r="I51" s="89" t="s">
        <v>361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362</v>
      </c>
      <c r="B52" s="89" t="s">
        <v>358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363</v>
      </c>
      <c r="B53" s="89" t="s">
        <v>360</v>
      </c>
      <c r="C53" s="89">
        <v>0.08</v>
      </c>
      <c r="D53" s="89">
        <v>1.647</v>
      </c>
      <c r="E53" s="89">
        <v>2.1850000000000001</v>
      </c>
      <c r="F53" s="89">
        <v>56.3</v>
      </c>
      <c r="G53" s="89">
        <v>90</v>
      </c>
      <c r="H53" s="89">
        <v>90</v>
      </c>
      <c r="I53" s="89" t="s">
        <v>364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365</v>
      </c>
      <c r="B54" s="89" t="s">
        <v>358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366</v>
      </c>
      <c r="B55" s="89" t="s">
        <v>360</v>
      </c>
      <c r="C55" s="89">
        <v>0.08</v>
      </c>
      <c r="D55" s="89">
        <v>1.647</v>
      </c>
      <c r="E55" s="89">
        <v>2.1850000000000001</v>
      </c>
      <c r="F55" s="89">
        <v>84.45</v>
      </c>
      <c r="G55" s="89">
        <v>0</v>
      </c>
      <c r="H55" s="89">
        <v>90</v>
      </c>
      <c r="I55" s="89" t="s">
        <v>367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368</v>
      </c>
      <c r="B56" s="89" t="s">
        <v>358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369</v>
      </c>
      <c r="B57" s="89" t="s">
        <v>360</v>
      </c>
      <c r="C57" s="89">
        <v>0.08</v>
      </c>
      <c r="D57" s="89">
        <v>1.647</v>
      </c>
      <c r="E57" s="89">
        <v>2.1850000000000001</v>
      </c>
      <c r="F57" s="89">
        <v>56.3</v>
      </c>
      <c r="G57" s="89">
        <v>270</v>
      </c>
      <c r="H57" s="89">
        <v>90</v>
      </c>
      <c r="I57" s="89" t="s">
        <v>370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371</v>
      </c>
      <c r="B58" s="89" t="s">
        <v>358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49</v>
      </c>
      <c r="C60" s="89" t="s">
        <v>372</v>
      </c>
      <c r="D60" s="89" t="s">
        <v>373</v>
      </c>
      <c r="E60" s="89" t="s">
        <v>374</v>
      </c>
      <c r="F60" s="89" t="s">
        <v>43</v>
      </c>
      <c r="G60" s="89" t="s">
        <v>375</v>
      </c>
      <c r="H60" s="89" t="s">
        <v>376</v>
      </c>
      <c r="I60" s="89" t="s">
        <v>377</v>
      </c>
      <c r="J60" s="89" t="s">
        <v>344</v>
      </c>
      <c r="K60" s="89" t="s">
        <v>346</v>
      </c>
      <c r="L60"/>
      <c r="M60"/>
      <c r="N60"/>
      <c r="O60"/>
      <c r="P60"/>
      <c r="Q60"/>
      <c r="R60"/>
      <c r="S60"/>
    </row>
    <row r="61" spans="1:19">
      <c r="A61" s="89" t="s">
        <v>378</v>
      </c>
      <c r="B61" s="89" t="s">
        <v>661</v>
      </c>
      <c r="C61" s="89">
        <v>2.79</v>
      </c>
      <c r="D61" s="89">
        <v>2.79</v>
      </c>
      <c r="E61" s="89">
        <v>5.835</v>
      </c>
      <c r="F61" s="89">
        <v>0.251</v>
      </c>
      <c r="G61" s="89">
        <v>0.11</v>
      </c>
      <c r="H61" s="89" t="s">
        <v>64</v>
      </c>
      <c r="I61" s="89" t="s">
        <v>359</v>
      </c>
      <c r="J61" s="89">
        <v>180</v>
      </c>
      <c r="K61" s="89" t="s">
        <v>361</v>
      </c>
      <c r="L61"/>
      <c r="M61"/>
      <c r="N61"/>
      <c r="O61"/>
      <c r="P61"/>
      <c r="Q61"/>
      <c r="R61"/>
      <c r="S61"/>
    </row>
    <row r="62" spans="1:19">
      <c r="A62" s="89" t="s">
        <v>379</v>
      </c>
      <c r="B62" s="89" t="s">
        <v>661</v>
      </c>
      <c r="C62" s="89">
        <v>2.79</v>
      </c>
      <c r="D62" s="89">
        <v>2.79</v>
      </c>
      <c r="E62" s="89">
        <v>5.835</v>
      </c>
      <c r="F62" s="89">
        <v>0.251</v>
      </c>
      <c r="G62" s="89">
        <v>0.11</v>
      </c>
      <c r="H62" s="89" t="s">
        <v>64</v>
      </c>
      <c r="I62" s="89" t="s">
        <v>359</v>
      </c>
      <c r="J62" s="89">
        <v>180</v>
      </c>
      <c r="K62" s="89" t="s">
        <v>361</v>
      </c>
      <c r="L62"/>
      <c r="M62"/>
      <c r="N62"/>
      <c r="O62"/>
      <c r="P62"/>
      <c r="Q62"/>
      <c r="R62"/>
      <c r="S62"/>
    </row>
    <row r="63" spans="1:19">
      <c r="A63" s="89" t="s">
        <v>380</v>
      </c>
      <c r="B63" s="89" t="s">
        <v>661</v>
      </c>
      <c r="C63" s="89">
        <v>2.79</v>
      </c>
      <c r="D63" s="89">
        <v>2.79</v>
      </c>
      <c r="E63" s="89">
        <v>5.835</v>
      </c>
      <c r="F63" s="89">
        <v>0.251</v>
      </c>
      <c r="G63" s="89">
        <v>0.11</v>
      </c>
      <c r="H63" s="89" t="s">
        <v>64</v>
      </c>
      <c r="I63" s="89" t="s">
        <v>359</v>
      </c>
      <c r="J63" s="89">
        <v>180</v>
      </c>
      <c r="K63" s="89" t="s">
        <v>361</v>
      </c>
      <c r="L63"/>
      <c r="M63"/>
      <c r="N63"/>
      <c r="O63"/>
      <c r="P63"/>
      <c r="Q63"/>
      <c r="R63"/>
      <c r="S63"/>
    </row>
    <row r="64" spans="1:19">
      <c r="A64" s="89" t="s">
        <v>381</v>
      </c>
      <c r="B64" s="89" t="s">
        <v>661</v>
      </c>
      <c r="C64" s="89">
        <v>2.79</v>
      </c>
      <c r="D64" s="89">
        <v>2.79</v>
      </c>
      <c r="E64" s="89">
        <v>5.835</v>
      </c>
      <c r="F64" s="89">
        <v>0.251</v>
      </c>
      <c r="G64" s="89">
        <v>0.11</v>
      </c>
      <c r="H64" s="89" t="s">
        <v>64</v>
      </c>
      <c r="I64" s="89" t="s">
        <v>359</v>
      </c>
      <c r="J64" s="89">
        <v>180</v>
      </c>
      <c r="K64" s="89" t="s">
        <v>361</v>
      </c>
      <c r="L64"/>
      <c r="M64"/>
      <c r="N64"/>
      <c r="O64"/>
      <c r="P64"/>
      <c r="Q64"/>
      <c r="R64"/>
      <c r="S64"/>
    </row>
    <row r="65" spans="1:19">
      <c r="A65" s="89" t="s">
        <v>382</v>
      </c>
      <c r="B65" s="89" t="s">
        <v>661</v>
      </c>
      <c r="C65" s="89">
        <v>2.79</v>
      </c>
      <c r="D65" s="89">
        <v>2.79</v>
      </c>
      <c r="E65" s="89">
        <v>5.835</v>
      </c>
      <c r="F65" s="89">
        <v>0.251</v>
      </c>
      <c r="G65" s="89">
        <v>0.11</v>
      </c>
      <c r="H65" s="89" t="s">
        <v>64</v>
      </c>
      <c r="I65" s="89" t="s">
        <v>359</v>
      </c>
      <c r="J65" s="89">
        <v>180</v>
      </c>
      <c r="K65" s="89" t="s">
        <v>361</v>
      </c>
      <c r="L65"/>
      <c r="M65"/>
      <c r="N65"/>
      <c r="O65"/>
      <c r="P65"/>
      <c r="Q65"/>
      <c r="R65"/>
      <c r="S65"/>
    </row>
    <row r="66" spans="1:19">
      <c r="A66" s="89" t="s">
        <v>383</v>
      </c>
      <c r="B66" s="89" t="s">
        <v>661</v>
      </c>
      <c r="C66" s="89">
        <v>2.79</v>
      </c>
      <c r="D66" s="89">
        <v>2.79</v>
      </c>
      <c r="E66" s="89">
        <v>5.835</v>
      </c>
      <c r="F66" s="89">
        <v>0.251</v>
      </c>
      <c r="G66" s="89">
        <v>0.11</v>
      </c>
      <c r="H66" s="89" t="s">
        <v>64</v>
      </c>
      <c r="I66" s="89" t="s">
        <v>359</v>
      </c>
      <c r="J66" s="89">
        <v>180</v>
      </c>
      <c r="K66" s="89" t="s">
        <v>361</v>
      </c>
      <c r="L66"/>
      <c r="M66"/>
      <c r="N66"/>
      <c r="O66"/>
      <c r="P66"/>
      <c r="Q66"/>
      <c r="R66"/>
      <c r="S66"/>
    </row>
    <row r="67" spans="1:19">
      <c r="A67" s="89" t="s">
        <v>384</v>
      </c>
      <c r="B67" s="89" t="s">
        <v>661</v>
      </c>
      <c r="C67" s="89">
        <v>3.91</v>
      </c>
      <c r="D67" s="89">
        <v>3.91</v>
      </c>
      <c r="E67" s="89">
        <v>5.835</v>
      </c>
      <c r="F67" s="89">
        <v>0.251</v>
      </c>
      <c r="G67" s="89">
        <v>0.11</v>
      </c>
      <c r="H67" s="89" t="s">
        <v>64</v>
      </c>
      <c r="I67" s="89" t="s">
        <v>359</v>
      </c>
      <c r="J67" s="89">
        <v>180</v>
      </c>
      <c r="K67" s="89" t="s">
        <v>361</v>
      </c>
      <c r="L67"/>
      <c r="M67"/>
      <c r="N67"/>
      <c r="O67"/>
      <c r="P67"/>
      <c r="Q67"/>
      <c r="R67"/>
      <c r="S67"/>
    </row>
    <row r="68" spans="1:19">
      <c r="A68" s="89" t="s">
        <v>385</v>
      </c>
      <c r="B68" s="89" t="s">
        <v>661</v>
      </c>
      <c r="C68" s="89">
        <v>2.79</v>
      </c>
      <c r="D68" s="89">
        <v>2.79</v>
      </c>
      <c r="E68" s="89">
        <v>5.835</v>
      </c>
      <c r="F68" s="89">
        <v>0.251</v>
      </c>
      <c r="G68" s="89">
        <v>0.11</v>
      </c>
      <c r="H68" s="89" t="s">
        <v>64</v>
      </c>
      <c r="I68" s="89" t="s">
        <v>363</v>
      </c>
      <c r="J68" s="89">
        <v>90</v>
      </c>
      <c r="K68" s="89" t="s">
        <v>364</v>
      </c>
      <c r="L68"/>
      <c r="M68"/>
      <c r="N68"/>
      <c r="O68"/>
      <c r="P68"/>
      <c r="Q68"/>
      <c r="R68"/>
      <c r="S68"/>
    </row>
    <row r="69" spans="1:19">
      <c r="A69" s="89" t="s">
        <v>386</v>
      </c>
      <c r="B69" s="89" t="s">
        <v>661</v>
      </c>
      <c r="C69" s="89">
        <v>2.79</v>
      </c>
      <c r="D69" s="89">
        <v>2.79</v>
      </c>
      <c r="E69" s="89">
        <v>5.835</v>
      </c>
      <c r="F69" s="89">
        <v>0.251</v>
      </c>
      <c r="G69" s="89">
        <v>0.11</v>
      </c>
      <c r="H69" s="89" t="s">
        <v>64</v>
      </c>
      <c r="I69" s="89" t="s">
        <v>363</v>
      </c>
      <c r="J69" s="89">
        <v>90</v>
      </c>
      <c r="K69" s="89" t="s">
        <v>364</v>
      </c>
      <c r="L69"/>
      <c r="M69"/>
      <c r="N69"/>
      <c r="O69"/>
      <c r="P69"/>
      <c r="Q69"/>
      <c r="R69"/>
      <c r="S69"/>
    </row>
    <row r="70" spans="1:19">
      <c r="A70" s="89" t="s">
        <v>387</v>
      </c>
      <c r="B70" s="89" t="s">
        <v>661</v>
      </c>
      <c r="C70" s="89">
        <v>2.79</v>
      </c>
      <c r="D70" s="89">
        <v>2.79</v>
      </c>
      <c r="E70" s="89">
        <v>5.835</v>
      </c>
      <c r="F70" s="89">
        <v>0.251</v>
      </c>
      <c r="G70" s="89">
        <v>0.11</v>
      </c>
      <c r="H70" s="89" t="s">
        <v>64</v>
      </c>
      <c r="I70" s="89" t="s">
        <v>363</v>
      </c>
      <c r="J70" s="89">
        <v>90</v>
      </c>
      <c r="K70" s="89" t="s">
        <v>364</v>
      </c>
      <c r="L70"/>
      <c r="M70"/>
      <c r="N70"/>
      <c r="O70"/>
      <c r="P70"/>
      <c r="Q70"/>
      <c r="R70"/>
      <c r="S70"/>
    </row>
    <row r="71" spans="1:19">
      <c r="A71" s="89" t="s">
        <v>388</v>
      </c>
      <c r="B71" s="89" t="s">
        <v>661</v>
      </c>
      <c r="C71" s="89">
        <v>2.79</v>
      </c>
      <c r="D71" s="89">
        <v>2.79</v>
      </c>
      <c r="E71" s="89">
        <v>5.835</v>
      </c>
      <c r="F71" s="89">
        <v>0.251</v>
      </c>
      <c r="G71" s="89">
        <v>0.11</v>
      </c>
      <c r="H71" s="89" t="s">
        <v>64</v>
      </c>
      <c r="I71" s="89" t="s">
        <v>363</v>
      </c>
      <c r="J71" s="89">
        <v>90</v>
      </c>
      <c r="K71" s="89" t="s">
        <v>364</v>
      </c>
      <c r="L71"/>
      <c r="M71"/>
      <c r="N71"/>
      <c r="O71"/>
      <c r="P71"/>
      <c r="Q71"/>
      <c r="R71"/>
      <c r="S71"/>
    </row>
    <row r="72" spans="1:19">
      <c r="A72" s="89" t="s">
        <v>389</v>
      </c>
      <c r="B72" s="89" t="s">
        <v>661</v>
      </c>
      <c r="C72" s="89">
        <v>2.79</v>
      </c>
      <c r="D72" s="89">
        <v>2.79</v>
      </c>
      <c r="E72" s="89">
        <v>5.835</v>
      </c>
      <c r="F72" s="89">
        <v>0.251</v>
      </c>
      <c r="G72" s="89">
        <v>0.11</v>
      </c>
      <c r="H72" s="89" t="s">
        <v>64</v>
      </c>
      <c r="I72" s="89" t="s">
        <v>366</v>
      </c>
      <c r="J72" s="89">
        <v>0</v>
      </c>
      <c r="K72" s="89" t="s">
        <v>367</v>
      </c>
      <c r="L72"/>
      <c r="M72"/>
      <c r="N72"/>
      <c r="O72"/>
      <c r="P72"/>
      <c r="Q72"/>
      <c r="R72"/>
      <c r="S72"/>
    </row>
    <row r="73" spans="1:19">
      <c r="A73" s="89" t="s">
        <v>390</v>
      </c>
      <c r="B73" s="89" t="s">
        <v>661</v>
      </c>
      <c r="C73" s="89">
        <v>2.79</v>
      </c>
      <c r="D73" s="89">
        <v>2.79</v>
      </c>
      <c r="E73" s="89">
        <v>5.835</v>
      </c>
      <c r="F73" s="89">
        <v>0.251</v>
      </c>
      <c r="G73" s="89">
        <v>0.11</v>
      </c>
      <c r="H73" s="89" t="s">
        <v>64</v>
      </c>
      <c r="I73" s="89" t="s">
        <v>366</v>
      </c>
      <c r="J73" s="89">
        <v>0</v>
      </c>
      <c r="K73" s="89" t="s">
        <v>367</v>
      </c>
      <c r="L73"/>
      <c r="M73"/>
      <c r="N73"/>
      <c r="O73"/>
      <c r="P73"/>
      <c r="Q73"/>
      <c r="R73"/>
      <c r="S73"/>
    </row>
    <row r="74" spans="1:19">
      <c r="A74" s="89" t="s">
        <v>391</v>
      </c>
      <c r="B74" s="89" t="s">
        <v>661</v>
      </c>
      <c r="C74" s="89">
        <v>2.79</v>
      </c>
      <c r="D74" s="89">
        <v>2.79</v>
      </c>
      <c r="E74" s="89">
        <v>5.835</v>
      </c>
      <c r="F74" s="89">
        <v>0.251</v>
      </c>
      <c r="G74" s="89">
        <v>0.11</v>
      </c>
      <c r="H74" s="89" t="s">
        <v>64</v>
      </c>
      <c r="I74" s="89" t="s">
        <v>366</v>
      </c>
      <c r="J74" s="89">
        <v>0</v>
      </c>
      <c r="K74" s="89" t="s">
        <v>367</v>
      </c>
      <c r="L74"/>
      <c r="M74"/>
      <c r="N74"/>
      <c r="O74"/>
      <c r="P74"/>
      <c r="Q74"/>
      <c r="R74"/>
      <c r="S74"/>
    </row>
    <row r="75" spans="1:19">
      <c r="A75" s="89" t="s">
        <v>392</v>
      </c>
      <c r="B75" s="89" t="s">
        <v>661</v>
      </c>
      <c r="C75" s="89">
        <v>2.79</v>
      </c>
      <c r="D75" s="89">
        <v>2.79</v>
      </c>
      <c r="E75" s="89">
        <v>5.835</v>
      </c>
      <c r="F75" s="89">
        <v>0.251</v>
      </c>
      <c r="G75" s="89">
        <v>0.11</v>
      </c>
      <c r="H75" s="89" t="s">
        <v>64</v>
      </c>
      <c r="I75" s="89" t="s">
        <v>366</v>
      </c>
      <c r="J75" s="89">
        <v>0</v>
      </c>
      <c r="K75" s="89" t="s">
        <v>367</v>
      </c>
      <c r="L75"/>
      <c r="M75"/>
      <c r="N75"/>
      <c r="O75"/>
      <c r="P75"/>
      <c r="Q75"/>
      <c r="R75"/>
      <c r="S75"/>
    </row>
    <row r="76" spans="1:19">
      <c r="A76" s="89" t="s">
        <v>393</v>
      </c>
      <c r="B76" s="89" t="s">
        <v>661</v>
      </c>
      <c r="C76" s="89">
        <v>2.79</v>
      </c>
      <c r="D76" s="89">
        <v>2.79</v>
      </c>
      <c r="E76" s="89">
        <v>5.835</v>
      </c>
      <c r="F76" s="89">
        <v>0.251</v>
      </c>
      <c r="G76" s="89">
        <v>0.11</v>
      </c>
      <c r="H76" s="89" t="s">
        <v>64</v>
      </c>
      <c r="I76" s="89" t="s">
        <v>366</v>
      </c>
      <c r="J76" s="89">
        <v>0</v>
      </c>
      <c r="K76" s="89" t="s">
        <v>367</v>
      </c>
      <c r="L76"/>
      <c r="M76"/>
      <c r="N76"/>
      <c r="O76"/>
      <c r="P76"/>
      <c r="Q76"/>
      <c r="R76"/>
      <c r="S76"/>
    </row>
    <row r="77" spans="1:19">
      <c r="A77" s="89" t="s">
        <v>394</v>
      </c>
      <c r="B77" s="89" t="s">
        <v>661</v>
      </c>
      <c r="C77" s="89">
        <v>2.79</v>
      </c>
      <c r="D77" s="89">
        <v>2.79</v>
      </c>
      <c r="E77" s="89">
        <v>5.835</v>
      </c>
      <c r="F77" s="89">
        <v>0.251</v>
      </c>
      <c r="G77" s="89">
        <v>0.11</v>
      </c>
      <c r="H77" s="89" t="s">
        <v>64</v>
      </c>
      <c r="I77" s="89" t="s">
        <v>366</v>
      </c>
      <c r="J77" s="89">
        <v>0</v>
      </c>
      <c r="K77" s="89" t="s">
        <v>367</v>
      </c>
      <c r="L77"/>
      <c r="M77"/>
      <c r="N77"/>
      <c r="O77"/>
      <c r="P77"/>
      <c r="Q77"/>
      <c r="R77"/>
      <c r="S77"/>
    </row>
    <row r="78" spans="1:19">
      <c r="A78" s="89" t="s">
        <v>395</v>
      </c>
      <c r="B78" s="89" t="s">
        <v>661</v>
      </c>
      <c r="C78" s="89">
        <v>2.79</v>
      </c>
      <c r="D78" s="89">
        <v>2.79</v>
      </c>
      <c r="E78" s="89">
        <v>5.835</v>
      </c>
      <c r="F78" s="89">
        <v>0.251</v>
      </c>
      <c r="G78" s="89">
        <v>0.11</v>
      </c>
      <c r="H78" s="89" t="s">
        <v>64</v>
      </c>
      <c r="I78" s="89" t="s">
        <v>369</v>
      </c>
      <c r="J78" s="89">
        <v>270</v>
      </c>
      <c r="K78" s="89" t="s">
        <v>370</v>
      </c>
      <c r="L78"/>
      <c r="M78"/>
      <c r="N78"/>
      <c r="O78"/>
      <c r="P78"/>
      <c r="Q78"/>
      <c r="R78"/>
      <c r="S78"/>
    </row>
    <row r="79" spans="1:19">
      <c r="A79" s="89" t="s">
        <v>396</v>
      </c>
      <c r="B79" s="89" t="s">
        <v>661</v>
      </c>
      <c r="C79" s="89">
        <v>2.79</v>
      </c>
      <c r="D79" s="89">
        <v>2.79</v>
      </c>
      <c r="E79" s="89">
        <v>5.835</v>
      </c>
      <c r="F79" s="89">
        <v>0.251</v>
      </c>
      <c r="G79" s="89">
        <v>0.11</v>
      </c>
      <c r="H79" s="89" t="s">
        <v>64</v>
      </c>
      <c r="I79" s="89" t="s">
        <v>369</v>
      </c>
      <c r="J79" s="89">
        <v>270</v>
      </c>
      <c r="K79" s="89" t="s">
        <v>370</v>
      </c>
      <c r="L79"/>
      <c r="M79"/>
      <c r="N79"/>
      <c r="O79"/>
      <c r="P79"/>
      <c r="Q79"/>
      <c r="R79"/>
      <c r="S79"/>
    </row>
    <row r="80" spans="1:19">
      <c r="A80" s="89" t="s">
        <v>397</v>
      </c>
      <c r="B80" s="89" t="s">
        <v>661</v>
      </c>
      <c r="C80" s="89">
        <v>2.79</v>
      </c>
      <c r="D80" s="89">
        <v>2.79</v>
      </c>
      <c r="E80" s="89">
        <v>5.835</v>
      </c>
      <c r="F80" s="89">
        <v>0.251</v>
      </c>
      <c r="G80" s="89">
        <v>0.11</v>
      </c>
      <c r="H80" s="89" t="s">
        <v>64</v>
      </c>
      <c r="I80" s="89" t="s">
        <v>369</v>
      </c>
      <c r="J80" s="89">
        <v>270</v>
      </c>
      <c r="K80" s="89" t="s">
        <v>370</v>
      </c>
      <c r="L80"/>
      <c r="M80"/>
      <c r="N80"/>
      <c r="O80"/>
      <c r="P80"/>
      <c r="Q80"/>
      <c r="R80"/>
      <c r="S80"/>
    </row>
    <row r="81" spans="1:19">
      <c r="A81" s="89" t="s">
        <v>398</v>
      </c>
      <c r="B81" s="89" t="s">
        <v>661</v>
      </c>
      <c r="C81" s="89">
        <v>2.79</v>
      </c>
      <c r="D81" s="89">
        <v>2.79</v>
      </c>
      <c r="E81" s="89">
        <v>5.835</v>
      </c>
      <c r="F81" s="89">
        <v>0.251</v>
      </c>
      <c r="G81" s="89">
        <v>0.11</v>
      </c>
      <c r="H81" s="89" t="s">
        <v>64</v>
      </c>
      <c r="I81" s="89" t="s">
        <v>369</v>
      </c>
      <c r="J81" s="89">
        <v>270</v>
      </c>
      <c r="K81" s="89" t="s">
        <v>370</v>
      </c>
      <c r="L81"/>
      <c r="M81"/>
      <c r="N81"/>
      <c r="O81"/>
      <c r="P81"/>
      <c r="Q81"/>
      <c r="R81"/>
      <c r="S81"/>
    </row>
    <row r="82" spans="1:19">
      <c r="A82" s="89" t="s">
        <v>399</v>
      </c>
      <c r="B82" s="89"/>
      <c r="C82" s="89"/>
      <c r="D82" s="89">
        <v>59.68</v>
      </c>
      <c r="E82" s="89">
        <v>5.83</v>
      </c>
      <c r="F82" s="89">
        <v>0.251</v>
      </c>
      <c r="G82" s="89">
        <v>0.11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400</v>
      </c>
      <c r="B83" s="89"/>
      <c r="C83" s="89"/>
      <c r="D83" s="89">
        <v>16.73</v>
      </c>
      <c r="E83" s="89">
        <v>5.83</v>
      </c>
      <c r="F83" s="89">
        <v>0.251</v>
      </c>
      <c r="G83" s="89">
        <v>0.11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401</v>
      </c>
      <c r="B84" s="89"/>
      <c r="C84" s="89"/>
      <c r="D84" s="89">
        <v>42.95</v>
      </c>
      <c r="E84" s="89">
        <v>5.83</v>
      </c>
      <c r="F84" s="89">
        <v>0.251</v>
      </c>
      <c r="G84" s="89">
        <v>0.11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115</v>
      </c>
      <c r="C86" s="89" t="s">
        <v>402</v>
      </c>
      <c r="D86" s="89" t="s">
        <v>403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33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115</v>
      </c>
      <c r="C89" s="89" t="s">
        <v>404</v>
      </c>
      <c r="D89" s="89" t="s">
        <v>405</v>
      </c>
      <c r="E89" s="89" t="s">
        <v>406</v>
      </c>
      <c r="F89" s="89" t="s">
        <v>407</v>
      </c>
      <c r="G89" s="89" t="s">
        <v>403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408</v>
      </c>
      <c r="B90" s="89" t="s">
        <v>409</v>
      </c>
      <c r="C90" s="89">
        <v>10303.469999999999</v>
      </c>
      <c r="D90" s="89">
        <v>8228.92</v>
      </c>
      <c r="E90" s="89">
        <v>2074.5500000000002</v>
      </c>
      <c r="F90" s="89">
        <v>0.8</v>
      </c>
      <c r="G90" s="89">
        <v>3.19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410</v>
      </c>
      <c r="B91" s="89" t="s">
        <v>409</v>
      </c>
      <c r="C91" s="89">
        <v>10017.629999999999</v>
      </c>
      <c r="D91" s="89">
        <v>7802.93</v>
      </c>
      <c r="E91" s="89">
        <v>2214.6999999999998</v>
      </c>
      <c r="F91" s="89">
        <v>0.78</v>
      </c>
      <c r="G91" s="89">
        <v>3.15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411</v>
      </c>
      <c r="B92" s="89" t="s">
        <v>409</v>
      </c>
      <c r="C92" s="89">
        <v>6088.03</v>
      </c>
      <c r="D92" s="89">
        <v>4862.2299999999996</v>
      </c>
      <c r="E92" s="89">
        <v>1225.79</v>
      </c>
      <c r="F92" s="89">
        <v>0.8</v>
      </c>
      <c r="G92" s="89">
        <v>3.19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412</v>
      </c>
      <c r="B93" s="89" t="s">
        <v>409</v>
      </c>
      <c r="C93" s="89">
        <v>9499.7199999999993</v>
      </c>
      <c r="D93" s="89">
        <v>7528.1</v>
      </c>
      <c r="E93" s="89">
        <v>1971.62</v>
      </c>
      <c r="F93" s="89">
        <v>0.79</v>
      </c>
      <c r="G93" s="89">
        <v>3.17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413</v>
      </c>
      <c r="B94" s="89" t="s">
        <v>409</v>
      </c>
      <c r="C94" s="89">
        <v>8091.19</v>
      </c>
      <c r="D94" s="89">
        <v>6462.07</v>
      </c>
      <c r="E94" s="89">
        <v>1629.12</v>
      </c>
      <c r="F94" s="89">
        <v>0.8</v>
      </c>
      <c r="G94" s="89">
        <v>3.19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115</v>
      </c>
      <c r="C96" s="89" t="s">
        <v>404</v>
      </c>
      <c r="D96" s="89" t="s">
        <v>403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414</v>
      </c>
      <c r="B97" s="89" t="s">
        <v>415</v>
      </c>
      <c r="C97" s="89">
        <v>15264.18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416</v>
      </c>
      <c r="B98" s="89" t="s">
        <v>415</v>
      </c>
      <c r="C98" s="89">
        <v>13719.18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417</v>
      </c>
      <c r="B99" s="89" t="s">
        <v>415</v>
      </c>
      <c r="C99" s="89">
        <v>8734.75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418</v>
      </c>
      <c r="B100" s="89" t="s">
        <v>415</v>
      </c>
      <c r="C100" s="89">
        <v>13538.96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419</v>
      </c>
      <c r="B101" s="89" t="s">
        <v>415</v>
      </c>
      <c r="C101" s="89">
        <v>11306.48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115</v>
      </c>
      <c r="C103" s="89" t="s">
        <v>420</v>
      </c>
      <c r="D103" s="89" t="s">
        <v>421</v>
      </c>
      <c r="E103" s="89" t="s">
        <v>422</v>
      </c>
      <c r="F103" s="89" t="s">
        <v>423</v>
      </c>
      <c r="G103" s="89" t="s">
        <v>424</v>
      </c>
      <c r="H103" s="89" t="s">
        <v>425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426</v>
      </c>
      <c r="B104" s="89" t="s">
        <v>427</v>
      </c>
      <c r="C104" s="89">
        <v>0.54</v>
      </c>
      <c r="D104" s="89">
        <v>622</v>
      </c>
      <c r="E104" s="89">
        <v>0.62</v>
      </c>
      <c r="F104" s="89">
        <v>721.96</v>
      </c>
      <c r="G104" s="89">
        <v>1</v>
      </c>
      <c r="H104" s="89" t="s">
        <v>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429</v>
      </c>
      <c r="B105" s="89" t="s">
        <v>427</v>
      </c>
      <c r="C105" s="89">
        <v>0.54</v>
      </c>
      <c r="D105" s="89">
        <v>622</v>
      </c>
      <c r="E105" s="89">
        <v>0.56999999999999995</v>
      </c>
      <c r="F105" s="89">
        <v>664.26</v>
      </c>
      <c r="G105" s="89">
        <v>1</v>
      </c>
      <c r="H105" s="89" t="s">
        <v>428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430</v>
      </c>
      <c r="B106" s="89" t="s">
        <v>427</v>
      </c>
      <c r="C106" s="89">
        <v>0.54</v>
      </c>
      <c r="D106" s="89">
        <v>622</v>
      </c>
      <c r="E106" s="89">
        <v>0.37</v>
      </c>
      <c r="F106" s="89">
        <v>426.59</v>
      </c>
      <c r="G106" s="89">
        <v>1</v>
      </c>
      <c r="H106" s="89" t="s">
        <v>428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431</v>
      </c>
      <c r="B107" s="89" t="s">
        <v>427</v>
      </c>
      <c r="C107" s="89">
        <v>0.54</v>
      </c>
      <c r="D107" s="89">
        <v>622</v>
      </c>
      <c r="E107" s="89">
        <v>0.56000000000000005</v>
      </c>
      <c r="F107" s="89">
        <v>654.41999999999996</v>
      </c>
      <c r="G107" s="89">
        <v>1</v>
      </c>
      <c r="H107" s="89" t="s">
        <v>428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432</v>
      </c>
      <c r="B108" s="89" t="s">
        <v>427</v>
      </c>
      <c r="C108" s="89">
        <v>0.54</v>
      </c>
      <c r="D108" s="89">
        <v>622</v>
      </c>
      <c r="E108" s="89">
        <v>0.49</v>
      </c>
      <c r="F108" s="89">
        <v>566.95000000000005</v>
      </c>
      <c r="G108" s="89">
        <v>1</v>
      </c>
      <c r="H108" s="89" t="s">
        <v>428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115</v>
      </c>
      <c r="C110" s="89" t="s">
        <v>433</v>
      </c>
      <c r="D110" s="89" t="s">
        <v>434</v>
      </c>
      <c r="E110" s="89" t="s">
        <v>435</v>
      </c>
      <c r="F110" s="89" t="s">
        <v>436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437</v>
      </c>
      <c r="B111" s="89" t="s">
        <v>438</v>
      </c>
      <c r="C111" s="89" t="s">
        <v>439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115</v>
      </c>
      <c r="C113" s="89" t="s">
        <v>440</v>
      </c>
      <c r="D113" s="89" t="s">
        <v>441</v>
      </c>
      <c r="E113" s="89" t="s">
        <v>442</v>
      </c>
      <c r="F113" s="89" t="s">
        <v>443</v>
      </c>
      <c r="G113" s="89" t="s">
        <v>444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445</v>
      </c>
      <c r="B114" s="89" t="s">
        <v>446</v>
      </c>
      <c r="C114" s="89">
        <v>0.15</v>
      </c>
      <c r="D114" s="89">
        <v>845000</v>
      </c>
      <c r="E114" s="89">
        <v>0.78</v>
      </c>
      <c r="F114" s="89">
        <v>4.4000000000000004</v>
      </c>
      <c r="G114" s="89">
        <v>0.56000000000000005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461</v>
      </c>
      <c r="C116" s="89" t="s">
        <v>462</v>
      </c>
      <c r="D116" s="89" t="s">
        <v>463</v>
      </c>
      <c r="E116" s="89" t="s">
        <v>464</v>
      </c>
      <c r="F116" s="89" t="s">
        <v>465</v>
      </c>
      <c r="G116" s="89" t="s">
        <v>466</v>
      </c>
      <c r="H116" s="89" t="s">
        <v>467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447</v>
      </c>
      <c r="B117" s="89">
        <v>5725.7187999999996</v>
      </c>
      <c r="C117" s="89">
        <v>8.7341999999999995</v>
      </c>
      <c r="D117" s="89">
        <v>33.2652</v>
      </c>
      <c r="E117" s="89">
        <v>0</v>
      </c>
      <c r="F117" s="89">
        <v>1E-4</v>
      </c>
      <c r="G117" s="89">
        <v>165879.90969999999</v>
      </c>
      <c r="H117" s="89">
        <v>2349.2934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448</v>
      </c>
      <c r="B118" s="89">
        <v>4498.0744000000004</v>
      </c>
      <c r="C118" s="89">
        <v>7.1661999999999999</v>
      </c>
      <c r="D118" s="89">
        <v>28.9971</v>
      </c>
      <c r="E118" s="89">
        <v>0</v>
      </c>
      <c r="F118" s="89">
        <v>1E-4</v>
      </c>
      <c r="G118" s="89">
        <v>144608.9259</v>
      </c>
      <c r="H118" s="89">
        <v>1877.2564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449</v>
      </c>
      <c r="B119" s="89">
        <v>5235.8836000000001</v>
      </c>
      <c r="C119" s="89">
        <v>8.3565000000000005</v>
      </c>
      <c r="D119" s="89">
        <v>33.893000000000001</v>
      </c>
      <c r="E119" s="89">
        <v>0</v>
      </c>
      <c r="F119" s="89">
        <v>1E-4</v>
      </c>
      <c r="G119" s="89">
        <v>169025.70819999999</v>
      </c>
      <c r="H119" s="89">
        <v>2186.7226999999998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450</v>
      </c>
      <c r="B120" s="89">
        <v>4921.5052999999998</v>
      </c>
      <c r="C120" s="89">
        <v>8.0233000000000008</v>
      </c>
      <c r="D120" s="89">
        <v>33.441600000000001</v>
      </c>
      <c r="E120" s="89">
        <v>0</v>
      </c>
      <c r="F120" s="89">
        <v>1E-4</v>
      </c>
      <c r="G120" s="89">
        <v>166780.58809999999</v>
      </c>
      <c r="H120" s="89">
        <v>2072.9367000000002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284</v>
      </c>
      <c r="B121" s="89">
        <v>5738.4588000000003</v>
      </c>
      <c r="C121" s="89">
        <v>9.3712</v>
      </c>
      <c r="D121" s="89">
        <v>39.143799999999999</v>
      </c>
      <c r="E121" s="89">
        <v>0</v>
      </c>
      <c r="F121" s="89">
        <v>1E-4</v>
      </c>
      <c r="G121" s="89">
        <v>195219.38810000001</v>
      </c>
      <c r="H121" s="89">
        <v>2418.7073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451</v>
      </c>
      <c r="B122" s="89">
        <v>6848.6598000000004</v>
      </c>
      <c r="C122" s="89">
        <v>11.1968</v>
      </c>
      <c r="D122" s="89">
        <v>46.8354</v>
      </c>
      <c r="E122" s="89">
        <v>0</v>
      </c>
      <c r="F122" s="89">
        <v>1E-4</v>
      </c>
      <c r="G122" s="89">
        <v>233580.01430000001</v>
      </c>
      <c r="H122" s="89">
        <v>2887.9587999999999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452</v>
      </c>
      <c r="B123" s="89">
        <v>7059.1374999999998</v>
      </c>
      <c r="C123" s="89">
        <v>11.5419</v>
      </c>
      <c r="D123" s="89">
        <v>48.283900000000003</v>
      </c>
      <c r="E123" s="89">
        <v>0</v>
      </c>
      <c r="F123" s="89">
        <v>1E-4</v>
      </c>
      <c r="G123" s="89">
        <v>240803.7162</v>
      </c>
      <c r="H123" s="89">
        <v>2976.8135000000002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453</v>
      </c>
      <c r="B124" s="89">
        <v>7442.1113999999998</v>
      </c>
      <c r="C124" s="89">
        <v>12.1694</v>
      </c>
      <c r="D124" s="89">
        <v>50.9163</v>
      </c>
      <c r="E124" s="89">
        <v>0</v>
      </c>
      <c r="F124" s="89">
        <v>1E-4</v>
      </c>
      <c r="G124" s="89">
        <v>253932.32269999999</v>
      </c>
      <c r="H124" s="89">
        <v>3138.4551000000001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454</v>
      </c>
      <c r="B125" s="89">
        <v>6117.5702000000001</v>
      </c>
      <c r="C125" s="89">
        <v>9.9981000000000009</v>
      </c>
      <c r="D125" s="89">
        <v>41.8033</v>
      </c>
      <c r="E125" s="89">
        <v>0</v>
      </c>
      <c r="F125" s="89">
        <v>1E-4</v>
      </c>
      <c r="G125" s="89">
        <v>208483.37049999999</v>
      </c>
      <c r="H125" s="89">
        <v>2579.3119999999999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455</v>
      </c>
      <c r="B126" s="89">
        <v>5289.5313999999998</v>
      </c>
      <c r="C126" s="89">
        <v>8.6282999999999994</v>
      </c>
      <c r="D126" s="89">
        <v>35.989699999999999</v>
      </c>
      <c r="E126" s="89">
        <v>0</v>
      </c>
      <c r="F126" s="89">
        <v>1E-4</v>
      </c>
      <c r="G126" s="89">
        <v>179488.86670000001</v>
      </c>
      <c r="H126" s="89">
        <v>2228.4733000000001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456</v>
      </c>
      <c r="B127" s="89">
        <v>4763.9903000000004</v>
      </c>
      <c r="C127" s="89">
        <v>7.6527000000000003</v>
      </c>
      <c r="D127" s="89">
        <v>31.302299999999999</v>
      </c>
      <c r="E127" s="89">
        <v>0</v>
      </c>
      <c r="F127" s="89">
        <v>1E-4</v>
      </c>
      <c r="G127" s="89">
        <v>156107.44149999999</v>
      </c>
      <c r="H127" s="89">
        <v>1994.7706000000001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457</v>
      </c>
      <c r="B128" s="89">
        <v>5432.0645999999997</v>
      </c>
      <c r="C128" s="89">
        <v>8.3947000000000003</v>
      </c>
      <c r="D128" s="89">
        <v>32.578699999999998</v>
      </c>
      <c r="E128" s="89">
        <v>0</v>
      </c>
      <c r="F128" s="89">
        <v>1E-4</v>
      </c>
      <c r="G128" s="89">
        <v>162460.80979999999</v>
      </c>
      <c r="H128" s="89">
        <v>2240.0792000000001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458</v>
      </c>
      <c r="B130" s="89">
        <v>69072.706000000006</v>
      </c>
      <c r="C130" s="89">
        <v>111.2333</v>
      </c>
      <c r="D130" s="89">
        <v>456.45030000000003</v>
      </c>
      <c r="E130" s="89">
        <v>0</v>
      </c>
      <c r="F130" s="89">
        <v>8.9999999999999998E-4</v>
      </c>
      <c r="G130" s="90">
        <v>2276370</v>
      </c>
      <c r="H130" s="89">
        <v>28950.778900000001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459</v>
      </c>
      <c r="B131" s="89">
        <v>4498.0744000000004</v>
      </c>
      <c r="C131" s="89">
        <v>7.1661999999999999</v>
      </c>
      <c r="D131" s="89">
        <v>28.9971</v>
      </c>
      <c r="E131" s="89">
        <v>0</v>
      </c>
      <c r="F131" s="89">
        <v>1E-4</v>
      </c>
      <c r="G131" s="89">
        <v>144608.9259</v>
      </c>
      <c r="H131" s="89">
        <v>1877.2564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460</v>
      </c>
      <c r="B132" s="89">
        <v>7442.1113999999998</v>
      </c>
      <c r="C132" s="89">
        <v>12.1694</v>
      </c>
      <c r="D132" s="89">
        <v>50.9163</v>
      </c>
      <c r="E132" s="89">
        <v>0</v>
      </c>
      <c r="F132" s="89">
        <v>1E-4</v>
      </c>
      <c r="G132" s="89">
        <v>253932.32269999999</v>
      </c>
      <c r="H132" s="89">
        <v>3138.4551000000001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468</v>
      </c>
      <c r="C134" s="89" t="s">
        <v>469</v>
      </c>
      <c r="D134" s="89" t="s">
        <v>470</v>
      </c>
      <c r="E134" s="89" t="s">
        <v>471</v>
      </c>
      <c r="F134" s="89" t="s">
        <v>472</v>
      </c>
      <c r="G134" s="89" t="s">
        <v>473</v>
      </c>
      <c r="H134" s="89" t="s">
        <v>474</v>
      </c>
      <c r="I134" s="89" t="s">
        <v>475</v>
      </c>
      <c r="J134" s="89" t="s">
        <v>476</v>
      </c>
      <c r="K134" s="89" t="s">
        <v>477</v>
      </c>
      <c r="L134" s="89" t="s">
        <v>478</v>
      </c>
      <c r="M134" s="89" t="s">
        <v>479</v>
      </c>
      <c r="N134" s="89" t="s">
        <v>480</v>
      </c>
      <c r="O134" s="89" t="s">
        <v>481</v>
      </c>
      <c r="P134" s="89" t="s">
        <v>482</v>
      </c>
      <c r="Q134" s="89" t="s">
        <v>483</v>
      </c>
      <c r="R134" s="89" t="s">
        <v>484</v>
      </c>
      <c r="S134" s="89" t="s">
        <v>485</v>
      </c>
    </row>
    <row r="135" spans="1:19">
      <c r="A135" s="89" t="s">
        <v>447</v>
      </c>
      <c r="B135" s="90">
        <v>21767400000</v>
      </c>
      <c r="C135" s="89">
        <v>17594.843000000001</v>
      </c>
      <c r="D135" s="89" t="s">
        <v>566</v>
      </c>
      <c r="E135" s="89">
        <v>8961.6119999999992</v>
      </c>
      <c r="F135" s="89">
        <v>3712.5360000000001</v>
      </c>
      <c r="G135" s="89">
        <v>3034.1770000000001</v>
      </c>
      <c r="H135" s="89">
        <v>0</v>
      </c>
      <c r="I135" s="89">
        <v>723.51800000000003</v>
      </c>
      <c r="J135" s="89">
        <v>1163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448</v>
      </c>
      <c r="B136" s="90">
        <v>18976200000</v>
      </c>
      <c r="C136" s="89">
        <v>18054.026999999998</v>
      </c>
      <c r="D136" s="89" t="s">
        <v>617</v>
      </c>
      <c r="E136" s="89">
        <v>8961.6119999999992</v>
      </c>
      <c r="F136" s="89">
        <v>3712.5360000000001</v>
      </c>
      <c r="G136" s="89">
        <v>3034.1770000000001</v>
      </c>
      <c r="H136" s="89">
        <v>0</v>
      </c>
      <c r="I136" s="89">
        <v>2345.703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449</v>
      </c>
      <c r="B137" s="90">
        <v>22180200000</v>
      </c>
      <c r="C137" s="89">
        <v>19477.638999999999</v>
      </c>
      <c r="D137" s="89" t="s">
        <v>583</v>
      </c>
      <c r="E137" s="89">
        <v>8961.6119999999992</v>
      </c>
      <c r="F137" s="89">
        <v>3712.5360000000001</v>
      </c>
      <c r="G137" s="89">
        <v>3034.1770000000001</v>
      </c>
      <c r="H137" s="89">
        <v>0</v>
      </c>
      <c r="I137" s="89">
        <v>3769.3150000000001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450</v>
      </c>
      <c r="B138" s="90">
        <v>21885600000</v>
      </c>
      <c r="C138" s="89">
        <v>23286.695</v>
      </c>
      <c r="D138" s="89" t="s">
        <v>618</v>
      </c>
      <c r="E138" s="89">
        <v>8961.6119999999992</v>
      </c>
      <c r="F138" s="89">
        <v>3712.5360000000001</v>
      </c>
      <c r="G138" s="89">
        <v>3034.1770000000001</v>
      </c>
      <c r="H138" s="89">
        <v>0</v>
      </c>
      <c r="I138" s="89">
        <v>7578.37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284</v>
      </c>
      <c r="B139" s="90">
        <v>25617500000</v>
      </c>
      <c r="C139" s="89">
        <v>25674.866999999998</v>
      </c>
      <c r="D139" s="89" t="s">
        <v>518</v>
      </c>
      <c r="E139" s="89">
        <v>8961.6119999999992</v>
      </c>
      <c r="F139" s="89">
        <v>3712.5360000000001</v>
      </c>
      <c r="G139" s="89">
        <v>3034.1770000000001</v>
      </c>
      <c r="H139" s="89">
        <v>0</v>
      </c>
      <c r="I139" s="89">
        <v>9966.5419999999995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451</v>
      </c>
      <c r="B140" s="90">
        <v>30651300000</v>
      </c>
      <c r="C140" s="89">
        <v>30673.927</v>
      </c>
      <c r="D140" s="89" t="s">
        <v>519</v>
      </c>
      <c r="E140" s="89">
        <v>8961.6119999999992</v>
      </c>
      <c r="F140" s="89">
        <v>3712.5360000000001</v>
      </c>
      <c r="G140" s="89">
        <v>3034.1770000000001</v>
      </c>
      <c r="H140" s="89">
        <v>0</v>
      </c>
      <c r="I140" s="89">
        <v>14965.602999999999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452</v>
      </c>
      <c r="B141" s="90">
        <v>31599200000</v>
      </c>
      <c r="C141" s="89">
        <v>29967.172999999999</v>
      </c>
      <c r="D141" s="89" t="s">
        <v>520</v>
      </c>
      <c r="E141" s="89">
        <v>8961.6119999999992</v>
      </c>
      <c r="F141" s="89">
        <v>3712.5360000000001</v>
      </c>
      <c r="G141" s="89">
        <v>3034.1770000000001</v>
      </c>
      <c r="H141" s="89">
        <v>0</v>
      </c>
      <c r="I141" s="89">
        <v>14258.848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453</v>
      </c>
      <c r="B142" s="90">
        <v>33322000000</v>
      </c>
      <c r="C142" s="89">
        <v>29117.841</v>
      </c>
      <c r="D142" s="89" t="s">
        <v>521</v>
      </c>
      <c r="E142" s="89">
        <v>8961.6119999999992</v>
      </c>
      <c r="F142" s="89">
        <v>3712.5360000000001</v>
      </c>
      <c r="G142" s="89">
        <v>3034.1770000000001</v>
      </c>
      <c r="H142" s="89">
        <v>0</v>
      </c>
      <c r="I142" s="89">
        <v>13409.516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454</v>
      </c>
      <c r="B143" s="90">
        <v>27358000000</v>
      </c>
      <c r="C143" s="89">
        <v>28122.588</v>
      </c>
      <c r="D143" s="89" t="s">
        <v>522</v>
      </c>
      <c r="E143" s="89">
        <v>8961.6119999999992</v>
      </c>
      <c r="F143" s="89">
        <v>3712.5360000000001</v>
      </c>
      <c r="G143" s="89">
        <v>3034.1770000000001</v>
      </c>
      <c r="H143" s="89">
        <v>0</v>
      </c>
      <c r="I143" s="89">
        <v>12414.263000000001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455</v>
      </c>
      <c r="B144" s="90">
        <v>23553300000</v>
      </c>
      <c r="C144" s="89">
        <v>23620.63</v>
      </c>
      <c r="D144" s="89" t="s">
        <v>619</v>
      </c>
      <c r="E144" s="89">
        <v>8961.6119999999992</v>
      </c>
      <c r="F144" s="89">
        <v>3712.5360000000001</v>
      </c>
      <c r="G144" s="89">
        <v>3034.1770000000001</v>
      </c>
      <c r="H144" s="89">
        <v>0</v>
      </c>
      <c r="I144" s="89">
        <v>7912.3059999999996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456</v>
      </c>
      <c r="B145" s="90">
        <v>20485000000</v>
      </c>
      <c r="C145" s="89">
        <v>19463.88</v>
      </c>
      <c r="D145" s="89" t="s">
        <v>567</v>
      </c>
      <c r="E145" s="89">
        <v>8961.6119999999992</v>
      </c>
      <c r="F145" s="89">
        <v>3712.5360000000001</v>
      </c>
      <c r="G145" s="89">
        <v>3034.1770000000001</v>
      </c>
      <c r="H145" s="89">
        <v>0</v>
      </c>
      <c r="I145" s="89">
        <v>2592.5549999999998</v>
      </c>
      <c r="J145" s="89">
        <v>1163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457</v>
      </c>
      <c r="B146" s="90">
        <v>21318800000</v>
      </c>
      <c r="C146" s="89">
        <v>18219.046999999999</v>
      </c>
      <c r="D146" s="89" t="s">
        <v>523</v>
      </c>
      <c r="E146" s="89">
        <v>8961.6119999999992</v>
      </c>
      <c r="F146" s="89">
        <v>3712.5360000000001</v>
      </c>
      <c r="G146" s="89">
        <v>3034.1770000000001</v>
      </c>
      <c r="H146" s="89">
        <v>0</v>
      </c>
      <c r="I146" s="89">
        <v>1347.722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458</v>
      </c>
      <c r="B148" s="90">
        <v>298715000000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459</v>
      </c>
      <c r="B149" s="90">
        <v>18976200000</v>
      </c>
      <c r="C149" s="89">
        <v>17594.843000000001</v>
      </c>
      <c r="D149" s="89"/>
      <c r="E149" s="89">
        <v>8961.6119999999992</v>
      </c>
      <c r="F149" s="89">
        <v>3712.5360000000001</v>
      </c>
      <c r="G149" s="89">
        <v>3034.1770000000001</v>
      </c>
      <c r="H149" s="89">
        <v>0</v>
      </c>
      <c r="I149" s="89">
        <v>723.51800000000003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460</v>
      </c>
      <c r="B150" s="90">
        <v>33322000000</v>
      </c>
      <c r="C150" s="89">
        <v>30673.927</v>
      </c>
      <c r="D150" s="89"/>
      <c r="E150" s="89">
        <v>8961.6119999999992</v>
      </c>
      <c r="F150" s="89">
        <v>3712.5360000000001</v>
      </c>
      <c r="G150" s="89">
        <v>3034.1770000000001</v>
      </c>
      <c r="H150" s="89">
        <v>0</v>
      </c>
      <c r="I150" s="89">
        <v>14965.602999999999</v>
      </c>
      <c r="J150" s="89">
        <v>1163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489</v>
      </c>
      <c r="C152" s="89" t="s">
        <v>490</v>
      </c>
      <c r="D152" s="89" t="s">
        <v>491</v>
      </c>
      <c r="E152" s="89" t="s">
        <v>247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492</v>
      </c>
      <c r="B153" s="89">
        <v>8505.15</v>
      </c>
      <c r="C153" s="89">
        <v>412.24</v>
      </c>
      <c r="D153" s="89">
        <v>0</v>
      </c>
      <c r="E153" s="89">
        <v>8917.3799999999992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493</v>
      </c>
      <c r="B154" s="89">
        <v>16.64</v>
      </c>
      <c r="C154" s="89">
        <v>0.81</v>
      </c>
      <c r="D154" s="89">
        <v>0</v>
      </c>
      <c r="E154" s="89">
        <v>17.45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494</v>
      </c>
      <c r="B155" s="89">
        <v>16.64</v>
      </c>
      <c r="C155" s="89">
        <v>0.81</v>
      </c>
      <c r="D155" s="89">
        <v>0</v>
      </c>
      <c r="E155" s="89">
        <v>17.45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OccSch</vt:lpstr>
      <vt:lpstr>EqpSch</vt:lpstr>
      <vt:lpstr>HeatSch</vt:lpstr>
      <vt:lpstr>CoolSch</vt:lpstr>
      <vt:lpstr>Miami!smoff01miami_8</vt:lpstr>
      <vt:lpstr>Houston!smoff02houston_8</vt:lpstr>
      <vt:lpstr>Phoenix!smoff03phoenix_8</vt:lpstr>
      <vt:lpstr>Atlanta!smoff04atlanta_8</vt:lpstr>
      <vt:lpstr>LosAngeles!smoff05losangeles_8</vt:lpstr>
      <vt:lpstr>LasVegas!smoff06lasvegas_8</vt:lpstr>
      <vt:lpstr>SanFrancisco!smoff07sanfrancisco_8</vt:lpstr>
      <vt:lpstr>Baltimore!smoff08baltimore_8</vt:lpstr>
      <vt:lpstr>Albuquerque!smoff09albuquerque_8</vt:lpstr>
      <vt:lpstr>Seattle!smoff10seattle_8</vt:lpstr>
      <vt:lpstr>Chicago!smoff11chicago_8</vt:lpstr>
      <vt:lpstr>Boulder!smoff12boulder_8</vt:lpstr>
      <vt:lpstr>Minneapolis!smoff13minneapolis_8</vt:lpstr>
      <vt:lpstr>Helena!smoff14helena_8</vt:lpstr>
      <vt:lpstr>Duluth!smoff15duluth_8</vt:lpstr>
      <vt:lpstr>Fairbanks!smoff16fairbanks_8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2010-02-17T04:40:29Z</dcterms:modified>
</cp:coreProperties>
</file>