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ght\Documents\VitalsTracker\"/>
    </mc:Choice>
  </mc:AlternateContent>
  <xr:revisionPtr revIDLastSave="0" documentId="13_ncr:1_{346B458E-2BF8-4B2A-B6E2-574F7E628BB7}" xr6:coauthVersionLast="47" xr6:coauthVersionMax="47" xr10:uidLastSave="{00000000-0000-0000-0000-000000000000}"/>
  <bookViews>
    <workbookView xWindow="4800" yWindow="1545" windowWidth="21600" windowHeight="11295" xr2:uid="{0CF3A703-3A27-4153-A28D-24BD5F85A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C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<sst xmlns="http://schemas.openxmlformats.org/spreadsheetml/2006/main" count="5" uniqueCount="5">
  <si>
    <t>DateTimeGroup</t>
  </si>
  <si>
    <t>Systolic Blood Pressure (mmHG)</t>
  </si>
  <si>
    <t>Diastolic Blood Pressure (mmHG)</t>
  </si>
  <si>
    <t>Heart Rate (BPM)</t>
  </si>
  <si>
    <r>
      <t>Oxygen Saturation (% SpO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</si>
</sst>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BE07-A005-41BF-BD7A-7513E29A11A9}">
  <sheetPr>
    <pageSetUpPr fitToPage="1"/>
  </sheetPr>
  <dimension ref="A1:E31"/>
  <sheetViews>
    <sheetView tabSelected="1" topLeftCell="A10" workbookViewId="0">
      <selection activeCell="E31" sqref="E31"/>
    </sheetView>
  </sheetViews>
  <sheetFormatPr defaultRowHeight="15" x14ac:dyDescent="0.25"/>
  <cols>
    <col min="1" max="1" width="61.42578125" customWidth="1"/>
    <col min="2" max="2" width="30" bestFit="1" customWidth="1"/>
    <col min="3" max="3" width="30.85546875" bestFit="1" customWidth="1"/>
    <col min="4" max="4" width="16.28515625" bestFit="1" customWidth="1"/>
    <col min="5" max="5" width="26.28515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45143.754166666666</v>
      </c>
      <c r="B2" s="3">
        <f>(128+125)/2</f>
        <v>126.5</v>
      </c>
      <c r="C2" s="3">
        <f>(91+88)/2</f>
        <v>89.5</v>
      </c>
      <c r="D2" s="3">
        <f>(84+88)/2</f>
        <v>86</v>
      </c>
      <c r="E2" s="3"/>
    </row>
    <row r="3" spans="1:5" x14ac:dyDescent="0.25">
      <c r="A3" s="2">
        <v>45144.576388888891</v>
      </c>
      <c r="B3" s="3">
        <f>(125+121)/2</f>
        <v>123</v>
      </c>
      <c r="C3" s="3">
        <f>(87+87)/2</f>
        <v>87</v>
      </c>
      <c r="D3" s="3">
        <f>(104+94)/2</f>
        <v>99</v>
      </c>
      <c r="E3" s="3"/>
    </row>
    <row r="4" spans="1:5" x14ac:dyDescent="0.25">
      <c r="A4" s="2">
        <v>45144.799305555556</v>
      </c>
      <c r="B4" s="3">
        <f>(125+125)/2</f>
        <v>125</v>
      </c>
      <c r="C4" s="3">
        <f>(88+88)/2</f>
        <v>88</v>
      </c>
      <c r="D4" s="3">
        <f>(89+89)/2</f>
        <v>89</v>
      </c>
      <c r="E4" s="3">
        <v>98</v>
      </c>
    </row>
    <row r="5" spans="1:5" x14ac:dyDescent="0.25">
      <c r="A5" s="2">
        <v>45145.527777777781</v>
      </c>
      <c r="B5" s="3">
        <f>(137+134+127)/3</f>
        <v>132.66666666666666</v>
      </c>
      <c r="C5" s="3">
        <f>(100+93+89)/3</f>
        <v>94</v>
      </c>
      <c r="D5" s="3">
        <f>(100+94)/2</f>
        <v>97</v>
      </c>
      <c r="E5" s="3">
        <v>98</v>
      </c>
    </row>
    <row r="6" spans="1:5" x14ac:dyDescent="0.25">
      <c r="A6" s="2">
        <v>45146.59375</v>
      </c>
      <c r="B6" s="3">
        <f>(130+125)/2</f>
        <v>127.5</v>
      </c>
      <c r="C6" s="3">
        <f>(91+89)/2</f>
        <v>90</v>
      </c>
      <c r="D6" s="3">
        <f>(91+98)/2</f>
        <v>94.5</v>
      </c>
      <c r="E6" s="3">
        <v>96</v>
      </c>
    </row>
    <row r="7" spans="1:5" x14ac:dyDescent="0.25">
      <c r="A7" s="2">
        <v>45147.410416666666</v>
      </c>
      <c r="B7" s="3">
        <f>(118+119)/2</f>
        <v>118.5</v>
      </c>
      <c r="C7" s="3">
        <f>(89+87)/2</f>
        <v>88</v>
      </c>
      <c r="D7" s="3">
        <f>(90+83)/2</f>
        <v>86.5</v>
      </c>
      <c r="E7" s="3">
        <v>98</v>
      </c>
    </row>
    <row r="8" spans="1:5" x14ac:dyDescent="0.25">
      <c r="A8" s="2">
        <v>45148.472916666666</v>
      </c>
      <c r="B8" s="3">
        <f>(123+126)/2</f>
        <v>124.5</v>
      </c>
      <c r="C8" s="3">
        <f>(81+85)/2</f>
        <v>83</v>
      </c>
      <c r="D8" s="3">
        <f>(95+89)/2</f>
        <v>92</v>
      </c>
      <c r="E8" s="3">
        <v>97</v>
      </c>
    </row>
    <row r="9" spans="1:5" x14ac:dyDescent="0.25">
      <c r="A9" s="2">
        <v>45148.597222222219</v>
      </c>
      <c r="B9" s="3">
        <f>(130+124)/2</f>
        <v>127</v>
      </c>
      <c r="C9" s="3">
        <f>(90+88)/2</f>
        <v>89</v>
      </c>
      <c r="D9" s="3">
        <f>(89+86)/2</f>
        <v>87.5</v>
      </c>
      <c r="E9" s="3">
        <v>98</v>
      </c>
    </row>
    <row r="10" spans="1:5" x14ac:dyDescent="0.25">
      <c r="A10" s="2">
        <v>45148.780555555553</v>
      </c>
      <c r="B10" s="3">
        <f>(120+129)/2</f>
        <v>124.5</v>
      </c>
      <c r="C10" s="3">
        <f>(90+89)/2</f>
        <v>89.5</v>
      </c>
      <c r="D10" s="3">
        <f>(115+107)/2</f>
        <v>111</v>
      </c>
      <c r="E10" s="3">
        <v>95</v>
      </c>
    </row>
    <row r="11" spans="1:5" x14ac:dyDescent="0.25">
      <c r="A11" s="2">
        <v>45149.539583333331</v>
      </c>
      <c r="B11" s="3">
        <f>(116+117)/2</f>
        <v>116.5</v>
      </c>
      <c r="C11" s="3">
        <f>(88+87)/2</f>
        <v>87.5</v>
      </c>
      <c r="D11" s="3">
        <f>(88+81)/2</f>
        <v>84.5</v>
      </c>
      <c r="E11" s="3">
        <v>99</v>
      </c>
    </row>
    <row r="12" spans="1:5" x14ac:dyDescent="0.25">
      <c r="A12" s="2">
        <v>45149.865972222222</v>
      </c>
      <c r="B12" s="3">
        <f>(118+119)/2</f>
        <v>118.5</v>
      </c>
      <c r="C12" s="3">
        <f>(88+87)/2</f>
        <v>87.5</v>
      </c>
      <c r="D12" s="3">
        <f>(89+85)/2</f>
        <v>87</v>
      </c>
      <c r="E12" s="3">
        <v>97</v>
      </c>
    </row>
    <row r="13" spans="1:5" x14ac:dyDescent="0.25">
      <c r="A13" s="2">
        <v>45150.525694444441</v>
      </c>
      <c r="B13" s="3">
        <f>(121+118)/2</f>
        <v>119.5</v>
      </c>
      <c r="C13" s="3">
        <f>(78+78)/2</f>
        <v>78</v>
      </c>
      <c r="D13" s="3">
        <f>(98+98)/2</f>
        <v>98</v>
      </c>
      <c r="E13" s="3">
        <v>97</v>
      </c>
    </row>
    <row r="14" spans="1:5" x14ac:dyDescent="0.25">
      <c r="A14" s="2">
        <v>45151.54583333333</v>
      </c>
      <c r="B14" s="3">
        <f>(132+127)/2</f>
        <v>129.5</v>
      </c>
      <c r="C14" s="3">
        <f>(83+83)/2</f>
        <v>83</v>
      </c>
      <c r="D14" s="3">
        <f>(95+92)/2</f>
        <v>93.5</v>
      </c>
      <c r="E14" s="3">
        <v>96</v>
      </c>
    </row>
    <row r="15" spans="1:5" x14ac:dyDescent="0.25">
      <c r="A15" s="2">
        <v>45152.693749999999</v>
      </c>
      <c r="B15" s="3">
        <f>(138+135)/2</f>
        <v>136.5</v>
      </c>
      <c r="C15" s="3">
        <f>(92+90)/2</f>
        <v>91</v>
      </c>
      <c r="D15" s="3">
        <f>(69+64)/2</f>
        <v>66.5</v>
      </c>
      <c r="E15" s="3">
        <v>98</v>
      </c>
    </row>
    <row r="16" spans="1:5" x14ac:dyDescent="0.25">
      <c r="A16" s="2">
        <v>45153.564583333333</v>
      </c>
      <c r="B16" s="3">
        <f>(138+121)/2</f>
        <v>129.5</v>
      </c>
      <c r="C16" s="3">
        <f>(90+93)/2</f>
        <v>91.5</v>
      </c>
      <c r="D16" s="3">
        <f>(70+67)/2</f>
        <v>68.5</v>
      </c>
      <c r="E16" s="3">
        <v>98</v>
      </c>
    </row>
    <row r="17" spans="1:5" x14ac:dyDescent="0.25">
      <c r="A17" s="2">
        <v>45154.569444444445</v>
      </c>
      <c r="B17" s="3">
        <f>(135+128)/2</f>
        <v>131.5</v>
      </c>
      <c r="C17" s="3">
        <f>(92+90)/2</f>
        <v>91</v>
      </c>
      <c r="D17" s="3">
        <f>(81+80)/2</f>
        <v>80.5</v>
      </c>
      <c r="E17" s="3">
        <v>97</v>
      </c>
    </row>
    <row r="18" spans="1:5" x14ac:dyDescent="0.25">
      <c r="A18" s="2">
        <v>45155.490277777775</v>
      </c>
      <c r="B18" s="3">
        <f>(128+129)/2</f>
        <v>128.5</v>
      </c>
      <c r="C18" s="3">
        <f>(89+90)/2</f>
        <v>89.5</v>
      </c>
      <c r="D18" s="3">
        <f>(74+74)/2</f>
        <v>74</v>
      </c>
      <c r="E18" s="3">
        <v>97</v>
      </c>
    </row>
    <row r="19" spans="1:5" x14ac:dyDescent="0.25">
      <c r="A19" s="2">
        <v>45156.743055555555</v>
      </c>
      <c r="B19" s="3">
        <f>(134+128)/2</f>
        <v>131</v>
      </c>
      <c r="C19" s="3">
        <f>(94+89)/2</f>
        <v>91.5</v>
      </c>
      <c r="D19" s="3">
        <f>(85+78)/2</f>
        <v>81.5</v>
      </c>
      <c r="E19" s="3">
        <v>98</v>
      </c>
    </row>
    <row r="20" spans="1:5" x14ac:dyDescent="0.25">
      <c r="A20" s="2">
        <v>45157.40625</v>
      </c>
      <c r="B20" s="3">
        <f>(129+136)/2</f>
        <v>132.5</v>
      </c>
      <c r="C20" s="3">
        <f>(91+93)/2</f>
        <v>92</v>
      </c>
      <c r="D20" s="3">
        <f>(97+103)/2</f>
        <v>100</v>
      </c>
      <c r="E20" s="3">
        <v>96</v>
      </c>
    </row>
    <row r="21" spans="1:5" x14ac:dyDescent="0.25">
      <c r="A21" s="2">
        <v>45158.400694444441</v>
      </c>
      <c r="B21" s="3">
        <f>(126+129)/2</f>
        <v>127.5</v>
      </c>
      <c r="C21" s="3">
        <f>AVERAGE(97,96)</f>
        <v>96.5</v>
      </c>
      <c r="D21" s="3">
        <f>AVERAGE(93,93)</f>
        <v>93</v>
      </c>
      <c r="E21" s="3">
        <v>99</v>
      </c>
    </row>
    <row r="22" spans="1:5" x14ac:dyDescent="0.25">
      <c r="A22" s="2">
        <v>45159.568055555559</v>
      </c>
      <c r="B22" s="3">
        <f>AVERAGE(121,141)</f>
        <v>131</v>
      </c>
      <c r="C22" s="3">
        <f>AVERAGE(92,92)</f>
        <v>92</v>
      </c>
      <c r="D22" s="3">
        <f>AVERAGE(78,79)</f>
        <v>78.5</v>
      </c>
      <c r="E22" s="3">
        <v>98</v>
      </c>
    </row>
    <row r="23" spans="1:5" x14ac:dyDescent="0.25">
      <c r="A23" s="2">
        <v>45160.352083333331</v>
      </c>
      <c r="B23" s="3">
        <f>AVERAGE(131,129)</f>
        <v>130</v>
      </c>
      <c r="C23" s="3">
        <f>AVERAGE(95,95)</f>
        <v>95</v>
      </c>
      <c r="D23" s="3">
        <f>AVERAGE(88,90)</f>
        <v>89</v>
      </c>
      <c r="E23" s="3">
        <v>97</v>
      </c>
    </row>
    <row r="24" spans="1:5" x14ac:dyDescent="0.25">
      <c r="A24" s="2">
        <v>45161.709027777775</v>
      </c>
      <c r="B24" s="3">
        <f>AVERAGE(140,133)</f>
        <v>136.5</v>
      </c>
      <c r="C24" s="3">
        <f>AVERAGE(96,92)</f>
        <v>94</v>
      </c>
      <c r="D24" s="3">
        <f>AVERAGE(82,70)</f>
        <v>76</v>
      </c>
      <c r="E24" s="3">
        <v>98</v>
      </c>
    </row>
    <row r="25" spans="1:5" x14ac:dyDescent="0.25">
      <c r="A25" s="2">
        <v>45162.407638888886</v>
      </c>
      <c r="B25" s="3">
        <f>AVERAGE(115,118)</f>
        <v>116.5</v>
      </c>
      <c r="C25" s="3">
        <f>AVERAGE(86,88)</f>
        <v>87</v>
      </c>
      <c r="D25" s="3">
        <f>AVERAGE(97,98)</f>
        <v>97.5</v>
      </c>
      <c r="E25" s="3">
        <v>97</v>
      </c>
    </row>
    <row r="26" spans="1:5" x14ac:dyDescent="0.25">
      <c r="A26" s="2">
        <v>45163.675694444442</v>
      </c>
      <c r="B26" s="3">
        <v>137</v>
      </c>
      <c r="C26" s="3">
        <f>AVERAGE(98)</f>
        <v>98</v>
      </c>
      <c r="D26" s="3">
        <v>86</v>
      </c>
      <c r="E26" s="3">
        <v>98</v>
      </c>
    </row>
    <row r="27" spans="1:5" x14ac:dyDescent="0.25">
      <c r="A27" s="2">
        <v>45164.368055555555</v>
      </c>
      <c r="B27" s="3">
        <f>AVERAGE(141,122)</f>
        <v>131.5</v>
      </c>
      <c r="C27" s="3">
        <f>AVERAGE(88,89)</f>
        <v>88.5</v>
      </c>
      <c r="D27" s="3">
        <f>AVERAGE(11,99)</f>
        <v>55</v>
      </c>
      <c r="E27" s="3">
        <v>95</v>
      </c>
    </row>
    <row r="28" spans="1:5" x14ac:dyDescent="0.25">
      <c r="A28" s="2">
        <v>45165</v>
      </c>
      <c r="B28" s="3">
        <f>AVERAGE(127,126)</f>
        <v>126.5</v>
      </c>
      <c r="C28" s="3">
        <f>AVERAGE(93,94)</f>
        <v>93.5</v>
      </c>
      <c r="D28" s="3">
        <f>AVERAGE(104,98)</f>
        <v>101</v>
      </c>
      <c r="E28" s="3">
        <v>98</v>
      </c>
    </row>
    <row r="29" spans="1:5" x14ac:dyDescent="0.25">
      <c r="A29" s="2">
        <v>45167.404166666667</v>
      </c>
      <c r="B29" s="3">
        <f>AVERAGE(138,135)</f>
        <v>136.5</v>
      </c>
      <c r="C29" s="3">
        <f>AVERAGE(94,91)</f>
        <v>92.5</v>
      </c>
      <c r="D29" s="3">
        <f>AVERAGE(79,76)</f>
        <v>77.5</v>
      </c>
      <c r="E29" s="3">
        <v>98</v>
      </c>
    </row>
    <row r="30" spans="1:5" x14ac:dyDescent="0.25">
      <c r="A30" s="2">
        <v>45169.356944444444</v>
      </c>
      <c r="B30" s="3">
        <f>AVERAGE(125,121)</f>
        <v>123</v>
      </c>
      <c r="C30" s="3">
        <f>AVERAGE(91,91)</f>
        <v>91</v>
      </c>
      <c r="D30" s="3">
        <f>AVERAGE(99,93)</f>
        <v>96</v>
      </c>
      <c r="E30" s="3">
        <v>97</v>
      </c>
    </row>
    <row r="31" spans="1:5" x14ac:dyDescent="0.25">
      <c r="A31" s="2">
        <v>45171.740972222222</v>
      </c>
      <c r="B31" s="3">
        <f>AVERAGE(135,134)</f>
        <v>134.5</v>
      </c>
      <c r="C31" s="3">
        <f>AVERAGE(87,88)</f>
        <v>87.5</v>
      </c>
      <c r="D31" s="3">
        <f>AVERAGE(108,101)</f>
        <v>104.5</v>
      </c>
      <c r="E31" s="3">
        <v>97</v>
      </c>
    </row>
  </sheetData>
  <pageMargins left="0.7" right="0.7" top="0.75" bottom="0.75" header="0.3" footer="0.3"/>
  <pageSetup scale="8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</dc:creator>
  <cp:lastModifiedBy>Jason G</cp:lastModifiedBy>
  <cp:lastPrinted>2023-08-05T22:01:34Z</cp:lastPrinted>
  <dcterms:created xsi:type="dcterms:W3CDTF">2023-08-05T00:01:28Z</dcterms:created>
  <dcterms:modified xsi:type="dcterms:W3CDTF">2023-09-02T22:08:04Z</dcterms:modified>
</cp:coreProperties>
</file>