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ason/Dropbox/Arctic Risk/Arctic_Risk_updates/volume_calculations/"/>
    </mc:Choice>
  </mc:AlternateContent>
  <xr:revisionPtr revIDLastSave="0" documentId="13_ncr:1_{184D553E-B6C9-F543-A123-266F9F849F2F}" xr6:coauthVersionLast="47" xr6:coauthVersionMax="47" xr10:uidLastSave="{00000000-0000-0000-0000-000000000000}"/>
  <bookViews>
    <workbookView xWindow="0" yWindow="500" windowWidth="27380" windowHeight="22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39" i="1"/>
  <c r="D40" i="1" s="1"/>
  <c r="D35" i="1"/>
  <c r="D36" i="1" s="1"/>
  <c r="D30" i="1"/>
  <c r="D31" i="1" s="1"/>
  <c r="D32" i="1" s="1"/>
  <c r="B7" i="1"/>
  <c r="B10" i="1" s="1"/>
  <c r="B4" i="1"/>
  <c r="B20" i="1" s="1"/>
  <c r="B22" i="1" l="1"/>
  <c r="B23" i="1"/>
  <c r="B24" i="1"/>
  <c r="B25" i="1"/>
  <c r="B26" i="1"/>
  <c r="B8" i="1"/>
  <c r="B9" i="1"/>
  <c r="B21" i="1"/>
  <c r="B19" i="1"/>
  <c r="B13" i="1" l="1"/>
  <c r="B15" i="1"/>
  <c r="B11" i="1"/>
  <c r="B12" i="1" s="1"/>
</calcChain>
</file>

<file path=xl/sharedStrings.xml><?xml version="1.0" encoding="utf-8"?>
<sst xmlns="http://schemas.openxmlformats.org/spreadsheetml/2006/main" count="61" uniqueCount="58">
  <si>
    <t>Greenland sea level and water calculations by Jason Box</t>
  </si>
  <si>
    <t>data source</t>
  </si>
  <si>
    <r>
      <rPr>
        <u/>
        <sz val="10"/>
        <color indexed="11"/>
        <rFont val="Helvetica Neue"/>
      </rPr>
      <t>https://essd.copernicus.org/articles/10/1551/2018/</t>
    </r>
  </si>
  <si>
    <t>equates to</t>
  </si>
  <si>
    <t>tons/sec</t>
  </si>
  <si>
    <t>cubic m per sec</t>
  </si>
  <si>
    <t>parameters</t>
  </si>
  <si>
    <t>equates to the following per year</t>
  </si>
  <si>
    <t>billion people in the world</t>
  </si>
  <si>
    <r>
      <rPr>
        <u/>
        <sz val="12"/>
        <color indexed="13"/>
        <rFont val="Times Roman"/>
      </rPr>
      <t>https://www.worldometers.info/world-population/</t>
    </r>
  </si>
  <si>
    <t>tons per person per year</t>
  </si>
  <si>
    <t>metric</t>
  </si>
  <si>
    <t>litres per bathtub</t>
  </si>
  <si>
    <r>
      <rPr>
        <u/>
        <sz val="10"/>
        <color indexed="11"/>
        <rFont val="Helvetica Neue"/>
      </rPr>
      <t>https://bathbarn.co.uk/bathtub-capacity-how-much-water-does-a-bath-hold/</t>
    </r>
  </si>
  <si>
    <t>liters per second</t>
  </si>
  <si>
    <t>liters per person per year</t>
  </si>
  <si>
    <t>gallons per person per year</t>
  </si>
  <si>
    <t>bathtubs/year</t>
  </si>
  <si>
    <t>bathtubs per day</t>
  </si>
  <si>
    <t>liters per day</t>
  </si>
  <si>
    <t>gallons per day</t>
  </si>
  <si>
    <t>Greenland loss is</t>
  </si>
  <si>
    <t>river discharge data source</t>
  </si>
  <si>
    <t>flow rate of</t>
  </si>
  <si>
    <t>x Amazon</t>
  </si>
  <si>
    <t>https://en.wikipedia.org/wiki/Amazon_River</t>
  </si>
  <si>
    <t>x Yangtze</t>
  </si>
  <si>
    <t>https://en.wikipedia.org/wiki/Yangtze</t>
  </si>
  <si>
    <t>x Mississippi River</t>
  </si>
  <si>
    <r>
      <rPr>
        <u/>
        <sz val="12"/>
        <color indexed="13"/>
        <rFont val="Times Roman"/>
      </rPr>
      <t>https://www.nps.gov/miss/riverfacts.htm</t>
    </r>
  </si>
  <si>
    <t>x Ganges</t>
  </si>
  <si>
    <t>https://en.wikipedia.org/wiki/Ganges</t>
  </si>
  <si>
    <t>x Danube river</t>
  </si>
  <si>
    <r>
      <rPr>
        <sz val="10"/>
        <color indexed="13"/>
        <rFont val="Helvetica Neue"/>
      </rPr>
      <t>https://en.wikipedia.org/wiki/Danube</t>
    </r>
  </si>
  <si>
    <t>x Nile</t>
  </si>
  <si>
    <t>https://en.wikipedia.org/wiki/Nile</t>
  </si>
  <si>
    <t>x Rhine</t>
  </si>
  <si>
    <r>
      <rPr>
        <u/>
        <sz val="12"/>
        <color indexed="13"/>
        <rFont val="Times Roman"/>
      </rPr>
      <t>https://en.wikipedia.org/wiki/Rhine</t>
    </r>
  </si>
  <si>
    <t>x Thames river</t>
  </si>
  <si>
    <r>
      <rPr>
        <u/>
        <sz val="12"/>
        <color indexed="13"/>
        <rFont val="Times Roman"/>
      </rPr>
      <t>https://en.wikipedia.org/wiki/River_Thames</t>
    </r>
  </si>
  <si>
    <t>Places</t>
  </si>
  <si>
    <t>CPH Opera house</t>
  </si>
  <si>
    <t>Area, sq m</t>
  </si>
  <si>
    <r>
      <rPr>
        <u/>
        <sz val="10"/>
        <color indexed="11"/>
        <rFont val="Helvetica Neue"/>
      </rPr>
      <t>https://www.visitcopenhagen.com/copenhagen/planning/royal-danish-opera-house-gdk422032</t>
    </r>
  </si>
  <si>
    <t>Height, m</t>
  </si>
  <si>
    <t>volume, cubic m</t>
  </si>
  <si>
    <t>N Opera houses per year</t>
  </si>
  <si>
    <t>N Opera houses per day</t>
  </si>
  <si>
    <t>Tivoli</t>
  </si>
  <si>
    <t>Ha</t>
  </si>
  <si>
    <t>km! It’s true</t>
  </si>
  <si>
    <t>Depth of water on Tivoli per day, m</t>
  </si>
  <si>
    <t>Bornholm</t>
  </si>
  <si>
    <t>Depth of water, m per year</t>
  </si>
  <si>
    <t>Depth of water, m per day</t>
  </si>
  <si>
    <t>modify this cell and those in green change</t>
  </si>
  <si>
    <t>272 is Greenland loss average per year</t>
  </si>
  <si>
    <t>millions of liters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</si>
</sst>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11"/>
      <name val="Helvetica Neue"/>
    </font>
    <font>
      <u/>
      <sz val="12"/>
      <color indexed="12"/>
      <name val="Times Roman"/>
    </font>
    <font>
      <u/>
      <sz val="12"/>
      <color indexed="13"/>
      <name val="Times Roman"/>
    </font>
    <font>
      <sz val="10"/>
      <color indexed="13"/>
      <name val="Helvetica Neue"/>
    </font>
    <font>
      <sz val="10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/>
    </xf>
    <xf numFmtId="3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164" fontId="0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165" fontId="0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1" fontId="0" fillId="0" borderId="1" xfId="0" applyNumberFormat="1" applyFont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right" vertical="top"/>
    </xf>
    <xf numFmtId="164" fontId="0" fillId="3" borderId="1" xfId="0" applyNumberFormat="1" applyFont="1" applyFill="1" applyBorder="1" applyAlignment="1">
      <alignment vertical="top"/>
    </xf>
    <xf numFmtId="3" fontId="1" fillId="3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vertical="top"/>
    </xf>
    <xf numFmtId="4" fontId="0" fillId="4" borderId="1" xfId="0" applyNumberFormat="1" applyFont="1" applyFill="1" applyBorder="1" applyAlignment="1">
      <alignment vertical="top"/>
    </xf>
    <xf numFmtId="164" fontId="0" fillId="4" borderId="1" xfId="0" applyNumberFormat="1" applyFont="1" applyFill="1" applyBorder="1" applyAlignment="1">
      <alignment vertical="top"/>
    </xf>
    <xf numFmtId="3" fontId="6" fillId="4" borderId="1" xfId="0" applyNumberFormat="1" applyFont="1" applyFill="1" applyBorder="1" applyAlignment="1">
      <alignment vertical="top"/>
    </xf>
    <xf numFmtId="0" fontId="0" fillId="4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000099"/>
      <rgbColor rgb="FF0000EE"/>
      <rgbColor rgb="FF011EA9"/>
      <rgbColor rgb="FFB417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copenhagen.com/copenhagen/planning/royal-danish-opera-house-gdk422032" TargetMode="External"/><Relationship Id="rId3" Type="http://schemas.openxmlformats.org/officeDocument/2006/relationships/hyperlink" Target="https://bathbarn.co.uk/bathtub-capacity-how-much-water-does-a-bath-hold/" TargetMode="External"/><Relationship Id="rId7" Type="http://schemas.openxmlformats.org/officeDocument/2006/relationships/hyperlink" Target="https://en.wikipedia.org/wiki/River_Thames" TargetMode="External"/><Relationship Id="rId2" Type="http://schemas.openxmlformats.org/officeDocument/2006/relationships/hyperlink" Target="https://www.worldometers.info/world-population/" TargetMode="External"/><Relationship Id="rId1" Type="http://schemas.openxmlformats.org/officeDocument/2006/relationships/hyperlink" Target="https://essd.copernicus.org/articles/10/1551/2018/" TargetMode="External"/><Relationship Id="rId6" Type="http://schemas.openxmlformats.org/officeDocument/2006/relationships/hyperlink" Target="https://en.wikipedia.org/wiki/Rhine" TargetMode="External"/><Relationship Id="rId5" Type="http://schemas.openxmlformats.org/officeDocument/2006/relationships/hyperlink" Target="https://en.wikipedia.org/wiki/Danube" TargetMode="External"/><Relationship Id="rId4" Type="http://schemas.openxmlformats.org/officeDocument/2006/relationships/hyperlink" Target="https://www.nps.gov/miss/riverfac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showGridLines="0" tabSelected="1" workbookViewId="0">
      <selection activeCell="G27" sqref="G27"/>
    </sheetView>
  </sheetViews>
  <sheetFormatPr baseColWidth="10" defaultColWidth="12" defaultRowHeight="14" customHeight="1"/>
  <cols>
    <col min="1" max="1" width="12" style="1" customWidth="1"/>
    <col min="2" max="2" width="17.5" style="1" customWidth="1"/>
    <col min="3" max="3" width="21.5" style="1" customWidth="1"/>
    <col min="4" max="13" width="12" style="1" customWidth="1"/>
    <col min="14" max="16384" width="12" style="1"/>
  </cols>
  <sheetData>
    <row r="1" spans="1:12" ht="14.75" customHeight="1">
      <c r="A1" s="2"/>
      <c r="B1" s="17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75" customHeight="1">
      <c r="A2" s="3" t="s">
        <v>0</v>
      </c>
      <c r="B2" s="4"/>
      <c r="C2" s="5"/>
      <c r="D2" s="5"/>
      <c r="E2" s="6" t="s">
        <v>1</v>
      </c>
      <c r="F2" s="5"/>
      <c r="G2" s="5"/>
      <c r="H2" s="5"/>
      <c r="I2" s="5"/>
      <c r="J2" s="5"/>
      <c r="K2" s="5"/>
      <c r="L2" s="5"/>
    </row>
    <row r="3" spans="1:12" ht="14.75" customHeight="1">
      <c r="A3" s="7"/>
      <c r="B3" s="16">
        <v>437</v>
      </c>
      <c r="C3" s="6" t="s">
        <v>56</v>
      </c>
      <c r="D3" s="5"/>
      <c r="E3" s="6" t="s">
        <v>2</v>
      </c>
      <c r="F3" s="5"/>
      <c r="G3" s="5"/>
      <c r="H3" s="5"/>
      <c r="I3" s="5"/>
      <c r="J3" s="5"/>
      <c r="K3" s="5"/>
      <c r="L3" s="5"/>
    </row>
    <row r="4" spans="1:12" ht="14.75" customHeight="1">
      <c r="A4" s="3" t="s">
        <v>3</v>
      </c>
      <c r="B4" s="18">
        <f>B3*1000000000/8760/3600</f>
        <v>13857.179096905124</v>
      </c>
      <c r="C4" s="6" t="s">
        <v>4</v>
      </c>
      <c r="D4" s="6" t="s">
        <v>5</v>
      </c>
      <c r="E4" s="5"/>
      <c r="F4" s="5"/>
      <c r="G4" s="5"/>
      <c r="H4" s="5"/>
      <c r="I4" s="5"/>
      <c r="J4" s="5"/>
      <c r="K4" s="5"/>
      <c r="L4" s="5"/>
    </row>
    <row r="5" spans="1:12" ht="14.75" customHeight="1">
      <c r="A5" s="9"/>
      <c r="B5" s="4"/>
      <c r="C5" s="5"/>
      <c r="D5" s="5"/>
      <c r="E5" s="6" t="s">
        <v>6</v>
      </c>
      <c r="F5" s="5"/>
      <c r="G5" s="5"/>
      <c r="H5" s="5"/>
      <c r="I5" s="5"/>
      <c r="J5" s="5"/>
      <c r="K5" s="5"/>
      <c r="L5" s="5"/>
    </row>
    <row r="6" spans="1:12" ht="17" customHeight="1">
      <c r="A6" s="3" t="s">
        <v>7</v>
      </c>
      <c r="B6" s="8"/>
      <c r="C6" s="5"/>
      <c r="D6" s="5"/>
      <c r="E6" s="10">
        <v>7.7210000000000001</v>
      </c>
      <c r="F6" s="6" t="s">
        <v>8</v>
      </c>
      <c r="G6" s="5"/>
      <c r="H6" s="11" t="s">
        <v>9</v>
      </c>
      <c r="I6" s="5"/>
      <c r="J6" s="5"/>
      <c r="K6" s="5"/>
      <c r="L6" s="5"/>
    </row>
    <row r="7" spans="1:12" ht="14.75" customHeight="1">
      <c r="A7" s="7"/>
      <c r="B7" s="18">
        <f>B3/E6</f>
        <v>56.598886154643182</v>
      </c>
      <c r="C7" s="6" t="s">
        <v>10</v>
      </c>
      <c r="D7" s="6" t="s">
        <v>11</v>
      </c>
      <c r="E7" s="12">
        <v>100</v>
      </c>
      <c r="F7" s="6" t="s">
        <v>12</v>
      </c>
      <c r="G7" s="5"/>
      <c r="H7" s="6" t="s">
        <v>13</v>
      </c>
      <c r="I7" s="5"/>
      <c r="J7" s="5"/>
      <c r="K7" s="5"/>
      <c r="L7" s="5"/>
    </row>
    <row r="8" spans="1:12" ht="14.75" customHeight="1">
      <c r="A8" s="7"/>
      <c r="B8" s="18">
        <f>B4*1000</f>
        <v>13857179.096905123</v>
      </c>
      <c r="C8" s="6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2" ht="14.75" customHeight="1">
      <c r="A9" s="7"/>
      <c r="B9" s="18">
        <f>$B$7*1000</f>
        <v>56598.88615464318</v>
      </c>
      <c r="C9" s="6" t="s">
        <v>15</v>
      </c>
      <c r="D9" s="5"/>
      <c r="E9" s="5"/>
      <c r="F9" s="5"/>
      <c r="G9" s="5"/>
      <c r="H9" s="5"/>
      <c r="I9" s="5"/>
      <c r="J9" s="5"/>
      <c r="K9" s="5"/>
      <c r="L9" s="5"/>
    </row>
    <row r="10" spans="1:12" ht="14.75" customHeight="1">
      <c r="A10" s="7"/>
      <c r="B10" s="18">
        <f>$B$7*1000/3.785</f>
        <v>14953.470582468475</v>
      </c>
      <c r="C10" s="6" t="s">
        <v>16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ht="14.75" customHeight="1">
      <c r="A11" s="7"/>
      <c r="B11" s="18">
        <f>B9/E7</f>
        <v>565.98886154643185</v>
      </c>
      <c r="C11" s="6" t="s">
        <v>17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4.75" customHeight="1">
      <c r="A12" s="7"/>
      <c r="B12" s="19">
        <f>B11/365</f>
        <v>1.5506544151957038</v>
      </c>
      <c r="C12" s="6" t="s">
        <v>18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ht="14.75" customHeight="1">
      <c r="A13" s="7"/>
      <c r="B13" s="18">
        <f>$B$9/365</f>
        <v>155.06544151957036</v>
      </c>
      <c r="C13" s="6" t="s">
        <v>19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ht="14.75" customHeight="1">
      <c r="A14" s="7"/>
      <c r="B14" s="18">
        <f>B13*86400/1000000</f>
        <v>13.397654147290877</v>
      </c>
      <c r="C14" s="6" t="s">
        <v>57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ht="14.75" customHeight="1">
      <c r="A15" s="7"/>
      <c r="B15" s="18">
        <f>$B$9/365/3.785</f>
        <v>40.968412554708152</v>
      </c>
      <c r="C15" s="6" t="s">
        <v>20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ht="14.75" customHeight="1">
      <c r="A16" s="7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4.75" customHeight="1">
      <c r="A17" s="7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4.75" customHeight="1">
      <c r="A18" s="7"/>
      <c r="B18" s="6" t="s">
        <v>21</v>
      </c>
      <c r="C18" s="5"/>
      <c r="D18" s="6" t="s">
        <v>5</v>
      </c>
      <c r="E18" s="6" t="s">
        <v>22</v>
      </c>
      <c r="F18" s="5"/>
      <c r="G18" s="5"/>
      <c r="H18" s="5"/>
      <c r="I18" s="5"/>
      <c r="J18" s="5"/>
      <c r="K18" s="5"/>
      <c r="L18" s="5"/>
    </row>
    <row r="19" spans="1:12" ht="14.75" customHeight="1">
      <c r="A19" s="13" t="s">
        <v>23</v>
      </c>
      <c r="B19" s="20">
        <f t="shared" ref="B19:B26" si="0">$B$4/D19</f>
        <v>6.630229232968958E-2</v>
      </c>
      <c r="C19" s="6" t="s">
        <v>24</v>
      </c>
      <c r="D19" s="4">
        <v>209000</v>
      </c>
      <c r="E19" s="6" t="s">
        <v>25</v>
      </c>
      <c r="F19" s="5"/>
      <c r="G19" s="5"/>
      <c r="H19" s="5"/>
      <c r="I19" s="5"/>
      <c r="J19" s="5"/>
      <c r="K19" s="5"/>
      <c r="L19" s="5"/>
    </row>
    <row r="20" spans="1:12" ht="14.75" customHeight="1">
      <c r="A20" s="7"/>
      <c r="B20" s="20">
        <f t="shared" si="0"/>
        <v>0.45930325147183043</v>
      </c>
      <c r="C20" s="6" t="s">
        <v>26</v>
      </c>
      <c r="D20" s="4">
        <v>30170</v>
      </c>
      <c r="E20" s="6" t="s">
        <v>27</v>
      </c>
      <c r="F20" s="5"/>
      <c r="G20" s="5"/>
      <c r="H20" s="5"/>
      <c r="I20" s="5"/>
      <c r="J20" s="5"/>
      <c r="K20" s="5"/>
      <c r="L20" s="5"/>
    </row>
    <row r="21" spans="1:12" ht="17" customHeight="1">
      <c r="A21" s="7"/>
      <c r="B21" s="20">
        <f t="shared" si="0"/>
        <v>0.82522505341264429</v>
      </c>
      <c r="C21" s="6" t="s">
        <v>28</v>
      </c>
      <c r="D21" s="4">
        <v>16792</v>
      </c>
      <c r="E21" s="11" t="s">
        <v>29</v>
      </c>
      <c r="F21" s="5"/>
      <c r="G21" s="5"/>
      <c r="H21" s="5"/>
      <c r="I21" s="5"/>
      <c r="J21" s="5"/>
      <c r="K21" s="5"/>
      <c r="L21" s="5"/>
    </row>
    <row r="22" spans="1:12" ht="14.75" customHeight="1">
      <c r="A22" s="7"/>
      <c r="B22" s="20">
        <f t="shared" si="0"/>
        <v>1.1528435188772981</v>
      </c>
      <c r="C22" s="6" t="s">
        <v>30</v>
      </c>
      <c r="D22" s="4">
        <v>12020</v>
      </c>
      <c r="E22" s="6" t="s">
        <v>31</v>
      </c>
      <c r="F22" s="5"/>
      <c r="G22" s="5"/>
      <c r="H22" s="5"/>
      <c r="I22" s="5"/>
      <c r="J22" s="5"/>
      <c r="K22" s="5"/>
      <c r="L22" s="5"/>
    </row>
    <row r="23" spans="1:12" ht="14.75" customHeight="1">
      <c r="A23" s="7"/>
      <c r="B23" s="20">
        <f t="shared" si="0"/>
        <v>2.1318737072161729</v>
      </c>
      <c r="C23" s="6" t="s">
        <v>32</v>
      </c>
      <c r="D23" s="4">
        <v>6500</v>
      </c>
      <c r="E23" s="6" t="s">
        <v>33</v>
      </c>
      <c r="F23" s="5"/>
      <c r="G23" s="5"/>
      <c r="H23" s="5"/>
      <c r="I23" s="5"/>
      <c r="J23" s="5"/>
      <c r="K23" s="5"/>
      <c r="L23" s="5"/>
    </row>
    <row r="24" spans="1:12" ht="17" customHeight="1">
      <c r="A24" s="7"/>
      <c r="B24" s="20">
        <f t="shared" si="0"/>
        <v>4.8965297162208916</v>
      </c>
      <c r="C24" s="6" t="s">
        <v>34</v>
      </c>
      <c r="D24" s="4">
        <v>2830</v>
      </c>
      <c r="E24" s="11" t="s">
        <v>35</v>
      </c>
      <c r="F24" s="5"/>
      <c r="G24" s="5"/>
      <c r="H24" s="5"/>
      <c r="I24" s="5"/>
      <c r="J24" s="5"/>
      <c r="K24" s="5"/>
      <c r="L24" s="5"/>
    </row>
    <row r="25" spans="1:12" ht="17" customHeight="1">
      <c r="A25" s="7"/>
      <c r="B25" s="20">
        <f t="shared" si="0"/>
        <v>6.9285895484525621</v>
      </c>
      <c r="C25" s="6" t="s">
        <v>36</v>
      </c>
      <c r="D25" s="4">
        <v>2000</v>
      </c>
      <c r="E25" s="11" t="s">
        <v>37</v>
      </c>
      <c r="F25" s="5"/>
      <c r="G25" s="5"/>
      <c r="H25" s="5"/>
      <c r="I25" s="5"/>
      <c r="J25" s="5"/>
      <c r="K25" s="5"/>
      <c r="L25" s="5"/>
    </row>
    <row r="26" spans="1:12" ht="17" customHeight="1">
      <c r="A26" s="7"/>
      <c r="B26" s="18">
        <f t="shared" si="0"/>
        <v>210.59542700463714</v>
      </c>
      <c r="C26" s="6" t="s">
        <v>38</v>
      </c>
      <c r="D26" s="4">
        <v>65.8</v>
      </c>
      <c r="E26" s="11" t="s">
        <v>39</v>
      </c>
      <c r="F26" s="5"/>
      <c r="G26" s="5"/>
      <c r="H26" s="5"/>
      <c r="I26" s="5"/>
      <c r="J26" s="5"/>
      <c r="K26" s="5"/>
      <c r="L26" s="5"/>
    </row>
    <row r="27" spans="1:12" ht="14.75" customHeight="1">
      <c r="A27" s="7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</row>
    <row r="28" spans="1:12" ht="14.75" customHeight="1">
      <c r="A28" s="13" t="s">
        <v>40</v>
      </c>
      <c r="B28" s="4"/>
      <c r="C28" s="6" t="s">
        <v>41</v>
      </c>
      <c r="D28" s="4">
        <v>41000</v>
      </c>
      <c r="E28" s="6" t="s">
        <v>42</v>
      </c>
      <c r="F28" s="6" t="s">
        <v>43</v>
      </c>
      <c r="G28" s="5"/>
      <c r="H28" s="5"/>
      <c r="I28" s="5"/>
      <c r="J28" s="5"/>
      <c r="K28" s="5"/>
      <c r="L28" s="5"/>
    </row>
    <row r="29" spans="1:12" ht="14.75" customHeight="1">
      <c r="A29" s="7"/>
      <c r="B29" s="4"/>
      <c r="C29" s="5"/>
      <c r="D29" s="4">
        <v>40</v>
      </c>
      <c r="E29" s="6" t="s">
        <v>44</v>
      </c>
      <c r="F29" s="5"/>
      <c r="G29" s="5"/>
      <c r="H29" s="5"/>
      <c r="I29" s="5"/>
      <c r="J29" s="5"/>
      <c r="K29" s="5"/>
      <c r="L29" s="5"/>
    </row>
    <row r="30" spans="1:12" ht="14.75" customHeight="1">
      <c r="A30" s="7"/>
      <c r="B30" s="4"/>
      <c r="C30" s="5"/>
      <c r="D30" s="4">
        <f>D28*D29</f>
        <v>1640000</v>
      </c>
      <c r="E30" s="6" t="s">
        <v>45</v>
      </c>
      <c r="F30" s="5"/>
      <c r="G30" s="5"/>
      <c r="H30" s="5"/>
      <c r="I30" s="5"/>
      <c r="J30" s="5"/>
      <c r="K30" s="5"/>
      <c r="L30" s="5"/>
    </row>
    <row r="31" spans="1:12" ht="14.75" customHeight="1">
      <c r="A31" s="7"/>
      <c r="B31" s="4"/>
      <c r="C31" s="5"/>
      <c r="D31" s="18">
        <f>B3*1000000000/D30</f>
        <v>266463.41463414632</v>
      </c>
      <c r="E31" s="6" t="s">
        <v>46</v>
      </c>
      <c r="F31" s="5"/>
      <c r="G31" s="5"/>
      <c r="H31" s="5"/>
      <c r="I31" s="5"/>
      <c r="J31" s="5"/>
      <c r="K31" s="5"/>
      <c r="L31" s="5"/>
    </row>
    <row r="32" spans="1:12" ht="14.75" customHeight="1">
      <c r="A32" s="7"/>
      <c r="B32" s="4"/>
      <c r="C32" s="5"/>
      <c r="D32" s="18">
        <f>D31/365.25</f>
        <v>729.53706949800494</v>
      </c>
      <c r="E32" s="6" t="s">
        <v>47</v>
      </c>
      <c r="F32" s="5"/>
      <c r="G32" s="5"/>
      <c r="H32" s="5"/>
      <c r="I32" s="5"/>
      <c r="J32" s="5"/>
      <c r="K32" s="5"/>
      <c r="L32" s="5"/>
    </row>
    <row r="33" spans="1:12" ht="14.75" customHeight="1">
      <c r="A33" s="7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4.75" customHeight="1">
      <c r="A34" s="7"/>
      <c r="B34" s="4"/>
      <c r="C34" s="6" t="s">
        <v>48</v>
      </c>
      <c r="D34" s="14">
        <v>7.8</v>
      </c>
      <c r="E34" s="6" t="s">
        <v>49</v>
      </c>
      <c r="F34" s="5"/>
      <c r="G34" s="5"/>
      <c r="H34" s="5"/>
      <c r="I34" s="5"/>
      <c r="J34" s="5"/>
      <c r="K34" s="5"/>
      <c r="L34" s="5"/>
    </row>
    <row r="35" spans="1:12" ht="14.75" customHeight="1">
      <c r="A35" s="7"/>
      <c r="B35" s="4"/>
      <c r="C35" s="5"/>
      <c r="D35" s="14">
        <f>D34*100*100</f>
        <v>78000</v>
      </c>
      <c r="E35" s="6" t="s">
        <v>42</v>
      </c>
      <c r="F35" s="5"/>
      <c r="G35" s="5"/>
      <c r="H35" s="5"/>
      <c r="I35" s="5"/>
      <c r="J35" s="5"/>
      <c r="K35" s="5"/>
      <c r="L35" s="5"/>
    </row>
    <row r="36" spans="1:12" ht="14.75" customHeight="1">
      <c r="A36" s="7"/>
      <c r="B36" s="4"/>
      <c r="C36" s="15" t="s">
        <v>50</v>
      </c>
      <c r="D36" s="21">
        <f>B3*1000000000/D35/365.25</f>
        <v>15338.984538163184</v>
      </c>
      <c r="E36" s="6" t="s">
        <v>51</v>
      </c>
      <c r="F36" s="5"/>
      <c r="G36" s="5"/>
      <c r="H36" s="5"/>
      <c r="I36" s="5"/>
      <c r="J36" s="5"/>
      <c r="K36" s="5"/>
      <c r="L36" s="5"/>
    </row>
    <row r="37" spans="1:12" ht="14.75" customHeight="1">
      <c r="A37" s="7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</row>
    <row r="38" spans="1:12" ht="14.75" customHeight="1">
      <c r="A38" s="7"/>
      <c r="B38" s="4"/>
      <c r="C38" s="6" t="s">
        <v>52</v>
      </c>
      <c r="D38" s="14">
        <v>588000000</v>
      </c>
      <c r="E38" s="6" t="s">
        <v>42</v>
      </c>
      <c r="F38" s="5"/>
      <c r="G38" s="5"/>
      <c r="H38" s="5"/>
      <c r="I38" s="5"/>
      <c r="J38" s="5"/>
      <c r="K38" s="5"/>
      <c r="L38" s="5"/>
    </row>
    <row r="39" spans="1:12" ht="14.75" customHeight="1">
      <c r="A39" s="7"/>
      <c r="B39" s="4"/>
      <c r="C39" s="5"/>
      <c r="D39" s="22">
        <f>B3*1000000000/D38</f>
        <v>743.19727891156458</v>
      </c>
      <c r="E39" s="6" t="s">
        <v>53</v>
      </c>
      <c r="F39" s="5"/>
      <c r="G39" s="5"/>
      <c r="H39" s="5"/>
      <c r="I39" s="5"/>
      <c r="J39" s="5"/>
      <c r="K39" s="5"/>
      <c r="L39" s="5"/>
    </row>
    <row r="40" spans="1:12" ht="14.75" customHeight="1">
      <c r="A40" s="7"/>
      <c r="B40" s="4"/>
      <c r="C40" s="5"/>
      <c r="D40" s="22">
        <f>D39/365.25</f>
        <v>2.034763255062463</v>
      </c>
      <c r="E40" s="6" t="s">
        <v>54</v>
      </c>
      <c r="F40" s="5"/>
      <c r="G40" s="5"/>
      <c r="H40" s="5"/>
      <c r="I40" s="5"/>
      <c r="J40" s="5"/>
      <c r="K40" s="5"/>
      <c r="L40" s="5"/>
    </row>
    <row r="41" spans="1:12" ht="14.75" customHeight="1">
      <c r="A41" s="7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4.75" customHeight="1">
      <c r="A42" s="7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4.75" customHeight="1">
      <c r="A43" s="7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4.75" customHeight="1">
      <c r="A44" s="7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4.75" customHeight="1">
      <c r="A45" s="7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4.75" customHeight="1">
      <c r="A46" s="7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4.75" customHeight="1">
      <c r="A47" s="7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4.75" customHeight="1">
      <c r="A48" s="7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4.75" customHeight="1">
      <c r="A49" s="7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4.75" customHeight="1">
      <c r="A50" s="7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4.75" customHeight="1">
      <c r="A51" s="7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4.75" customHeight="1">
      <c r="A52" s="7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4.75" customHeight="1">
      <c r="A53" s="7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4.75" customHeight="1">
      <c r="A54" s="7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</row>
  </sheetData>
  <hyperlinks>
    <hyperlink ref="E3" r:id="rId1" xr:uid="{00000000-0004-0000-0000-000000000000}"/>
    <hyperlink ref="H6" r:id="rId2" xr:uid="{00000000-0004-0000-0000-000001000000}"/>
    <hyperlink ref="H7" r:id="rId3" xr:uid="{00000000-0004-0000-0000-000002000000}"/>
    <hyperlink ref="E21" r:id="rId4" xr:uid="{00000000-0004-0000-0000-000003000000}"/>
    <hyperlink ref="E23" r:id="rId5" xr:uid="{00000000-0004-0000-0000-000004000000}"/>
    <hyperlink ref="E25" r:id="rId6" xr:uid="{00000000-0004-0000-0000-000005000000}"/>
    <hyperlink ref="E26" r:id="rId7" xr:uid="{00000000-0004-0000-0000-000006000000}"/>
    <hyperlink ref="F28" r:id="rId8" xr:uid="{00000000-0004-0000-0000-000007000000}"/>
  </hyperlinks>
  <pageMargins left="0.75" right="0.75" top="0.75" bottom="0.5" header="0.25" footer="0.2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Eric Box</cp:lastModifiedBy>
  <dcterms:modified xsi:type="dcterms:W3CDTF">2022-05-13T11:12:43Z</dcterms:modified>
</cp:coreProperties>
</file>