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57" documentId="8_{F3CD0FF8-58C3-41F7-B22B-5E277AA3B591}" xr6:coauthVersionLast="47" xr6:coauthVersionMax="47" xr10:uidLastSave="{6290AD76-6C7D-4A71-B7E2-A6732501C7F7}"/>
  <bookViews>
    <workbookView xWindow="28680" yWindow="-120" windowWidth="29040" windowHeight="15840" activeTab="3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54" i="1"/>
  <c r="I54" i="1" s="1"/>
  <c r="J56" i="1"/>
  <c r="I56" i="1" s="1"/>
  <c r="J74" i="1"/>
  <c r="I74" i="1" s="1"/>
  <c r="J82" i="1"/>
  <c r="I82" i="1" s="1"/>
  <c r="J77" i="1"/>
  <c r="I77" i="1" s="1"/>
  <c r="J72" i="1"/>
  <c r="I72" i="1" s="1"/>
  <c r="J131" i="1"/>
  <c r="I131" i="1" s="1"/>
  <c r="J118" i="1"/>
  <c r="I118" i="1" s="1"/>
  <c r="J105" i="1"/>
  <c r="I105" i="1" s="1"/>
  <c r="J96" i="1"/>
  <c r="I96" i="1" s="1"/>
  <c r="J92" i="1"/>
  <c r="I92" i="1" s="1"/>
  <c r="J86" i="1"/>
  <c r="I86" i="1" s="1"/>
  <c r="J53" i="1"/>
  <c r="I53" i="1" s="1"/>
  <c r="J51" i="1"/>
  <c r="I51" i="1" s="1"/>
  <c r="J49" i="1"/>
  <c r="I49" i="1" s="1"/>
  <c r="J47" i="1"/>
  <c r="I47" i="1" s="1"/>
  <c r="J45" i="1"/>
  <c r="I45" i="1" s="1"/>
  <c r="J43" i="1"/>
  <c r="I43" i="1" s="1"/>
  <c r="J41" i="1"/>
  <c r="I41" i="1" s="1"/>
  <c r="J39" i="1"/>
  <c r="I39" i="1" s="1"/>
  <c r="J37" i="1"/>
  <c r="I37" i="1" s="1"/>
  <c r="J35" i="1"/>
  <c r="I35" i="1" s="1"/>
  <c r="J33" i="1"/>
  <c r="I33" i="1" s="1"/>
  <c r="J31" i="1"/>
  <c r="I31" i="1" s="1"/>
  <c r="J29" i="1"/>
  <c r="I29" i="1" s="1"/>
  <c r="J27" i="1"/>
  <c r="I27" i="1" s="1"/>
  <c r="J25" i="1"/>
  <c r="I25" i="1" s="1"/>
  <c r="J23" i="1"/>
  <c r="I23" i="1" s="1"/>
  <c r="J21" i="1"/>
  <c r="I21" i="1" s="1"/>
  <c r="J19" i="1"/>
  <c r="I19" i="1" s="1"/>
  <c r="J17" i="1"/>
  <c r="I17" i="1" s="1"/>
  <c r="J15" i="1"/>
  <c r="I15" i="1" s="1"/>
  <c r="J94" i="1"/>
  <c r="I94" i="1" s="1"/>
  <c r="J90" i="1"/>
  <c r="I90" i="1" s="1"/>
  <c r="J88" i="1"/>
  <c r="I88" i="1" s="1"/>
  <c r="J84" i="1"/>
  <c r="I84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61" i="1"/>
  <c r="I61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74" i="1"/>
  <c r="D56" i="1"/>
  <c r="D54" i="1"/>
  <c r="D77" i="1"/>
  <c r="D82" i="1"/>
  <c r="D72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61" i="1"/>
  <c r="D90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84" i="1"/>
  <c r="D88" i="1"/>
  <c r="D9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86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92" i="1"/>
  <c r="D96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<sst xmlns="http://schemas.openxmlformats.org/spreadsheetml/2006/main" count="2354" uniqueCount="607">
  <si>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</si>
  <si>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</si>
  <si>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</si>
  <si>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</si>
  <si>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</si>
  <si>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</si>
  <si>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</si>
  <si>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</si>
  <si>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</si>
  <si>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</si>
  <si>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</si>
  <si>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</si>
  <si>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</si>
  <si>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</si>
  <si>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</si>
  <si>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</si>
  <si>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</si>
  <si>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</si>
  <si>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</si>
  <si>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</si>
  <si>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</si>
  <si>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</si>
  <si>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</si>
  <si>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</si>
  <si>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</si>
  <si>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</si>
  <si>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</si>
  <si>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</si>
  <si>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</si>
  <si>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</si>
  <si>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</si>
  <si>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</si>
  <si>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</si>
  <si>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</si>
  <si>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</si>
  <si>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</si>
  <si>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</si>
  <si>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</si>
  <si>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</si>
  <si>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</si>
  <si>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</si>
  <si>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</si>
  <si>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</si>
  <si>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</si>
  <si>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</si>
  <si>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</si>
  <si>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</si>
  <si>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</si>
  <si>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</si>
  <si>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</si>
  <si>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</si>
  <si>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</si>
  <si>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</si>
  <si>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</si>
  <si>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</si>
  <si>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</si>
  <si>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</si>
  <si>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</si>
  <si>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</si>
  <si>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</si>
  <si>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</si>
  <si>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</si>
  <si>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</si>
  <si>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</si>
  <si>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</si>
  <si>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</si>
  <si>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</si>
  <si>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</si>
  <si>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</si>
  <si>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</si>
  <si>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</si>
  <si>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</si>
  <si>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</si>
  <si>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</si>
  <si>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</si>
  <si>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</si>
  <si>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</si>
  <si>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</si>
  <si>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</si>
  <si>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</si>
  <si>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</si>
  <si>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</si>
  <si>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</si>
  <si>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</si>
  <si>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</si>
  <si>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</si>
  <si>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</si>
  <si>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</si>
  <si>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</si>
  <si>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</si>
  <si>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</si>
  <si>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</si>
  <si>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</si>
  <si>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</si>
  <si>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</si>
  <si>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</si>
  <si>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</si>
  <si>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</si>
  <si>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</si>
  <si>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</si>
  <si>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</si>
  <si>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</si>
  <si>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</si>
  <si>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</si>
  <si>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</si>
  <si>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</si>
  <si>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</si>
  <si>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</si>
  <si>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</si>
  <si>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</si>
  <si>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</si>
  <si>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</si>
  <si>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</si>
  <si>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</si>
  <si>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</si>
  <si>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</si>
  <si>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</si>
  <si>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</si>
  <si>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</si>
  <si>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</si>
  <si>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</si>
  <si>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</si>
  <si>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</si>
  <si>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</si>
  <si>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</si>
  <si>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</si>
  <si>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</si>
  <si>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</si>
  <si>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</si>
  <si>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</si>
  <si>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</si>
  <si>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</si>
  <si>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</si>
  <si>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</si>
  <si>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</si>
  <si>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</si>
  <si>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</si>
  <si>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</si>
  <si>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</si>
  <si>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</si>
  <si>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</si>
  <si>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</si>
  <si>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</si>
  <si>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</si>
  <si>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</si>
  <si>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</si>
  <si>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</si>
  <si>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</si>
  <si>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</si>
  <si>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</si>
  <si>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</si>
  <si>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</si>
  <si>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</si>
  <si>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</si>
  <si>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</si>
  <si>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</si>
  <si>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</si>
  <si>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</si>
  <si>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</si>
  <si>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</si>
  <si>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</si>
  <si>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</si>
  <si>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</si>
  <si>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</si>
  <si>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</si>
  <si>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</si>
  <si>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</si>
  <si>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</si>
  <si>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</si>
  <si>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</si>
  <si>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</si>
  <si>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</si>
  <si>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</si>
  <si>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</si>
  <si>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</si>
  <si>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</si>
  <si>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</si>
  <si>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</si>
  <si>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</si>
  <si>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</si>
  <si>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</si>
  <si>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</si>
  <si>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</si>
  <si>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</si>
  <si>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</si>
  <si>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</si>
  <si>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</si>
  <si>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</si>
  <si>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</si>
  <si>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</si>
  <si>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</si>
  <si>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</si>
  <si>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</si>
  <si>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</si>
  <si>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</si>
  <si>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</si>
  <si>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</si>
  <si>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</si>
  <si>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</si>
  <si>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</si>
  <si>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</si>
  <si>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</si>
  <si>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</si>
  <si>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</si>
  <si>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</si>
  <si>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</si>
  <si>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</si>
  <si>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</si>
  <si>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</si>
  <si>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</si>
  <si>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</si>
  <si>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</si>
  <si>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</si>
  <si>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</si>
  <si>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</si>
  <si>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</si>
  <si>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</si>
  <si>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</si>
  <si>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</si>
  <si>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</si>
  <si>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</si>
  <si>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</si>
  <si>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</si>
  <si>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</si>
  <si>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</si>
  <si>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</si>
  <si>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</si>
  <si>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</si>
  <si>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</si>
  <si>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</si>
  <si>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</si>
  <si>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</si>
  <si>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</si>
  <si>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</si>
  <si>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</si>
  <si>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</si>
  <si>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</si>
  <si>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</si>
  <si>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</si>
  <si>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</si>
  <si>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</si>
  <si>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</si>
  <si>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</si>
  <si>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</si>
  <si>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</si>
  <si>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</si>
  <si>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</si>
  <si>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</si>
  <si>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</si>
  <si>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</si>
  <si>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</si>
  <si>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</si>
  <si>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</si>
  <si>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</si>
  <si>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</si>
  <si>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</si>
  <si>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</si>
  <si>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</si>
  <si>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</si>
  <si>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</si>
  <si>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</si>
  <si>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</si>
  <si>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</si>
  <si>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</si>
  <si>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</si>
  <si>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</si>
  <si>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</si>
  <si>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</si>
  <si>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</si>
  <si>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</si>
  <si>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</si>
  <si>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</si>
  <si>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</si>
  <si>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</si>
  <si>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</si>
  <si>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</si>
  <si>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</si>
  <si>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</si>
  <si>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</si>
  <si>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</si>
  <si>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</si>
  <si>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</si>
  <si>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</si>
  <si>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</si>
  <si>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</si>
  <si>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</si>
  <si>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</si>
  <si>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</si>
  <si>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</si>
  <si>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</si>
  <si>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</si>
  <si>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</si>
  <si>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</si>
  <si>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</si>
  <si>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</si>
  <si>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</si>
  <si>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</si>
  <si>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</si>
  <si>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</si>
  <si>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</si>
  <si>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</si>
  <si>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</si>
  <si>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</si>
  <si>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</si>
  <si>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</si>
  <si>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</si>
  <si>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</si>
  <si>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</si>
  <si>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</si>
  <si>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</si>
  <si>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</si>
  <si>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</si>
  <si>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</si>
  <si>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</si>
  <si>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</si>
  <si>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</si>
  <si>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</si>
  <si>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</si>
  <si>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</si>
  <si>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</si>
  <si>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</si>
  <si>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</si>
  <si>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</si>
  <si>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</si>
  <si>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</si>
  <si>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</si>
  <si>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</si>
  <si>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</si>
  <si>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</si>
  <si>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</si>
  <si>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</si>
  <si>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</si>
  <si>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</si>
  <si>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</si>
  <si>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</si>
  <si>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</si>
  <si>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</si>
  <si>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</si>
  <si>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</si>
  <si>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</si>
  <si>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</si>
  <si>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</si>
  <si>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</si>
  <si>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</si>
  <si>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</si>
  <si>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</si>
  <si>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</si>
  <si>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</si>
  <si>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</si>
  <si>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</si>
  <si>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</si>
  <si>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</si>
  <si>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</si>
  <si>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</si>
  <si>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</si>
  <si>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</si>
  <si>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</si>
  <si>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</si>
  <si>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</si>
  <si>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</si>
  <si>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</si>
  <si>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</si>
  <si>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</si>
  <si>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</si>
  <si>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</si>
  <si>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</si>
  <si>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</si>
  <si>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</si>
  <si>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</si>
  <si>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</si>
  <si>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</si>
  <si>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</si>
  <si>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</si>
  <si>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</si>
  <si>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</si>
  <si>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</si>
  <si>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</si>
  <si>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</si>
  <si>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</si>
  <si>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</si>
  <si>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</si>
  <si>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</si>
  <si>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</si>
  <si>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</si>
  <si>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</si>
  <si>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</si>
  <si>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</si>
  <si>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</si>
  <si>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</si>
  <si>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</si>
  <si>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</si>
  <si>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</si>
  <si>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</si>
  <si>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</si>
  <si>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</si>
  <si>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</si>
  <si>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</si>
  <si>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</si>
  <si>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</si>
  <si>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</si>
  <si>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</si>
  <si>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</si>
  <si>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</si>
  <si>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</si>
  <si>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</si>
  <si>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</si>
  <si>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</si>
  <si>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</si>
  <si>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</si>
  <si>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</si>
  <si>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</si>
  <si>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</si>
  <si>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</si>
  <si>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</si>
  <si>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</si>
  <si>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</si>
  <si>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</si>
  <si>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</si>
  <si>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</si>
  <si>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</si>
  <si>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</si>
  <si>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</si>
  <si>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</si>
  <si>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</si>
  <si>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RIE Digital Achieve 17 62DRWC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</si>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</sst>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35" totalsRowShown="0" headerRowDxfId="53" dataDxfId="52">
  <autoFilter ref="A1:P135" xr:uid="{0EDF487B-BC6A-43CC-A5E2-F07346E1A4ED}"/>
  <sortState xmlns:xlrd2="http://schemas.microsoft.com/office/spreadsheetml/2017/richdata2" ref="A2:P135">
    <sortCondition ref="A1:A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103" t="s">
        <v>0</v>
      </c>
      <c r="C5" s="104"/>
      <c r="D5" s="10" t="s">
        <v>1</v>
      </c>
      <c r="E5" s="106" t="s">
        <v>68</v>
      </c>
      <c r="F5" s="107"/>
      <c r="G5" s="82" t="s">
        <v>573</v>
      </c>
    </row>
    <row r="6" spans="1:20" ht="23.25" customHeight="1" thickBot="1">
      <c r="B6" s="101" t="s">
        <v>424</v>
      </c>
      <c r="C6" s="102"/>
      <c r="D6" s="25">
        <v>2</v>
      </c>
      <c r="E6" s="108" t="s">
        <v>2</v>
      </c>
      <c r="F6" s="109"/>
      <c r="G6" s="81" t="s">
        <v>574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105" t="s">
        <v>5</v>
      </c>
      <c r="C10" s="105"/>
      <c r="E10" s="12" t="s">
        <v>431</v>
      </c>
      <c r="F10" s="12" t="s">
        <v>7</v>
      </c>
      <c r="G10" s="12" t="s">
        <v>6</v>
      </c>
      <c r="J10" s="85" t="s">
        <v>77</v>
      </c>
      <c r="K10" s="85"/>
      <c r="L10" s="85"/>
      <c r="M10" s="85"/>
      <c r="N10" s="85"/>
      <c r="O10" s="85"/>
      <c r="P10" s="85"/>
      <c r="Q10" s="85"/>
    </row>
    <row r="11" spans="1:20" ht="18" customHeight="1">
      <c r="A11" t="s">
        <v>425</v>
      </c>
      <c r="B11" s="97" t="str">
        <f>IF($B$6="","",$B$6)</f>
        <v>Beltone RIE Digital Achieve 17 62DRWC</v>
      </c>
      <c r="C11" s="97"/>
      <c r="D11" s="97"/>
      <c r="E11" s="50" t="e" cm="1">
        <f t="array" ref="E11">IF($B$6="","",_xlfn.XLOOKUP($B$6&amp;$E$6,haList!A:A&amp;haList!E:E,haList!F:F))</f>
        <v>#N/A</v>
      </c>
      <c r="F11" s="13" t="e" cm="1">
        <f t="array" ref="F11">IF($B$6="","",IF($G$6="NO",(_xlfn.XLOOKUP($B$6&amp;$E$6,haList!A:A&amp;haList!E:E,haList!I:I)),_xlfn.XLOOKUP($B$6&amp;$E$6,haList!A:A&amp;haList!E:E,haList!I:I)+500))</f>
        <v>#N/A</v>
      </c>
      <c r="G11" s="13" t="e">
        <f>E11-F11</f>
        <v>#N/A</v>
      </c>
      <c r="J11" s="86" t="e" cm="1">
        <f t="array" ref="J11">IF($B$6="","",_xlfn.XLOOKUP($B$6&amp;$E$6,haList!A:A&amp;haList!E:E,haList!D:D))</f>
        <v>#N/A</v>
      </c>
      <c r="K11" s="87"/>
      <c r="L11" s="87"/>
      <c r="M11" s="87"/>
      <c r="N11" s="87"/>
      <c r="O11" s="87"/>
      <c r="P11" s="87"/>
      <c r="Q11" s="88"/>
    </row>
    <row r="12" spans="1:20" ht="18" customHeight="1">
      <c r="A12" t="s">
        <v>426</v>
      </c>
      <c r="B12" s="97" t="str">
        <f>IF($D$6=1,"",B11)</f>
        <v>Beltone RIE Digital Achieve 17 62DRWC</v>
      </c>
      <c r="C12" s="97"/>
      <c r="D12" s="97"/>
      <c r="E12" s="64" t="e" cm="1">
        <f t="array" ref="E12">IF($D$6=1,"0",_xlfn.XLOOKUP($B$6&amp;$E$6,haList!A:A&amp;haList!E:E,haList!F:F))</f>
        <v>#N/A</v>
      </c>
      <c r="F12" s="13" t="e" cm="1">
        <f t="array" ref="F12">IF($B$6="","",IF($G$6="NO",(_xlfn.XLOOKUP($B$6&amp;$E$6,haList!A:A&amp;haList!E:E,haList!I:I)),_xlfn.XLOOKUP($B$6&amp;$E$6,haList!A:A&amp;haList!E:E,haList!I:I)+500))</f>
        <v>#N/A</v>
      </c>
      <c r="G12" s="13" t="e">
        <f>E12-F12</f>
        <v>#N/A</v>
      </c>
      <c r="J12" s="89"/>
      <c r="K12" s="90"/>
      <c r="L12" s="90"/>
      <c r="M12" s="90"/>
      <c r="N12" s="90"/>
      <c r="O12" s="90"/>
      <c r="P12" s="90"/>
      <c r="Q12" s="91"/>
    </row>
    <row r="13" spans="1:20" ht="18" customHeight="1">
      <c r="A13" t="s">
        <v>8</v>
      </c>
      <c r="B13" s="97" t="e" cm="1">
        <f t="array" ref="B13">IF($B$6="","",_xlfn.XLOOKUP($B$6&amp;$E$6,haList!A:A&amp;haList!E:E,haList!G:G))</f>
        <v>#N/A</v>
      </c>
      <c r="C13" s="97"/>
      <c r="D13" s="97"/>
      <c r="E13" s="13" t="e" cm="1">
        <f t="array" ref="E13">IF($B$13="","",_xlfn.XLOOKUP($B$6&amp;$E$6,haList!A:A&amp;haList!E:E,haList!H:H))</f>
        <v>#N/A</v>
      </c>
      <c r="F13" s="13" t="e">
        <f>IF(B13="","",0)</f>
        <v>#N/A</v>
      </c>
      <c r="G13" s="13" t="e" cm="1">
        <f t="array" ref="G13">IF($B$13="","",_xlfn.XLOOKUP($B$6&amp;$E$6,haList!A:A&amp;haList!E:E,haList!H:H))</f>
        <v>#N/A</v>
      </c>
      <c r="J13" s="89"/>
      <c r="K13" s="90"/>
      <c r="L13" s="90"/>
      <c r="M13" s="90"/>
      <c r="N13" s="90"/>
      <c r="O13" s="90"/>
      <c r="P13" s="90"/>
      <c r="Q13" s="91"/>
      <c r="T13" s="37"/>
    </row>
    <row r="14" spans="1:20" ht="18" customHeight="1">
      <c r="A14" t="s">
        <v>9</v>
      </c>
      <c r="B14" s="97" t="e" cm="1">
        <f t="array" ref="B14">IF($B$6="","",_xlfn.XLOOKUP($B$6&amp;$E$6,haList!A:A&amp;haList!E:E,haList!N:N))</f>
        <v>#N/A</v>
      </c>
      <c r="C14" s="97"/>
      <c r="D14" s="97"/>
      <c r="E14" s="48"/>
      <c r="F14" s="30" t="e" cm="1">
        <f t="array" ref="F14">IF($B$12="","",_xlfn.XLOOKUP($B$6&amp;$E$6,haList!A:A&amp;haList!E:E,haList!P:P))</f>
        <v>#N/A</v>
      </c>
      <c r="G14" s="13" t="e" cm="1">
        <f t="array" ref="G14">IF($B$13="","",_xlfn.XLOOKUP($B$6&amp;$E$6,haList!A:A&amp;haList!E:E,haList!O:O/2))</f>
        <v>#N/A</v>
      </c>
      <c r="J14" s="89"/>
      <c r="K14" s="90"/>
      <c r="L14" s="90"/>
      <c r="M14" s="90"/>
      <c r="N14" s="90"/>
      <c r="O14" s="90"/>
      <c r="P14" s="90"/>
      <c r="Q14" s="91"/>
      <c r="T14" s="37"/>
    </row>
    <row r="15" spans="1:20" ht="18" customHeight="1">
      <c r="A15" t="s">
        <v>10</v>
      </c>
      <c r="B15" s="97" t="e">
        <f>IF($D$6=1,"",B14)</f>
        <v>#N/A</v>
      </c>
      <c r="C15" s="97"/>
      <c r="D15" s="97"/>
      <c r="E15" s="48"/>
      <c r="F15" s="30" t="e" cm="1">
        <f t="array" ref="F15">IF($B$12="","",_xlfn.XLOOKUP($B$6&amp;$E$6,haList!A:A&amp;haList!E:E,haList!P:P))</f>
        <v>#N/A</v>
      </c>
      <c r="G15" s="13" t="e" cm="1">
        <f t="array" ref="G15">IF($B$12="","",_xlfn.XLOOKUP($B$6&amp;$E$6,haList!A:A&amp;haList!E:E,haList!O:O/2))</f>
        <v>#N/A</v>
      </c>
      <c r="J15" s="89"/>
      <c r="K15" s="90"/>
      <c r="L15" s="90"/>
      <c r="M15" s="90"/>
      <c r="N15" s="90"/>
      <c r="O15" s="90"/>
      <c r="P15" s="90"/>
      <c r="Q15" s="91"/>
    </row>
    <row r="16" spans="1:20" ht="18" customHeight="1" thickBot="1">
      <c r="B16" s="93" t="s">
        <v>11</v>
      </c>
      <c r="C16" s="93"/>
      <c r="D16" s="93"/>
      <c r="E16" s="47"/>
      <c r="F16" s="47"/>
      <c r="G16" s="13" t="e">
        <f>SUM(G11:G15)</f>
        <v>#N/A</v>
      </c>
      <c r="J16" s="94" t="e" cm="1">
        <f t="array" ref="J16">IF($B$6="","",_xlfn.XLOOKUP($B$6&amp;$E$6,haList!A:A&amp;haList!E:E,haList!C:C))</f>
        <v>#N/A</v>
      </c>
      <c r="K16" s="95"/>
      <c r="L16" s="95"/>
      <c r="M16" s="95"/>
      <c r="N16" s="95"/>
      <c r="O16" s="95"/>
      <c r="P16" s="95"/>
      <c r="Q16" s="96"/>
    </row>
    <row r="17" spans="2:19" ht="18" customHeight="1">
      <c r="B17" s="93" t="e" cm="1">
        <f t="array" ref="B17">IF($B$6="","",IF(_xlfn.XLOOKUP($B$6&amp;E6,haList!A:A&amp;haList!E:E,haList!M:M)=1,"PA Fitting Fee","(do not charge a PA Fitting Fee)"))</f>
        <v>#N/A</v>
      </c>
      <c r="C17" s="93"/>
      <c r="D17" s="93"/>
      <c r="E17" s="47"/>
      <c r="F17" s="47"/>
      <c r="G17" s="13" t="e" cm="1">
        <f t="array" ref="G17">IF($B$6="","",IF(_xlfn.XLOOKUP($B$6&amp;E6,haList!A:A&amp;haList!E:E,haList!M:M)=1,300,"0"))</f>
        <v>#N/A</v>
      </c>
      <c r="H17" t="str">
        <f>IF(E6="Anthem BCBS","&lt;---Needs to be on a separate invoice.  Private Pay only!","")</f>
        <v/>
      </c>
    </row>
    <row r="18" spans="2:19" ht="18" customHeight="1">
      <c r="B18" s="92" t="s">
        <v>12</v>
      </c>
      <c r="C18" s="92"/>
      <c r="D18" s="92"/>
      <c r="E18" s="49"/>
      <c r="F18" s="49"/>
      <c r="G18" s="14" t="e">
        <f>SUM(G16:G17)</f>
        <v>#N/A</v>
      </c>
      <c r="I18" s="21"/>
    </row>
    <row r="19" spans="2:19" ht="18" customHeight="1" thickBot="1">
      <c r="B19" s="92"/>
      <c r="C19" s="92"/>
      <c r="D19" s="92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86" t="e" cm="1">
        <f t="array" ref="L20">_xlfn.IMAGE("https://chart.googleapis.com/chart?chs=500x500&amp;&amp;cht=qr&amp;chl="&amp;_xlfn.XLOOKUP($B$6&amp;$E$6,haList!A:A&amp;haList!E:E,haList!C:C))</f>
        <v>#N/A</v>
      </c>
      <c r="M20" s="87"/>
      <c r="N20" s="88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89"/>
      <c r="M21" s="90"/>
      <c r="N21" s="91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432</v>
      </c>
      <c r="L22" s="89"/>
      <c r="M22" s="90"/>
      <c r="N22" s="91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432</v>
      </c>
      <c r="L23" s="89"/>
      <c r="M23" s="90"/>
      <c r="N23" s="91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8"/>
      <c r="M24" s="99"/>
      <c r="N24" s="100"/>
      <c r="O24" s="54"/>
      <c r="P24" s="54"/>
      <c r="Q24" s="54"/>
      <c r="R24" s="54"/>
      <c r="S24" s="54"/>
    </row>
    <row r="25" spans="2:19" ht="18" customHeight="1" thickBot="1">
      <c r="B25" s="92"/>
      <c r="C25" s="92"/>
      <c r="D25" s="92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 t="e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#N/A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 t="e">
        <f>IF($E$6="Anthem BCBS",G24-G25,G18-G25)</f>
        <v>#N/A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569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12.75">
      <c r="A2" s="4" t="s">
        <v>58</v>
      </c>
      <c r="B2" s="83" t="s">
        <v>589</v>
      </c>
      <c r="C2" s="4"/>
      <c r="D2" s="26" t="s">
        <v>561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:I33" si="0">F2-J2</f>
        <v>894</v>
      </c>
      <c r="J2" s="2">
        <f t="shared" ref="J2:J33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12.75">
      <c r="A3" s="4" t="s">
        <v>58</v>
      </c>
      <c r="B3" s="83" t="s">
        <v>589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si="0"/>
        <v>894</v>
      </c>
      <c r="J3" s="2">
        <f t="shared" si="1"/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12.75">
      <c r="A4" s="4" t="s">
        <v>59</v>
      </c>
      <c r="B4" s="83" t="s">
        <v>601</v>
      </c>
      <c r="C4" s="4"/>
      <c r="D4" s="26" t="s">
        <v>561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0"/>
        <v>894</v>
      </c>
      <c r="J4" s="2">
        <f t="shared" si="1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12.75">
      <c r="A5" s="4" t="s">
        <v>59</v>
      </c>
      <c r="B5" s="83" t="s">
        <v>601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0"/>
        <v>894</v>
      </c>
      <c r="J5" s="2">
        <f t="shared" si="1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12.75">
      <c r="A6" s="4" t="s">
        <v>60</v>
      </c>
      <c r="B6" s="83" t="s">
        <v>602</v>
      </c>
      <c r="C6" s="4"/>
      <c r="D6" s="26" t="s">
        <v>561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0"/>
        <v>94</v>
      </c>
      <c r="J6" s="2">
        <f t="shared" si="1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12.75">
      <c r="A7" s="4" t="s">
        <v>60</v>
      </c>
      <c r="B7" s="83" t="s">
        <v>602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0"/>
        <v>94</v>
      </c>
      <c r="J7" s="2">
        <f t="shared" si="1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12.75">
      <c r="A8" s="4" t="s">
        <v>61</v>
      </c>
      <c r="B8" s="83" t="s">
        <v>603</v>
      </c>
      <c r="C8" s="4"/>
      <c r="D8" s="26" t="s">
        <v>561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0"/>
        <v>94</v>
      </c>
      <c r="J8" s="2">
        <f t="shared" si="1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12.75">
      <c r="A9" s="4" t="s">
        <v>61</v>
      </c>
      <c r="B9" s="83" t="s">
        <v>603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0"/>
        <v>94</v>
      </c>
      <c r="J9" s="2">
        <f t="shared" si="1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12.75">
      <c r="A10" s="4" t="s">
        <v>62</v>
      </c>
      <c r="B10" s="83" t="s">
        <v>604</v>
      </c>
      <c r="C10" s="4"/>
      <c r="D10" s="26" t="s">
        <v>561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0"/>
        <v>354</v>
      </c>
      <c r="J10" s="2">
        <f t="shared" si="1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12.75">
      <c r="A11" s="4" t="s">
        <v>62</v>
      </c>
      <c r="B11" s="83" t="s">
        <v>604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0"/>
        <v>354</v>
      </c>
      <c r="J11" s="2">
        <f t="shared" si="1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12.75">
      <c r="A12" s="4" t="s">
        <v>63</v>
      </c>
      <c r="B12" s="83" t="s">
        <v>605</v>
      </c>
      <c r="C12" s="4"/>
      <c r="D12" s="26" t="s">
        <v>561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0"/>
        <v>354</v>
      </c>
      <c r="J12" s="2">
        <f t="shared" si="1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>
      <c r="A13" s="4" t="s">
        <v>63</v>
      </c>
      <c r="B13" s="83" t="s">
        <v>605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0"/>
        <v>354</v>
      </c>
      <c r="J13" s="2">
        <f t="shared" si="1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>
      <c r="A14" s="4" t="s">
        <v>36</v>
      </c>
      <c r="B14" s="83" t="s">
        <v>590</v>
      </c>
      <c r="C14" s="4"/>
      <c r="D14" s="26" t="s">
        <v>561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0"/>
        <v>410</v>
      </c>
      <c r="J14" s="2">
        <f t="shared" si="1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12.75">
      <c r="A15" s="4" t="s">
        <v>36</v>
      </c>
      <c r="B15" s="83" t="s">
        <v>590</v>
      </c>
      <c r="C15" s="4"/>
      <c r="D15" s="26" t="str">
        <f>"("&amp;C15&amp;")"</f>
        <v>()</v>
      </c>
      <c r="E15" s="5" t="s">
        <v>2</v>
      </c>
      <c r="F15" s="9">
        <v>1960</v>
      </c>
      <c r="G15" s="2" t="s">
        <v>23</v>
      </c>
      <c r="H15" s="2">
        <v>0</v>
      </c>
      <c r="I15" s="2">
        <f t="shared" si="0"/>
        <v>410</v>
      </c>
      <c r="J15" s="2">
        <f t="shared" si="1"/>
        <v>1550</v>
      </c>
      <c r="K15" s="74">
        <v>3100</v>
      </c>
      <c r="L15" s="74"/>
      <c r="M15" s="28">
        <v>1</v>
      </c>
      <c r="N15" s="16" t="s">
        <v>24</v>
      </c>
      <c r="O15" s="8">
        <v>0</v>
      </c>
      <c r="P15" s="2" t="s">
        <v>25</v>
      </c>
      <c r="Q15"/>
    </row>
    <row r="16" spans="1:17" ht="12.75">
      <c r="A16" s="4" t="s">
        <v>37</v>
      </c>
      <c r="B16" s="83" t="s">
        <v>591</v>
      </c>
      <c r="C16" s="4"/>
      <c r="D16" s="26" t="s">
        <v>561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0"/>
        <v>410</v>
      </c>
      <c r="J16" s="2">
        <f t="shared" si="1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12.75">
      <c r="A17" s="4" t="s">
        <v>37</v>
      </c>
      <c r="B17" s="83" t="s">
        <v>591</v>
      </c>
      <c r="C17" s="4"/>
      <c r="D17" s="26" t="str">
        <f>"("&amp;C17&amp;")"</f>
        <v>()</v>
      </c>
      <c r="E17" s="5" t="s">
        <v>2</v>
      </c>
      <c r="F17" s="9">
        <v>1960</v>
      </c>
      <c r="G17" s="2" t="s">
        <v>23</v>
      </c>
      <c r="H17" s="2">
        <v>0</v>
      </c>
      <c r="I17" s="2">
        <f t="shared" si="0"/>
        <v>410</v>
      </c>
      <c r="J17" s="2">
        <f t="shared" si="1"/>
        <v>1550</v>
      </c>
      <c r="K17" s="74">
        <v>3100</v>
      </c>
      <c r="L17" s="74"/>
      <c r="M17" s="28">
        <v>1</v>
      </c>
      <c r="N17" s="16" t="s">
        <v>24</v>
      </c>
      <c r="O17" s="8">
        <v>0</v>
      </c>
      <c r="P17" s="2" t="s">
        <v>25</v>
      </c>
    </row>
    <row r="18" spans="1:17" ht="12.75">
      <c r="A18" s="4" t="s">
        <v>38</v>
      </c>
      <c r="B18" s="83" t="s">
        <v>592</v>
      </c>
      <c r="C18" s="4"/>
      <c r="D18" s="26" t="s">
        <v>561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0"/>
        <v>410</v>
      </c>
      <c r="J18" s="2">
        <f t="shared" si="1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12.75">
      <c r="A19" s="4" t="s">
        <v>38</v>
      </c>
      <c r="B19" s="83" t="s">
        <v>592</v>
      </c>
      <c r="C19" s="4"/>
      <c r="D19" s="26" t="str">
        <f>"("&amp;C19&amp;")"</f>
        <v>()</v>
      </c>
      <c r="E19" s="5" t="s">
        <v>2</v>
      </c>
      <c r="F19" s="9">
        <v>1960</v>
      </c>
      <c r="G19" s="2" t="s">
        <v>23</v>
      </c>
      <c r="H19" s="2">
        <v>0</v>
      </c>
      <c r="I19" s="2">
        <f t="shared" si="0"/>
        <v>410</v>
      </c>
      <c r="J19" s="2">
        <f t="shared" si="1"/>
        <v>1550</v>
      </c>
      <c r="K19" s="74">
        <v>3100</v>
      </c>
      <c r="L19" s="74"/>
      <c r="M19" s="28">
        <v>1</v>
      </c>
      <c r="N19" s="16" t="s">
        <v>17</v>
      </c>
      <c r="O19" s="8">
        <v>0</v>
      </c>
      <c r="P19" s="20" t="s">
        <v>18</v>
      </c>
      <c r="Q19"/>
    </row>
    <row r="20" spans="1:17" ht="12.75">
      <c r="A20" s="4" t="s">
        <v>39</v>
      </c>
      <c r="B20" s="83" t="s">
        <v>593</v>
      </c>
      <c r="C20" s="4"/>
      <c r="D20" s="26" t="s">
        <v>561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0"/>
        <v>410</v>
      </c>
      <c r="J20" s="2">
        <f t="shared" si="1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12.75">
      <c r="A21" s="4" t="s">
        <v>39</v>
      </c>
      <c r="B21" s="83" t="s">
        <v>593</v>
      </c>
      <c r="C21" s="4"/>
      <c r="D21" s="26" t="str">
        <f>"("&amp;C21&amp;")"</f>
        <v>()</v>
      </c>
      <c r="E21" s="5" t="s">
        <v>2</v>
      </c>
      <c r="F21" s="9">
        <v>1960</v>
      </c>
      <c r="G21" s="2" t="s">
        <v>23</v>
      </c>
      <c r="H21" s="2">
        <v>0</v>
      </c>
      <c r="I21" s="2">
        <f t="shared" si="0"/>
        <v>410</v>
      </c>
      <c r="J21" s="2">
        <f t="shared" si="1"/>
        <v>1550</v>
      </c>
      <c r="K21" s="74">
        <v>3100</v>
      </c>
      <c r="L21" s="74"/>
      <c r="M21" s="28">
        <v>1</v>
      </c>
      <c r="N21" s="16" t="s">
        <v>17</v>
      </c>
      <c r="O21" s="8">
        <v>0</v>
      </c>
      <c r="P21" s="20" t="s">
        <v>18</v>
      </c>
      <c r="Q21"/>
    </row>
    <row r="22" spans="1:17" ht="12.75">
      <c r="A22" s="4" t="s">
        <v>40</v>
      </c>
      <c r="B22" s="83" t="s">
        <v>594</v>
      </c>
      <c r="C22" s="4"/>
      <c r="D22" s="26" t="s">
        <v>561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0"/>
        <v>595</v>
      </c>
      <c r="J22" s="2">
        <f t="shared" si="1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12.75">
      <c r="A23" s="4" t="s">
        <v>40</v>
      </c>
      <c r="B23" s="83" t="s">
        <v>594</v>
      </c>
      <c r="C23" s="4"/>
      <c r="D23" s="26" t="str">
        <f>"("&amp;C23&amp;")"</f>
        <v>()</v>
      </c>
      <c r="E23" s="5" t="s">
        <v>2</v>
      </c>
      <c r="F23" s="9">
        <v>2345</v>
      </c>
      <c r="G23" s="2" t="s">
        <v>23</v>
      </c>
      <c r="H23" s="2">
        <v>0</v>
      </c>
      <c r="I23" s="2">
        <f t="shared" si="0"/>
        <v>595</v>
      </c>
      <c r="J23" s="2">
        <f t="shared" si="1"/>
        <v>1750</v>
      </c>
      <c r="K23" s="74">
        <v>3500</v>
      </c>
      <c r="L23" s="74"/>
      <c r="M23" s="28">
        <v>1</v>
      </c>
      <c r="N23" s="16" t="s">
        <v>24</v>
      </c>
      <c r="O23" s="8">
        <v>0</v>
      </c>
      <c r="P23" s="2" t="s">
        <v>25</v>
      </c>
      <c r="Q23"/>
    </row>
    <row r="24" spans="1:17" ht="12.75">
      <c r="A24" s="4" t="s">
        <v>41</v>
      </c>
      <c r="B24" s="83" t="s">
        <v>595</v>
      </c>
      <c r="C24" s="4"/>
      <c r="D24" s="26" t="s">
        <v>561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0"/>
        <v>595</v>
      </c>
      <c r="J24" s="2">
        <f t="shared" si="1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12.75">
      <c r="A25" s="4" t="s">
        <v>41</v>
      </c>
      <c r="B25" s="83" t="s">
        <v>595</v>
      </c>
      <c r="C25" s="4"/>
      <c r="D25" s="26" t="str">
        <f>"("&amp;C25&amp;")"</f>
        <v>()</v>
      </c>
      <c r="E25" s="5" t="s">
        <v>2</v>
      </c>
      <c r="F25" s="9">
        <v>2345</v>
      </c>
      <c r="G25" s="2" t="s">
        <v>23</v>
      </c>
      <c r="H25" s="2">
        <v>0</v>
      </c>
      <c r="I25" s="2">
        <f t="shared" si="0"/>
        <v>595</v>
      </c>
      <c r="J25" s="2">
        <f t="shared" si="1"/>
        <v>1750</v>
      </c>
      <c r="K25" s="74">
        <v>3500</v>
      </c>
      <c r="L25" s="74"/>
      <c r="M25" s="28">
        <v>1</v>
      </c>
      <c r="N25" s="16" t="s">
        <v>24</v>
      </c>
      <c r="O25" s="8">
        <v>0</v>
      </c>
      <c r="P25" s="2" t="s">
        <v>25</v>
      </c>
      <c r="Q25"/>
    </row>
    <row r="26" spans="1:17" ht="12.75">
      <c r="A26" s="4" t="s">
        <v>42</v>
      </c>
      <c r="B26" s="83" t="s">
        <v>596</v>
      </c>
      <c r="C26" s="4"/>
      <c r="D26" s="26" t="s">
        <v>561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0"/>
        <v>595</v>
      </c>
      <c r="J26" s="2">
        <f t="shared" si="1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12.75">
      <c r="A27" s="4" t="s">
        <v>42</v>
      </c>
      <c r="B27" s="83" t="s">
        <v>596</v>
      </c>
      <c r="C27" s="4"/>
      <c r="D27" s="26" t="str">
        <f>"("&amp;C27&amp;")"</f>
        <v>()</v>
      </c>
      <c r="E27" s="5" t="s">
        <v>2</v>
      </c>
      <c r="F27" s="9">
        <v>2345</v>
      </c>
      <c r="G27" s="2" t="s">
        <v>23</v>
      </c>
      <c r="H27" s="2">
        <v>0</v>
      </c>
      <c r="I27" s="2">
        <f t="shared" si="0"/>
        <v>595</v>
      </c>
      <c r="J27" s="2">
        <f t="shared" si="1"/>
        <v>1750</v>
      </c>
      <c r="K27" s="74">
        <v>3500</v>
      </c>
      <c r="L27" s="74"/>
      <c r="M27" s="28">
        <v>1</v>
      </c>
      <c r="N27" s="16" t="s">
        <v>17</v>
      </c>
      <c r="O27" s="8">
        <v>0</v>
      </c>
      <c r="P27" s="20" t="s">
        <v>18</v>
      </c>
      <c r="Q27"/>
    </row>
    <row r="28" spans="1:17" ht="12.75">
      <c r="A28" s="4" t="s">
        <v>43</v>
      </c>
      <c r="B28" s="83" t="s">
        <v>597</v>
      </c>
      <c r="C28" s="4"/>
      <c r="D28" s="26" t="s">
        <v>561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0"/>
        <v>595</v>
      </c>
      <c r="J28" s="2">
        <f t="shared" si="1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>
      <c r="A29" s="4" t="s">
        <v>43</v>
      </c>
      <c r="B29" s="83" t="s">
        <v>597</v>
      </c>
      <c r="C29" s="4"/>
      <c r="D29" s="26" t="str">
        <f>"("&amp;C29&amp;")"</f>
        <v>()</v>
      </c>
      <c r="E29" s="5" t="s">
        <v>2</v>
      </c>
      <c r="F29" s="9">
        <v>2345</v>
      </c>
      <c r="G29" s="2" t="s">
        <v>23</v>
      </c>
      <c r="H29" s="2">
        <v>0</v>
      </c>
      <c r="I29" s="2">
        <f t="shared" si="0"/>
        <v>595</v>
      </c>
      <c r="J29" s="2">
        <f t="shared" si="1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12.75">
      <c r="A30" s="4" t="s">
        <v>22</v>
      </c>
      <c r="B30" s="83" t="s">
        <v>598</v>
      </c>
      <c r="C30" s="4"/>
      <c r="D30" s="26" t="s">
        <v>561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0"/>
        <v>704</v>
      </c>
      <c r="J30" s="2">
        <f t="shared" si="1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12.75">
      <c r="A31" s="4" t="s">
        <v>22</v>
      </c>
      <c r="B31" s="83" t="s">
        <v>598</v>
      </c>
      <c r="C31" s="4"/>
      <c r="D31" s="26" t="str">
        <f>"("&amp;C31&amp;")"</f>
        <v>()</v>
      </c>
      <c r="E31" s="5" t="s">
        <v>2</v>
      </c>
      <c r="F31" s="73">
        <v>3029</v>
      </c>
      <c r="G31" s="2" t="s">
        <v>23</v>
      </c>
      <c r="H31" s="2">
        <v>0</v>
      </c>
      <c r="I31" s="2">
        <f t="shared" si="0"/>
        <v>704</v>
      </c>
      <c r="J31" s="2">
        <f t="shared" si="1"/>
        <v>2325</v>
      </c>
      <c r="K31" s="74">
        <v>4650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12.75">
      <c r="A32" s="4" t="s">
        <v>26</v>
      </c>
      <c r="B32" s="83" t="s">
        <v>599</v>
      </c>
      <c r="C32" s="4"/>
      <c r="D32" s="26" t="s">
        <v>561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0"/>
        <v>704</v>
      </c>
      <c r="J32" s="2">
        <f t="shared" si="1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12.75">
      <c r="A33" s="4" t="s">
        <v>26</v>
      </c>
      <c r="B33" s="83" t="s">
        <v>599</v>
      </c>
      <c r="C33" s="4"/>
      <c r="D33" s="26" t="str">
        <f>"("&amp;C33&amp;")"</f>
        <v>()</v>
      </c>
      <c r="E33" s="5" t="s">
        <v>2</v>
      </c>
      <c r="F33" s="73">
        <v>3029</v>
      </c>
      <c r="G33" s="2" t="s">
        <v>23</v>
      </c>
      <c r="H33" s="2">
        <v>0</v>
      </c>
      <c r="I33" s="2">
        <f t="shared" si="0"/>
        <v>704</v>
      </c>
      <c r="J33" s="2">
        <f t="shared" si="1"/>
        <v>2325</v>
      </c>
      <c r="K33" s="74">
        <v>4650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12.75">
      <c r="A34" s="4" t="s">
        <v>27</v>
      </c>
      <c r="B34" s="83" t="s">
        <v>600</v>
      </c>
      <c r="C34" s="4"/>
      <c r="D34" s="26" t="s">
        <v>561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ref="I34:I65" si="2">F34-J34</f>
        <v>704</v>
      </c>
      <c r="J34" s="2">
        <f t="shared" ref="J34:J65" si="3">(K34-H34-O34)/2</f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12.75">
      <c r="A35" s="4" t="s">
        <v>27</v>
      </c>
      <c r="B35" s="83" t="s">
        <v>600</v>
      </c>
      <c r="C35" s="4"/>
      <c r="D35" s="26" t="str">
        <f>"("&amp;C35&amp;")"</f>
        <v>()</v>
      </c>
      <c r="E35" s="5" t="s">
        <v>2</v>
      </c>
      <c r="F35" s="73">
        <v>3029</v>
      </c>
      <c r="G35" s="2" t="s">
        <v>23</v>
      </c>
      <c r="H35" s="2">
        <v>0</v>
      </c>
      <c r="I35" s="2">
        <f t="shared" si="2"/>
        <v>704</v>
      </c>
      <c r="J35" s="2">
        <f t="shared" si="3"/>
        <v>2325</v>
      </c>
      <c r="K35" s="74">
        <v>4650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12.75">
      <c r="A36" s="4" t="s">
        <v>28</v>
      </c>
      <c r="B36" s="83" t="s">
        <v>606</v>
      </c>
      <c r="C36" s="4"/>
      <c r="D36" s="26" t="s">
        <v>561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2"/>
        <v>704</v>
      </c>
      <c r="J36" s="2">
        <f t="shared" si="3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12.75">
      <c r="A37" s="4" t="s">
        <v>28</v>
      </c>
      <c r="B37" s="83" t="s">
        <v>606</v>
      </c>
      <c r="C37" s="4"/>
      <c r="D37" s="26" t="str">
        <f>"("&amp;C37&amp;")"</f>
        <v>()</v>
      </c>
      <c r="E37" s="5" t="s">
        <v>2</v>
      </c>
      <c r="F37" s="73">
        <v>3029</v>
      </c>
      <c r="G37" s="2" t="s">
        <v>23</v>
      </c>
      <c r="H37" s="2">
        <v>0</v>
      </c>
      <c r="I37" s="2">
        <f t="shared" si="2"/>
        <v>704</v>
      </c>
      <c r="J37" s="2">
        <f t="shared" si="3"/>
        <v>2325</v>
      </c>
      <c r="K37" s="74">
        <v>4650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12.75">
      <c r="A38" s="4" t="s">
        <v>44</v>
      </c>
      <c r="B38" s="83" t="s">
        <v>581</v>
      </c>
      <c r="C38" s="4"/>
      <c r="D38" s="26" t="s">
        <v>561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2"/>
        <v>595</v>
      </c>
      <c r="J38" s="2">
        <f t="shared" si="3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12.75">
      <c r="A39" s="4" t="s">
        <v>44</v>
      </c>
      <c r="B39" s="83" t="s">
        <v>581</v>
      </c>
      <c r="C39" s="4"/>
      <c r="D39" s="26" t="str">
        <f>"("&amp;C39&amp;")"</f>
        <v>()</v>
      </c>
      <c r="E39" s="5" t="s">
        <v>2</v>
      </c>
      <c r="F39" s="9">
        <v>2345</v>
      </c>
      <c r="G39" s="2" t="s">
        <v>23</v>
      </c>
      <c r="H39" s="2">
        <v>0</v>
      </c>
      <c r="I39" s="2">
        <f t="shared" si="2"/>
        <v>595</v>
      </c>
      <c r="J39" s="2">
        <f t="shared" si="3"/>
        <v>1750</v>
      </c>
      <c r="K39" s="74">
        <v>3500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12.75">
      <c r="A40" s="4" t="s">
        <v>29</v>
      </c>
      <c r="B40" s="83" t="s">
        <v>582</v>
      </c>
      <c r="C40" s="4"/>
      <c r="D40" s="26" t="s">
        <v>561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2"/>
        <v>704</v>
      </c>
      <c r="J40" s="2">
        <f t="shared" si="3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12.75">
      <c r="A41" s="4" t="s">
        <v>29</v>
      </c>
      <c r="B41" s="83" t="s">
        <v>582</v>
      </c>
      <c r="C41" s="4"/>
      <c r="D41" s="26" t="str">
        <f>"("&amp;C41&amp;")"</f>
        <v>()</v>
      </c>
      <c r="E41" s="5" t="s">
        <v>2</v>
      </c>
      <c r="F41" s="73">
        <v>3029</v>
      </c>
      <c r="G41" s="2" t="s">
        <v>23</v>
      </c>
      <c r="H41" s="2">
        <v>0</v>
      </c>
      <c r="I41" s="2">
        <f t="shared" si="2"/>
        <v>704</v>
      </c>
      <c r="J41" s="2">
        <f t="shared" si="3"/>
        <v>2325</v>
      </c>
      <c r="K41" s="74">
        <v>4650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12.75">
      <c r="A42" s="4" t="s">
        <v>45</v>
      </c>
      <c r="B42" s="83" t="s">
        <v>584</v>
      </c>
      <c r="C42" s="4"/>
      <c r="D42" s="26" t="s">
        <v>561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2"/>
        <v>410</v>
      </c>
      <c r="J42" s="2">
        <f t="shared" si="3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12.75">
      <c r="A43" s="4" t="s">
        <v>45</v>
      </c>
      <c r="B43" s="83" t="s">
        <v>584</v>
      </c>
      <c r="C43" s="4"/>
      <c r="D43" s="26" t="str">
        <f>"("&amp;C43&amp;")"</f>
        <v>()</v>
      </c>
      <c r="E43" s="5" t="s">
        <v>2</v>
      </c>
      <c r="F43" s="9">
        <v>1960</v>
      </c>
      <c r="G43" s="2" t="s">
        <v>23</v>
      </c>
      <c r="H43" s="2">
        <v>0</v>
      </c>
      <c r="I43" s="2">
        <f t="shared" si="2"/>
        <v>410</v>
      </c>
      <c r="J43" s="2">
        <f t="shared" si="3"/>
        <v>1550</v>
      </c>
      <c r="K43" s="74">
        <v>3100</v>
      </c>
      <c r="L43" s="74"/>
      <c r="M43" s="28">
        <v>1</v>
      </c>
      <c r="N43" s="16" t="s">
        <v>19</v>
      </c>
      <c r="O43" s="8">
        <v>0</v>
      </c>
      <c r="P43" s="2"/>
      <c r="Q43"/>
    </row>
    <row r="44" spans="1:17" ht="12.75">
      <c r="A44" s="4" t="s">
        <v>46</v>
      </c>
      <c r="B44" s="83" t="s">
        <v>585</v>
      </c>
      <c r="C44" s="4"/>
      <c r="D44" s="26" t="s">
        <v>561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2"/>
        <v>595</v>
      </c>
      <c r="J44" s="2">
        <f t="shared" si="3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12.75">
      <c r="A45" s="4" t="s">
        <v>46</v>
      </c>
      <c r="B45" s="83" t="s">
        <v>585</v>
      </c>
      <c r="C45" s="4"/>
      <c r="D45" s="26" t="str">
        <f>"("&amp;C45&amp;")"</f>
        <v>()</v>
      </c>
      <c r="E45" s="5" t="s">
        <v>2</v>
      </c>
      <c r="F45" s="9">
        <v>2345</v>
      </c>
      <c r="G45" s="2" t="s">
        <v>23</v>
      </c>
      <c r="H45" s="2">
        <v>0</v>
      </c>
      <c r="I45" s="2">
        <f t="shared" si="2"/>
        <v>595</v>
      </c>
      <c r="J45" s="2">
        <f t="shared" si="3"/>
        <v>1750</v>
      </c>
      <c r="K45" s="74">
        <v>3500</v>
      </c>
      <c r="L45" s="74"/>
      <c r="M45" s="28">
        <v>1</v>
      </c>
      <c r="N45" s="16" t="s">
        <v>19</v>
      </c>
      <c r="O45" s="8">
        <v>0</v>
      </c>
      <c r="P45" s="2"/>
      <c r="Q45"/>
    </row>
    <row r="46" spans="1:17" ht="12.75">
      <c r="A46" s="4" t="s">
        <v>30</v>
      </c>
      <c r="B46" s="83" t="s">
        <v>583</v>
      </c>
      <c r="C46" s="4"/>
      <c r="D46" s="26" t="s">
        <v>561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2"/>
        <v>704</v>
      </c>
      <c r="J46" s="2">
        <f t="shared" si="3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12.75">
      <c r="A47" s="4" t="s">
        <v>30</v>
      </c>
      <c r="B47" s="83" t="s">
        <v>583</v>
      </c>
      <c r="C47" s="4"/>
      <c r="D47" s="26" t="str">
        <f>"("&amp;C47&amp;")"</f>
        <v>()</v>
      </c>
      <c r="E47" s="5" t="s">
        <v>2</v>
      </c>
      <c r="F47" s="73">
        <v>3029</v>
      </c>
      <c r="G47" s="2" t="s">
        <v>23</v>
      </c>
      <c r="H47" s="2">
        <v>0</v>
      </c>
      <c r="I47" s="2">
        <f t="shared" si="2"/>
        <v>704</v>
      </c>
      <c r="J47" s="2">
        <f t="shared" si="3"/>
        <v>2325</v>
      </c>
      <c r="K47" s="74">
        <v>4650</v>
      </c>
      <c r="L47" s="74"/>
      <c r="M47" s="28">
        <v>1</v>
      </c>
      <c r="N47" s="16" t="s">
        <v>19</v>
      </c>
      <c r="O47" s="8">
        <v>0</v>
      </c>
      <c r="P47" s="2"/>
      <c r="Q47"/>
    </row>
    <row r="48" spans="1:17" ht="12.75">
      <c r="A48" s="4" t="s">
        <v>47</v>
      </c>
      <c r="B48" s="83" t="s">
        <v>587</v>
      </c>
      <c r="C48" s="4"/>
      <c r="D48" s="26" t="s">
        <v>561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2"/>
        <v>410</v>
      </c>
      <c r="J48" s="2">
        <f t="shared" si="3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12.75">
      <c r="A49" s="4" t="s">
        <v>47</v>
      </c>
      <c r="B49" s="83" t="s">
        <v>587</v>
      </c>
      <c r="C49" s="4"/>
      <c r="D49" s="26" t="str">
        <f>"("&amp;C49&amp;")"</f>
        <v>()</v>
      </c>
      <c r="E49" s="5" t="s">
        <v>2</v>
      </c>
      <c r="F49" s="9">
        <v>1960</v>
      </c>
      <c r="G49" s="2" t="s">
        <v>23</v>
      </c>
      <c r="H49" s="2">
        <v>0</v>
      </c>
      <c r="I49" s="2">
        <f t="shared" si="2"/>
        <v>410</v>
      </c>
      <c r="J49" s="2">
        <f t="shared" si="3"/>
        <v>1550</v>
      </c>
      <c r="K49" s="74">
        <v>3100</v>
      </c>
      <c r="L49" s="74"/>
      <c r="M49" s="28">
        <v>1</v>
      </c>
      <c r="N49" s="16" t="s">
        <v>19</v>
      </c>
      <c r="O49" s="8">
        <v>0</v>
      </c>
      <c r="P49" s="2"/>
      <c r="Q49"/>
    </row>
    <row r="50" spans="1:17" ht="12.75">
      <c r="A50" s="4" t="s">
        <v>48</v>
      </c>
      <c r="B50" s="83" t="s">
        <v>588</v>
      </c>
      <c r="C50" s="4"/>
      <c r="D50" s="26" t="s">
        <v>561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2"/>
        <v>595</v>
      </c>
      <c r="J50" s="2">
        <f t="shared" si="3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12.75">
      <c r="A51" s="4" t="s">
        <v>48</v>
      </c>
      <c r="B51" s="83" t="s">
        <v>588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2"/>
        <v>595</v>
      </c>
      <c r="J51" s="2">
        <f t="shared" si="3"/>
        <v>1750</v>
      </c>
      <c r="K51" s="74">
        <v>3500</v>
      </c>
      <c r="L51" s="74"/>
      <c r="M51" s="28">
        <v>1</v>
      </c>
      <c r="N51" s="16" t="s">
        <v>19</v>
      </c>
      <c r="O51" s="8">
        <v>0</v>
      </c>
      <c r="P51" s="2"/>
      <c r="Q51"/>
    </row>
    <row r="52" spans="1:17" ht="12.75">
      <c r="A52" s="4" t="s">
        <v>31</v>
      </c>
      <c r="B52" s="83" t="s">
        <v>586</v>
      </c>
      <c r="C52" s="4"/>
      <c r="D52" s="26" t="s">
        <v>561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2"/>
        <v>704</v>
      </c>
      <c r="J52" s="2">
        <f t="shared" si="3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12.75">
      <c r="A53" s="4" t="s">
        <v>31</v>
      </c>
      <c r="B53" s="83" t="s">
        <v>586</v>
      </c>
      <c r="C53" s="4"/>
      <c r="D53" s="26" t="str">
        <f>"("&amp;C53&amp;")"</f>
        <v>()</v>
      </c>
      <c r="E53" s="5" t="s">
        <v>2</v>
      </c>
      <c r="F53" s="73">
        <v>3029</v>
      </c>
      <c r="G53" s="2" t="s">
        <v>23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19</v>
      </c>
      <c r="O53" s="8">
        <v>0</v>
      </c>
      <c r="P53" s="2"/>
      <c r="Q53"/>
    </row>
    <row r="54" spans="1:17" ht="12.75">
      <c r="A54" s="71" t="s">
        <v>559</v>
      </c>
      <c r="B54" s="83" t="s">
        <v>577</v>
      </c>
      <c r="C54" s="71"/>
      <c r="D54" s="26" t="str">
        <f>"("&amp;C54&amp;")"</f>
        <v>()</v>
      </c>
      <c r="E54" s="72" t="s">
        <v>2</v>
      </c>
      <c r="F54" s="73">
        <v>1859</v>
      </c>
      <c r="G54" s="2" t="s">
        <v>23</v>
      </c>
      <c r="H54" s="74">
        <v>0</v>
      </c>
      <c r="I54" s="2">
        <f t="shared" si="2"/>
        <v>309</v>
      </c>
      <c r="J54" s="2">
        <f t="shared" si="3"/>
        <v>1550</v>
      </c>
      <c r="K54" s="74">
        <v>3100</v>
      </c>
      <c r="L54" s="74"/>
      <c r="M54" s="75">
        <v>1</v>
      </c>
      <c r="N54" s="77"/>
      <c r="O54" s="77"/>
      <c r="P54" s="73"/>
      <c r="Q54"/>
    </row>
    <row r="55" spans="1:17" ht="12.75">
      <c r="A55" s="71" t="s">
        <v>559</v>
      </c>
      <c r="B55" s="83" t="s">
        <v>577</v>
      </c>
      <c r="C55" s="71"/>
      <c r="D55" s="26" t="s">
        <v>561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2"/>
        <v>309</v>
      </c>
      <c r="J55" s="2">
        <f t="shared" si="3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12.75">
      <c r="A56" s="71" t="s">
        <v>558</v>
      </c>
      <c r="B56" s="83" t="s">
        <v>576</v>
      </c>
      <c r="C56" s="71"/>
      <c r="D56" s="26" t="str">
        <f t="shared" ref="D56:D62" si="4">"("&amp;C56&amp;")"</f>
        <v>()</v>
      </c>
      <c r="E56" s="72" t="s">
        <v>2</v>
      </c>
      <c r="F56" s="73">
        <v>2339</v>
      </c>
      <c r="G56" s="74" t="s">
        <v>16</v>
      </c>
      <c r="H56" s="74">
        <v>200</v>
      </c>
      <c r="I56" s="2">
        <f t="shared" si="2"/>
        <v>689</v>
      </c>
      <c r="J56" s="2">
        <f t="shared" si="3"/>
        <v>1650</v>
      </c>
      <c r="K56" s="74">
        <v>3500</v>
      </c>
      <c r="L56" s="74"/>
      <c r="M56" s="75">
        <v>1</v>
      </c>
      <c r="N56" s="77"/>
      <c r="O56" s="77"/>
      <c r="P56" s="73"/>
      <c r="Q56"/>
    </row>
    <row r="57" spans="1:17" ht="12.75">
      <c r="A57" s="71" t="s">
        <v>558</v>
      </c>
      <c r="B57" s="71" t="s">
        <v>558</v>
      </c>
      <c r="C57" s="66" t="s">
        <v>516</v>
      </c>
      <c r="D57" s="26" t="str">
        <f t="shared" si="4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2"/>
        <v>744</v>
      </c>
      <c r="J57" s="2">
        <f t="shared" si="3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12.75">
      <c r="A58" s="71" t="s">
        <v>558</v>
      </c>
      <c r="B58" s="71" t="s">
        <v>558</v>
      </c>
      <c r="C58" s="66" t="s">
        <v>517</v>
      </c>
      <c r="D58" s="26" t="str">
        <f t="shared" si="4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2"/>
        <v>744</v>
      </c>
      <c r="J58" s="2">
        <f t="shared" si="3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12.75">
      <c r="A59" s="71" t="s">
        <v>558</v>
      </c>
      <c r="B59" s="71" t="s">
        <v>558</v>
      </c>
      <c r="C59" s="66" t="s">
        <v>518</v>
      </c>
      <c r="D59" s="26" t="str">
        <f t="shared" si="4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2"/>
        <v>750</v>
      </c>
      <c r="J59" s="2">
        <f t="shared" si="3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12.75">
      <c r="A60" s="71" t="s">
        <v>558</v>
      </c>
      <c r="B60" s="71" t="s">
        <v>558</v>
      </c>
      <c r="C60" s="66" t="s">
        <v>519</v>
      </c>
      <c r="D60" s="26" t="str">
        <f t="shared" si="4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2"/>
        <v>744</v>
      </c>
      <c r="J60" s="2">
        <f t="shared" si="3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12.75">
      <c r="A61" s="71" t="s">
        <v>558</v>
      </c>
      <c r="B61" s="71" t="s">
        <v>558</v>
      </c>
      <c r="C61" s="66" t="s">
        <v>520</v>
      </c>
      <c r="D61" s="26" t="str">
        <f t="shared" si="4"/>
        <v>(CNH-HI-REL4-63DRWC)</v>
      </c>
      <c r="E61" s="5" t="s">
        <v>57</v>
      </c>
      <c r="F61" s="73">
        <v>2339</v>
      </c>
      <c r="G61" s="38" t="s">
        <v>16</v>
      </c>
      <c r="H61" s="38">
        <v>200</v>
      </c>
      <c r="I61" s="2">
        <f t="shared" si="2"/>
        <v>744</v>
      </c>
      <c r="J61" s="2">
        <f t="shared" si="3"/>
        <v>1595</v>
      </c>
      <c r="K61" s="38">
        <v>3390</v>
      </c>
      <c r="L61" s="38"/>
      <c r="M61" s="39">
        <v>1</v>
      </c>
      <c r="N61" s="40" t="s">
        <v>33</v>
      </c>
      <c r="O61" s="41">
        <v>0</v>
      </c>
      <c r="P61" s="41" t="s">
        <v>18</v>
      </c>
      <c r="Q61" s="2"/>
    </row>
    <row r="62" spans="1:17" ht="12.75">
      <c r="A62" s="71" t="s">
        <v>558</v>
      </c>
      <c r="B62" s="71" t="s">
        <v>558</v>
      </c>
      <c r="C62" s="66"/>
      <c r="D62" s="26" t="str">
        <f t="shared" si="4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2"/>
        <v>744</v>
      </c>
      <c r="J62" s="2">
        <f t="shared" si="3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12.75">
      <c r="A63" s="71" t="s">
        <v>558</v>
      </c>
      <c r="B63" s="71" t="s">
        <v>558</v>
      </c>
      <c r="C63" s="71"/>
      <c r="D63" s="26" t="s">
        <v>561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2"/>
        <v>689</v>
      </c>
      <c r="J63" s="2">
        <f t="shared" si="3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12.75">
      <c r="A64" s="71" t="s">
        <v>558</v>
      </c>
      <c r="B64" s="71" t="s">
        <v>558</v>
      </c>
      <c r="C64" s="66"/>
      <c r="D64" s="26" t="str">
        <f t="shared" ref="D64:D69" si="5">"("&amp;C64&amp;")"</f>
        <v>()</v>
      </c>
      <c r="E64" s="78" t="s">
        <v>560</v>
      </c>
      <c r="F64" s="73">
        <v>2339</v>
      </c>
      <c r="G64" s="38" t="s">
        <v>16</v>
      </c>
      <c r="H64" s="38">
        <v>200</v>
      </c>
      <c r="I64" s="2">
        <f t="shared" si="2"/>
        <v>744</v>
      </c>
      <c r="J64" s="2">
        <f t="shared" si="3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12.75">
      <c r="A65" s="71" t="s">
        <v>558</v>
      </c>
      <c r="B65" s="71" t="s">
        <v>558</v>
      </c>
      <c r="C65" s="56"/>
      <c r="D65" s="26" t="str">
        <f t="shared" si="5"/>
        <v>()</v>
      </c>
      <c r="E65" s="57" t="s">
        <v>476</v>
      </c>
      <c r="F65" s="73">
        <v>2339</v>
      </c>
      <c r="G65" s="2" t="s">
        <v>16</v>
      </c>
      <c r="H65" s="2">
        <v>200</v>
      </c>
      <c r="I65" s="2">
        <f t="shared" si="2"/>
        <v>744</v>
      </c>
      <c r="J65" s="2">
        <f t="shared" si="3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12.75">
      <c r="A66" s="71" t="s">
        <v>558</v>
      </c>
      <c r="B66" s="71" t="s">
        <v>558</v>
      </c>
      <c r="C66" s="66"/>
      <c r="D66" s="26" t="str">
        <f t="shared" si="5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ref="I66:I97" si="6">F66-J66</f>
        <v>744</v>
      </c>
      <c r="J66" s="2">
        <f t="shared" ref="J66:J97" si="7">(K66-H66-O66)/2</f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12.75">
      <c r="A67" s="71" t="s">
        <v>558</v>
      </c>
      <c r="B67" s="71" t="s">
        <v>558</v>
      </c>
      <c r="C67" s="4"/>
      <c r="D67" s="26" t="str">
        <f t="shared" si="5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si="6"/>
        <v>744</v>
      </c>
      <c r="J67" s="2">
        <f t="shared" si="7"/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12.75">
      <c r="A68" s="71" t="s">
        <v>558</v>
      </c>
      <c r="B68" s="71" t="s">
        <v>558</v>
      </c>
      <c r="C68" s="66"/>
      <c r="D68" s="26" t="str">
        <f t="shared" si="5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6"/>
        <v>744</v>
      </c>
      <c r="J68" s="2">
        <f t="shared" si="7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12.75">
      <c r="A69" s="71" t="s">
        <v>554</v>
      </c>
      <c r="B69" s="80" t="s">
        <v>570</v>
      </c>
      <c r="C69" s="4"/>
      <c r="D69" s="26" t="str">
        <f t="shared" si="5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6"/>
        <v>1019</v>
      </c>
      <c r="J69" s="2">
        <f t="shared" si="7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12.75">
      <c r="A70" s="71" t="s">
        <v>554</v>
      </c>
      <c r="B70" s="80" t="s">
        <v>570</v>
      </c>
      <c r="C70" s="71"/>
      <c r="D70" s="26" t="s">
        <v>561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6"/>
        <v>1019</v>
      </c>
      <c r="J70" s="2">
        <f t="shared" si="7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12.75">
      <c r="A71" s="71" t="s">
        <v>554</v>
      </c>
      <c r="B71" s="80" t="s">
        <v>570</v>
      </c>
      <c r="C71" s="4"/>
      <c r="D71" s="26" t="str">
        <f>"("&amp;C71&amp;")"</f>
        <v>()</v>
      </c>
      <c r="E71" s="5" t="s">
        <v>444</v>
      </c>
      <c r="F71" s="73">
        <v>5819</v>
      </c>
      <c r="G71" s="9" t="s">
        <v>20</v>
      </c>
      <c r="H71" s="9">
        <v>250</v>
      </c>
      <c r="I71" s="2">
        <f t="shared" si="6"/>
        <v>2144</v>
      </c>
      <c r="J71" s="2">
        <f t="shared" si="7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12.75">
      <c r="A72" s="71" t="s">
        <v>554</v>
      </c>
      <c r="B72" s="83" t="s">
        <v>570</v>
      </c>
      <c r="C72" s="71"/>
      <c r="D72" s="26" t="str">
        <f>"("&amp;C72&amp;")"</f>
        <v>()</v>
      </c>
      <c r="E72" s="84" t="s">
        <v>2</v>
      </c>
      <c r="F72" s="73">
        <v>5819</v>
      </c>
      <c r="G72" s="74" t="s">
        <v>20</v>
      </c>
      <c r="H72" s="74">
        <v>250</v>
      </c>
      <c r="I72" s="2">
        <f t="shared" si="6"/>
        <v>1019</v>
      </c>
      <c r="J72" s="2">
        <f t="shared" si="7"/>
        <v>4800</v>
      </c>
      <c r="K72" s="2">
        <v>9850</v>
      </c>
      <c r="L72" s="74"/>
      <c r="M72" s="75">
        <v>1</v>
      </c>
      <c r="N72" s="76" t="s">
        <v>21</v>
      </c>
      <c r="O72" s="77">
        <v>0</v>
      </c>
      <c r="P72" s="73" t="s">
        <v>18</v>
      </c>
      <c r="Q72" s="2"/>
    </row>
    <row r="73" spans="1:17" ht="12.75">
      <c r="A73" s="71" t="s">
        <v>557</v>
      </c>
      <c r="B73" s="83" t="s">
        <v>575</v>
      </c>
      <c r="C73" s="71"/>
      <c r="D73" s="26" t="s">
        <v>561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6"/>
        <v>804</v>
      </c>
      <c r="J73" s="2">
        <f t="shared" si="7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12.75">
      <c r="A74" s="71" t="s">
        <v>557</v>
      </c>
      <c r="B74" s="83" t="s">
        <v>575</v>
      </c>
      <c r="C74" s="71"/>
      <c r="D74" s="26" t="str">
        <f>"("&amp;C74&amp;")"</f>
        <v>()</v>
      </c>
      <c r="E74" s="72" t="s">
        <v>2</v>
      </c>
      <c r="F74" s="73">
        <v>3029</v>
      </c>
      <c r="G74" s="74" t="s">
        <v>16</v>
      </c>
      <c r="H74" s="74">
        <v>200</v>
      </c>
      <c r="I74" s="2">
        <f t="shared" si="6"/>
        <v>804</v>
      </c>
      <c r="J74" s="2">
        <f t="shared" si="7"/>
        <v>2225</v>
      </c>
      <c r="K74" s="74">
        <v>4650</v>
      </c>
      <c r="L74" s="74"/>
      <c r="M74" s="75">
        <v>1</v>
      </c>
      <c r="N74" s="77"/>
      <c r="O74" s="77"/>
      <c r="P74" s="73"/>
      <c r="Q74" s="2"/>
    </row>
    <row r="75" spans="1:17" ht="12.75">
      <c r="A75" s="71" t="s">
        <v>556</v>
      </c>
      <c r="B75" s="80" t="s">
        <v>572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6"/>
        <v>219</v>
      </c>
      <c r="J75" s="2">
        <f t="shared" si="7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12.75">
      <c r="A76" s="71" t="s">
        <v>556</v>
      </c>
      <c r="B76" s="80" t="s">
        <v>572</v>
      </c>
      <c r="C76" s="4"/>
      <c r="D76" s="26" t="str">
        <f>"("&amp;C76&amp;")"</f>
        <v>()</v>
      </c>
      <c r="E76" s="5" t="s">
        <v>444</v>
      </c>
      <c r="F76" s="73">
        <v>3689</v>
      </c>
      <c r="G76" s="9" t="s">
        <v>20</v>
      </c>
      <c r="H76" s="9">
        <v>250</v>
      </c>
      <c r="I76" s="2">
        <f t="shared" si="6"/>
        <v>914</v>
      </c>
      <c r="J76" s="2">
        <f t="shared" si="7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12.75">
      <c r="A77" s="71" t="s">
        <v>556</v>
      </c>
      <c r="B77" s="80" t="s">
        <v>572</v>
      </c>
      <c r="C77" s="71"/>
      <c r="D77" s="26" t="str">
        <f>"("&amp;C77&amp;")"</f>
        <v>()</v>
      </c>
      <c r="E77" s="72" t="s">
        <v>2</v>
      </c>
      <c r="F77" s="73">
        <v>3689</v>
      </c>
      <c r="G77" s="74" t="s">
        <v>20</v>
      </c>
      <c r="H77" s="74">
        <v>250</v>
      </c>
      <c r="I77" s="2">
        <f t="shared" si="6"/>
        <v>219</v>
      </c>
      <c r="J77" s="2">
        <f t="shared" si="7"/>
        <v>3470</v>
      </c>
      <c r="K77" s="2">
        <v>7190</v>
      </c>
      <c r="L77" s="74"/>
      <c r="M77" s="75">
        <v>1</v>
      </c>
      <c r="N77" s="76" t="s">
        <v>21</v>
      </c>
      <c r="O77" s="77">
        <v>0</v>
      </c>
      <c r="P77" s="73" t="s">
        <v>18</v>
      </c>
      <c r="Q77" s="2"/>
    </row>
    <row r="78" spans="1:17" ht="12.75">
      <c r="A78" s="71" t="s">
        <v>556</v>
      </c>
      <c r="B78" s="80" t="s">
        <v>571</v>
      </c>
      <c r="C78" s="71"/>
      <c r="D78" s="26" t="s">
        <v>561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6"/>
        <v>219</v>
      </c>
      <c r="J78" s="2">
        <f t="shared" si="7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12.75">
      <c r="A79" s="71" t="s">
        <v>555</v>
      </c>
      <c r="B79" s="80" t="s">
        <v>572</v>
      </c>
      <c r="C79" s="71"/>
      <c r="D79" s="26" t="s">
        <v>561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6"/>
        <v>479</v>
      </c>
      <c r="J79" s="2">
        <f t="shared" si="7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12.75">
      <c r="A80" s="71" t="s">
        <v>555</v>
      </c>
      <c r="B80" s="80" t="s">
        <v>571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6"/>
        <v>479</v>
      </c>
      <c r="J80" s="2">
        <f t="shared" si="7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12.75">
      <c r="A81" s="71" t="s">
        <v>555</v>
      </c>
      <c r="B81" s="80" t="s">
        <v>571</v>
      </c>
      <c r="C81" s="4"/>
      <c r="D81" s="26" t="str">
        <f>"("&amp;C81&amp;")"</f>
        <v>()</v>
      </c>
      <c r="E81" s="5" t="s">
        <v>444</v>
      </c>
      <c r="F81" s="73">
        <v>4679</v>
      </c>
      <c r="G81" s="9" t="s">
        <v>20</v>
      </c>
      <c r="H81" s="9">
        <v>250</v>
      </c>
      <c r="I81" s="2">
        <f t="shared" si="6"/>
        <v>1504</v>
      </c>
      <c r="J81" s="2">
        <f t="shared" si="7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12.75">
      <c r="A82" s="71" t="s">
        <v>555</v>
      </c>
      <c r="B82" s="83" t="s">
        <v>571</v>
      </c>
      <c r="C82" s="71"/>
      <c r="D82" s="26" t="str">
        <f>"("&amp;C82&amp;")"</f>
        <v>()</v>
      </c>
      <c r="E82" s="72" t="s">
        <v>2</v>
      </c>
      <c r="F82" s="73">
        <v>4679</v>
      </c>
      <c r="G82" s="74" t="s">
        <v>20</v>
      </c>
      <c r="H82" s="74">
        <v>250</v>
      </c>
      <c r="I82" s="2">
        <f t="shared" si="6"/>
        <v>479</v>
      </c>
      <c r="J82" s="2">
        <f t="shared" si="7"/>
        <v>4200</v>
      </c>
      <c r="K82" s="2">
        <v>8650</v>
      </c>
      <c r="L82" s="74"/>
      <c r="M82" s="75">
        <v>1</v>
      </c>
      <c r="N82" s="76" t="s">
        <v>21</v>
      </c>
      <c r="O82" s="77">
        <v>0</v>
      </c>
      <c r="P82" s="73" t="s">
        <v>18</v>
      </c>
    </row>
    <row r="83" spans="1:17" ht="12.75">
      <c r="A83" s="4" t="s">
        <v>49</v>
      </c>
      <c r="B83" s="4" t="s">
        <v>75</v>
      </c>
      <c r="C83" s="4" t="s">
        <v>417</v>
      </c>
      <c r="D83" s="26" t="s">
        <v>562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6"/>
        <v>410</v>
      </c>
      <c r="J83" s="2">
        <f t="shared" si="7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12.75">
      <c r="A84" s="4" t="s">
        <v>49</v>
      </c>
      <c r="B84" s="4" t="s">
        <v>75</v>
      </c>
      <c r="C84" s="4" t="s">
        <v>417</v>
      </c>
      <c r="D84" s="26" t="str">
        <f>"("&amp;C84&amp;")"</f>
        <v>(REG-HI-REL2-63DRW)</v>
      </c>
      <c r="E84" s="5" t="s">
        <v>2</v>
      </c>
      <c r="F84" s="9">
        <v>1960</v>
      </c>
      <c r="G84" s="2" t="s">
        <v>23</v>
      </c>
      <c r="H84" s="2">
        <v>0</v>
      </c>
      <c r="I84" s="2">
        <f t="shared" si="6"/>
        <v>410</v>
      </c>
      <c r="J84" s="2">
        <f t="shared" si="7"/>
        <v>1550</v>
      </c>
      <c r="K84" s="74">
        <v>3100</v>
      </c>
      <c r="L84" s="74"/>
      <c r="M84" s="28">
        <v>1</v>
      </c>
      <c r="N84" s="16" t="s">
        <v>33</v>
      </c>
      <c r="O84" s="8">
        <v>0</v>
      </c>
      <c r="P84" s="20" t="s">
        <v>18</v>
      </c>
    </row>
    <row r="85" spans="1:17" ht="12.75">
      <c r="A85" s="4" t="s">
        <v>50</v>
      </c>
      <c r="B85" s="83" t="s">
        <v>578</v>
      </c>
      <c r="C85" s="4"/>
      <c r="D85" s="26" t="s">
        <v>561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6"/>
        <v>410</v>
      </c>
      <c r="J85" s="2">
        <f t="shared" si="7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12.75">
      <c r="A86" s="4" t="s">
        <v>50</v>
      </c>
      <c r="B86" s="83" t="s">
        <v>578</v>
      </c>
      <c r="C86" s="4"/>
      <c r="D86" s="26" t="str">
        <f>"("&amp;C86&amp;")"</f>
        <v>()</v>
      </c>
      <c r="E86" s="5" t="s">
        <v>2</v>
      </c>
      <c r="F86" s="9">
        <v>1960</v>
      </c>
      <c r="G86" s="2" t="s">
        <v>23</v>
      </c>
      <c r="H86" s="2">
        <v>0</v>
      </c>
      <c r="I86" s="2">
        <f t="shared" si="6"/>
        <v>410</v>
      </c>
      <c r="J86" s="2">
        <f t="shared" si="7"/>
        <v>1550</v>
      </c>
      <c r="K86" s="74">
        <v>3100</v>
      </c>
      <c r="L86" s="74"/>
      <c r="M86" s="28">
        <v>1</v>
      </c>
      <c r="N86" s="16" t="s">
        <v>33</v>
      </c>
      <c r="O86" s="8">
        <v>0</v>
      </c>
      <c r="P86" s="20" t="s">
        <v>18</v>
      </c>
    </row>
    <row r="87" spans="1:17" ht="12.75">
      <c r="A87" s="4" t="s">
        <v>51</v>
      </c>
      <c r="B87" s="4" t="s">
        <v>76</v>
      </c>
      <c r="C87" s="4" t="s">
        <v>418</v>
      </c>
      <c r="D87" s="26" t="s">
        <v>563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6"/>
        <v>595</v>
      </c>
      <c r="J87" s="2">
        <f t="shared" si="7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12.75">
      <c r="A88" s="4" t="s">
        <v>51</v>
      </c>
      <c r="B88" s="4" t="s">
        <v>76</v>
      </c>
      <c r="C88" s="4" t="s">
        <v>418</v>
      </c>
      <c r="D88" s="26" t="str">
        <f>"("&amp;C88&amp;")"</f>
        <v>(REG-HI-REL3-63DRW)</v>
      </c>
      <c r="E88" s="5" t="s">
        <v>2</v>
      </c>
      <c r="F88" s="9">
        <v>2345</v>
      </c>
      <c r="G88" s="2" t="s">
        <v>23</v>
      </c>
      <c r="H88" s="2">
        <v>0</v>
      </c>
      <c r="I88" s="2">
        <f t="shared" si="6"/>
        <v>595</v>
      </c>
      <c r="J88" s="2">
        <f t="shared" si="7"/>
        <v>1750</v>
      </c>
      <c r="K88" s="74">
        <v>3500</v>
      </c>
      <c r="L88" s="74"/>
      <c r="M88" s="28">
        <v>1</v>
      </c>
      <c r="N88" s="16" t="s">
        <v>33</v>
      </c>
      <c r="O88" s="8">
        <v>0</v>
      </c>
      <c r="P88" s="20" t="s">
        <v>18</v>
      </c>
    </row>
    <row r="89" spans="1:17" ht="12.75">
      <c r="A89" s="4" t="s">
        <v>421</v>
      </c>
      <c r="B89" s="4" t="s">
        <v>422</v>
      </c>
      <c r="C89" s="4" t="s">
        <v>423</v>
      </c>
      <c r="D89" s="26" t="s">
        <v>564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6"/>
        <v>695</v>
      </c>
      <c r="J89" s="2">
        <f t="shared" si="7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12.75">
      <c r="A90" s="4" t="s">
        <v>421</v>
      </c>
      <c r="B90" s="4" t="s">
        <v>422</v>
      </c>
      <c r="C90" s="4" t="s">
        <v>423</v>
      </c>
      <c r="D90" s="26" t="str">
        <f>"("&amp;C90&amp;")"</f>
        <v>(REG-HI-REL3-63DRWC)</v>
      </c>
      <c r="E90" s="5" t="s">
        <v>2</v>
      </c>
      <c r="F90" s="38">
        <v>2345</v>
      </c>
      <c r="G90" s="38" t="s">
        <v>16</v>
      </c>
      <c r="H90" s="38">
        <v>200</v>
      </c>
      <c r="I90" s="2">
        <f t="shared" si="6"/>
        <v>695</v>
      </c>
      <c r="J90" s="2">
        <f t="shared" si="7"/>
        <v>1650</v>
      </c>
      <c r="K90" s="74">
        <v>3500</v>
      </c>
      <c r="L90" s="74"/>
      <c r="M90" s="39">
        <v>1</v>
      </c>
      <c r="N90" s="40" t="s">
        <v>33</v>
      </c>
      <c r="O90" s="41">
        <v>0</v>
      </c>
      <c r="P90" s="41" t="s">
        <v>18</v>
      </c>
    </row>
    <row r="91" spans="1:17" ht="12.75">
      <c r="A91" s="4" t="s">
        <v>52</v>
      </c>
      <c r="B91" s="83" t="s">
        <v>579</v>
      </c>
      <c r="C91" s="4"/>
      <c r="D91" s="26" t="s">
        <v>561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6"/>
        <v>595</v>
      </c>
      <c r="J91" s="2">
        <f t="shared" si="7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12.75">
      <c r="A92" s="4" t="s">
        <v>52</v>
      </c>
      <c r="B92" s="83" t="s">
        <v>579</v>
      </c>
      <c r="C92" s="4"/>
      <c r="D92" s="26" t="str">
        <f>"("&amp;C92&amp;")"</f>
        <v>()</v>
      </c>
      <c r="E92" s="5" t="s">
        <v>2</v>
      </c>
      <c r="F92" s="9">
        <v>2345</v>
      </c>
      <c r="G92" s="2" t="s">
        <v>23</v>
      </c>
      <c r="H92" s="2">
        <v>0</v>
      </c>
      <c r="I92" s="2">
        <f t="shared" si="6"/>
        <v>595</v>
      </c>
      <c r="J92" s="2">
        <f t="shared" si="7"/>
        <v>1750</v>
      </c>
      <c r="K92" s="74">
        <v>3500</v>
      </c>
      <c r="L92" s="74"/>
      <c r="M92" s="28">
        <v>1</v>
      </c>
      <c r="N92" s="16" t="s">
        <v>33</v>
      </c>
      <c r="O92" s="8">
        <v>0</v>
      </c>
      <c r="P92" s="20" t="s">
        <v>18</v>
      </c>
    </row>
    <row r="93" spans="1:17" ht="12.75">
      <c r="A93" s="4" t="s">
        <v>32</v>
      </c>
      <c r="B93" s="4" t="s">
        <v>74</v>
      </c>
      <c r="C93" s="4" t="s">
        <v>419</v>
      </c>
      <c r="D93" s="26" t="s">
        <v>565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6"/>
        <v>804</v>
      </c>
      <c r="J93" s="2">
        <f t="shared" si="7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12.75">
      <c r="A94" s="4" t="s">
        <v>32</v>
      </c>
      <c r="B94" s="4" t="s">
        <v>74</v>
      </c>
      <c r="C94" s="4" t="s">
        <v>419</v>
      </c>
      <c r="D94" s="26" t="str">
        <f>"("&amp;C94&amp;")"</f>
        <v>(REG-HI-REL4-63DRWC)</v>
      </c>
      <c r="E94" s="5" t="s">
        <v>2</v>
      </c>
      <c r="F94" s="73">
        <v>3029</v>
      </c>
      <c r="G94" s="2" t="s">
        <v>16</v>
      </c>
      <c r="H94" s="2">
        <v>200</v>
      </c>
      <c r="I94" s="2">
        <f t="shared" si="6"/>
        <v>804</v>
      </c>
      <c r="J94" s="2">
        <f t="shared" si="7"/>
        <v>2225</v>
      </c>
      <c r="K94" s="74">
        <v>4650</v>
      </c>
      <c r="L94" s="74"/>
      <c r="M94" s="28">
        <v>1</v>
      </c>
      <c r="N94" s="16" t="s">
        <v>33</v>
      </c>
      <c r="O94" s="8">
        <v>0</v>
      </c>
      <c r="P94" s="20" t="s">
        <v>18</v>
      </c>
    </row>
    <row r="95" spans="1:17" ht="12.75">
      <c r="A95" s="4" t="s">
        <v>34</v>
      </c>
      <c r="B95" s="83" t="s">
        <v>580</v>
      </c>
      <c r="C95" s="4"/>
      <c r="D95" s="26" t="s">
        <v>561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6"/>
        <v>704</v>
      </c>
      <c r="J95" s="2">
        <f t="shared" si="7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12.75">
      <c r="A96" s="4" t="s">
        <v>34</v>
      </c>
      <c r="B96" s="83" t="s">
        <v>580</v>
      </c>
      <c r="C96" s="4"/>
      <c r="D96" s="26" t="str">
        <f>"("&amp;C96&amp;")"</f>
        <v>()</v>
      </c>
      <c r="E96" s="5" t="s">
        <v>2</v>
      </c>
      <c r="F96" s="73">
        <v>3029</v>
      </c>
      <c r="G96" s="2" t="s">
        <v>23</v>
      </c>
      <c r="H96" s="2">
        <v>0</v>
      </c>
      <c r="I96" s="2">
        <f t="shared" si="6"/>
        <v>704</v>
      </c>
      <c r="J96" s="2">
        <f t="shared" si="7"/>
        <v>2325</v>
      </c>
      <c r="K96" s="74">
        <v>4650</v>
      </c>
      <c r="L96" s="74"/>
      <c r="M96" s="28">
        <v>1</v>
      </c>
      <c r="N96" s="16" t="s">
        <v>33</v>
      </c>
      <c r="O96" s="8">
        <v>0</v>
      </c>
      <c r="P96" s="20" t="s">
        <v>18</v>
      </c>
    </row>
    <row r="97" spans="1:16" ht="12.75">
      <c r="A97" s="4" t="s">
        <v>433</v>
      </c>
      <c r="B97" s="70" t="s">
        <v>439</v>
      </c>
      <c r="C97" s="55" t="s">
        <v>470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6"/>
        <v>2599</v>
      </c>
      <c r="J97" s="2">
        <f t="shared" si="7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12.75">
      <c r="A98" s="4" t="s">
        <v>433</v>
      </c>
      <c r="B98" s="70" t="s">
        <v>439</v>
      </c>
      <c r="C98" s="4" t="s">
        <v>436</v>
      </c>
      <c r="D98" s="26" t="s">
        <v>566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ref="I98:I129" si="8">F98-J98</f>
        <v>1019</v>
      </c>
      <c r="J98" s="2">
        <f t="shared" ref="J98:J129" si="9">(K98-H98-O98)/2</f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12.75">
      <c r="A99" s="4" t="s">
        <v>433</v>
      </c>
      <c r="B99" s="70" t="s">
        <v>439</v>
      </c>
      <c r="C99" s="55"/>
      <c r="D99" s="26" t="str">
        <f t="shared" ref="D99:D110" si="10">"("&amp;C99&amp;")"</f>
        <v>()</v>
      </c>
      <c r="E99" s="78" t="s">
        <v>560</v>
      </c>
      <c r="F99" s="73">
        <v>5819</v>
      </c>
      <c r="G99" s="2" t="s">
        <v>20</v>
      </c>
      <c r="H99" s="2">
        <v>250</v>
      </c>
      <c r="I99" s="2">
        <f t="shared" si="8"/>
        <v>2599</v>
      </c>
      <c r="J99" s="2">
        <f t="shared" si="9"/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12.75">
      <c r="A100" s="4" t="s">
        <v>433</v>
      </c>
      <c r="B100" s="70" t="s">
        <v>439</v>
      </c>
      <c r="C100" s="55" t="s">
        <v>461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8"/>
        <v>2599</v>
      </c>
      <c r="J100" s="2">
        <f t="shared" si="9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12.75">
      <c r="A101" s="4" t="s">
        <v>433</v>
      </c>
      <c r="B101" s="70" t="s">
        <v>439</v>
      </c>
      <c r="C101" s="55" t="s">
        <v>458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8"/>
        <v>2599</v>
      </c>
      <c r="J101" s="2">
        <f t="shared" si="9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12.75">
      <c r="A102" s="4" t="s">
        <v>433</v>
      </c>
      <c r="B102" s="70" t="s">
        <v>439</v>
      </c>
      <c r="C102" s="55" t="s">
        <v>473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8"/>
        <v>2599</v>
      </c>
      <c r="J102" s="2">
        <f t="shared" si="9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12.75">
      <c r="A103" s="4" t="s">
        <v>433</v>
      </c>
      <c r="B103" s="70" t="s">
        <v>439</v>
      </c>
      <c r="C103" s="55" t="s">
        <v>467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8"/>
        <v>2599</v>
      </c>
      <c r="J103" s="2">
        <f t="shared" si="9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12.75">
      <c r="A104" s="4" t="s">
        <v>433</v>
      </c>
      <c r="B104" s="70" t="s">
        <v>439</v>
      </c>
      <c r="C104" s="58" t="s">
        <v>483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8"/>
        <v>2599</v>
      </c>
      <c r="J104" s="2">
        <f t="shared" si="9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12.75">
      <c r="A105" s="4" t="s">
        <v>433</v>
      </c>
      <c r="B105" s="70" t="s">
        <v>439</v>
      </c>
      <c r="C105" s="4" t="s">
        <v>436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8"/>
        <v>1019</v>
      </c>
      <c r="J105" s="2">
        <f t="shared" si="9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12.75">
      <c r="A106" s="4" t="s">
        <v>433</v>
      </c>
      <c r="B106" s="70" t="s">
        <v>439</v>
      </c>
      <c r="C106" s="56" t="s">
        <v>477</v>
      </c>
      <c r="D106" s="26" t="str">
        <f t="shared" si="10"/>
        <v>(TRI-HI-SER17-62SDRWC)</v>
      </c>
      <c r="E106" s="57" t="s">
        <v>476</v>
      </c>
      <c r="F106" s="73">
        <v>5819</v>
      </c>
      <c r="G106" s="2" t="s">
        <v>20</v>
      </c>
      <c r="H106" s="2">
        <v>250</v>
      </c>
      <c r="I106" s="2">
        <f t="shared" si="8"/>
        <v>2599</v>
      </c>
      <c r="J106" s="2">
        <f t="shared" si="9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12.75">
      <c r="A107" s="4" t="s">
        <v>433</v>
      </c>
      <c r="B107" s="70" t="s">
        <v>439</v>
      </c>
      <c r="C107" s="55" t="s">
        <v>464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8"/>
        <v>2599</v>
      </c>
      <c r="J107" s="2">
        <f t="shared" si="9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12.75">
      <c r="A108" s="4" t="s">
        <v>433</v>
      </c>
      <c r="B108" s="70" t="s">
        <v>439</v>
      </c>
      <c r="C108" s="56" t="s">
        <v>480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8"/>
        <v>2599</v>
      </c>
      <c r="J108" s="2">
        <f t="shared" si="9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12.75">
      <c r="A109" s="4" t="s">
        <v>433</v>
      </c>
      <c r="B109" s="70" t="s">
        <v>439</v>
      </c>
      <c r="C109" s="55" t="s">
        <v>455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8"/>
        <v>2599</v>
      </c>
      <c r="J109" s="2">
        <f t="shared" si="9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12.75">
      <c r="A110" s="4" t="s">
        <v>434</v>
      </c>
      <c r="B110" s="70" t="s">
        <v>440</v>
      </c>
      <c r="C110" s="55" t="s">
        <v>471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8"/>
        <v>1369</v>
      </c>
      <c r="J110" s="2">
        <f t="shared" si="9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12.75">
      <c r="A111" s="4" t="s">
        <v>434</v>
      </c>
      <c r="B111" s="70" t="s">
        <v>440</v>
      </c>
      <c r="C111" s="4" t="s">
        <v>437</v>
      </c>
      <c r="D111" s="26" t="s">
        <v>567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8"/>
        <v>219</v>
      </c>
      <c r="J111" s="2">
        <f t="shared" si="9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12.75">
      <c r="A112" s="4" t="s">
        <v>434</v>
      </c>
      <c r="B112" s="70" t="s">
        <v>440</v>
      </c>
      <c r="C112" s="55"/>
      <c r="D112" s="26" t="str">
        <f t="shared" ref="D112:D123" si="11">"("&amp;C112&amp;")"</f>
        <v>()</v>
      </c>
      <c r="E112" s="78" t="s">
        <v>560</v>
      </c>
      <c r="F112" s="73">
        <v>3689</v>
      </c>
      <c r="G112" s="2" t="s">
        <v>20</v>
      </c>
      <c r="H112" s="2">
        <v>250</v>
      </c>
      <c r="I112" s="2">
        <f t="shared" si="8"/>
        <v>1369</v>
      </c>
      <c r="J112" s="2">
        <f t="shared" si="9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12.75">
      <c r="A113" s="4" t="s">
        <v>434</v>
      </c>
      <c r="B113" s="4" t="s">
        <v>440</v>
      </c>
      <c r="C113" s="55" t="s">
        <v>462</v>
      </c>
      <c r="D113" s="26" t="str">
        <f t="shared" si="11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8"/>
        <v>1369</v>
      </c>
      <c r="J113" s="2">
        <f t="shared" si="9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12.75">
      <c r="A114" s="4" t="s">
        <v>434</v>
      </c>
      <c r="B114" s="4" t="s">
        <v>440</v>
      </c>
      <c r="C114" s="55" t="s">
        <v>459</v>
      </c>
      <c r="D114" s="26" t="str">
        <f t="shared" si="11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8"/>
        <v>1369</v>
      </c>
      <c r="J114" s="2">
        <f t="shared" si="9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12.75">
      <c r="A115" s="4" t="s">
        <v>434</v>
      </c>
      <c r="B115" s="4" t="s">
        <v>440</v>
      </c>
      <c r="C115" s="55" t="s">
        <v>474</v>
      </c>
      <c r="D115" s="26" t="str">
        <f t="shared" si="11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8"/>
        <v>1369</v>
      </c>
      <c r="J115" s="2">
        <f t="shared" si="9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12.75">
      <c r="A116" s="4" t="s">
        <v>434</v>
      </c>
      <c r="B116" s="4" t="s">
        <v>440</v>
      </c>
      <c r="C116" s="55" t="s">
        <v>468</v>
      </c>
      <c r="D116" s="26" t="str">
        <f t="shared" si="11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8"/>
        <v>1369</v>
      </c>
      <c r="J116" s="2">
        <f t="shared" si="9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12.75">
      <c r="A117" s="4" t="s">
        <v>434</v>
      </c>
      <c r="B117" s="4" t="s">
        <v>440</v>
      </c>
      <c r="C117" s="58" t="s">
        <v>484</v>
      </c>
      <c r="D117" s="26" t="str">
        <f t="shared" si="11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8"/>
        <v>1369</v>
      </c>
      <c r="J117" s="2">
        <f t="shared" si="9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12.75">
      <c r="A118" s="4" t="s">
        <v>434</v>
      </c>
      <c r="B118" s="70" t="s">
        <v>440</v>
      </c>
      <c r="C118" s="4" t="s">
        <v>437</v>
      </c>
      <c r="D118" s="26" t="str">
        <f t="shared" si="11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8"/>
        <v>219</v>
      </c>
      <c r="J118" s="2">
        <f t="shared" si="9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12.75">
      <c r="A119" s="4" t="s">
        <v>434</v>
      </c>
      <c r="B119" s="4" t="s">
        <v>440</v>
      </c>
      <c r="C119" s="56" t="s">
        <v>478</v>
      </c>
      <c r="D119" s="26" t="str">
        <f t="shared" si="11"/>
        <v>(TRI-HI-SER6-62SDRWC)</v>
      </c>
      <c r="E119" s="57" t="s">
        <v>476</v>
      </c>
      <c r="F119" s="73">
        <v>3689</v>
      </c>
      <c r="G119" s="2" t="s">
        <v>20</v>
      </c>
      <c r="H119" s="2">
        <v>250</v>
      </c>
      <c r="I119" s="2">
        <f t="shared" si="8"/>
        <v>1369</v>
      </c>
      <c r="J119" s="2">
        <f t="shared" si="9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12.75">
      <c r="A120" s="4" t="s">
        <v>434</v>
      </c>
      <c r="B120" s="4" t="s">
        <v>440</v>
      </c>
      <c r="C120" s="55" t="s">
        <v>465</v>
      </c>
      <c r="D120" s="26" t="str">
        <f t="shared" si="11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8"/>
        <v>1369</v>
      </c>
      <c r="J120" s="2">
        <f t="shared" si="9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12.75">
      <c r="A121" s="4" t="s">
        <v>434</v>
      </c>
      <c r="B121" s="4" t="s">
        <v>440</v>
      </c>
      <c r="C121" s="56" t="s">
        <v>481</v>
      </c>
      <c r="D121" s="26" t="str">
        <f t="shared" si="11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8"/>
        <v>1369</v>
      </c>
      <c r="J121" s="2">
        <f t="shared" si="9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12.75">
      <c r="A122" s="4" t="s">
        <v>434</v>
      </c>
      <c r="B122" s="4" t="s">
        <v>440</v>
      </c>
      <c r="C122" s="55" t="s">
        <v>456</v>
      </c>
      <c r="D122" s="26" t="str">
        <f t="shared" si="11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8"/>
        <v>1369</v>
      </c>
      <c r="J122" s="2">
        <f t="shared" si="9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12.75">
      <c r="A123" s="4" t="s">
        <v>435</v>
      </c>
      <c r="B123" s="70" t="s">
        <v>441</v>
      </c>
      <c r="C123" s="55" t="s">
        <v>472</v>
      </c>
      <c r="D123" s="26" t="str">
        <f t="shared" si="11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8"/>
        <v>1959</v>
      </c>
      <c r="J123" s="2">
        <f t="shared" si="9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12.75">
      <c r="A124" s="4" t="s">
        <v>435</v>
      </c>
      <c r="B124" s="70" t="s">
        <v>441</v>
      </c>
      <c r="C124" s="4" t="s">
        <v>438</v>
      </c>
      <c r="D124" s="26" t="s">
        <v>568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8"/>
        <v>479</v>
      </c>
      <c r="J124" s="2">
        <f t="shared" si="9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12.75">
      <c r="A125" s="4" t="s">
        <v>435</v>
      </c>
      <c r="B125" s="4" t="s">
        <v>441</v>
      </c>
      <c r="C125" s="55"/>
      <c r="D125" s="26" t="str">
        <f t="shared" ref="D125:D135" si="12">"("&amp;C125&amp;")"</f>
        <v>()</v>
      </c>
      <c r="E125" s="78" t="s">
        <v>560</v>
      </c>
      <c r="F125" s="73">
        <v>4679</v>
      </c>
      <c r="G125" s="2" t="s">
        <v>20</v>
      </c>
      <c r="H125" s="2">
        <v>250</v>
      </c>
      <c r="I125" s="2">
        <f t="shared" si="8"/>
        <v>1959</v>
      </c>
      <c r="J125" s="2">
        <f t="shared" si="9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12.75">
      <c r="A126" s="4" t="s">
        <v>435</v>
      </c>
      <c r="B126" s="4" t="s">
        <v>441</v>
      </c>
      <c r="C126" s="55" t="s">
        <v>463</v>
      </c>
      <c r="D126" s="26" t="str">
        <f t="shared" si="12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8"/>
        <v>1959</v>
      </c>
      <c r="J126" s="2">
        <f t="shared" si="9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12.75">
      <c r="A127" s="4" t="s">
        <v>435</v>
      </c>
      <c r="B127" s="4" t="s">
        <v>441</v>
      </c>
      <c r="C127" s="55" t="s">
        <v>460</v>
      </c>
      <c r="D127" s="26" t="str">
        <f t="shared" si="12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8"/>
        <v>1959</v>
      </c>
      <c r="J127" s="2">
        <f t="shared" si="9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12.75">
      <c r="A128" s="4" t="s">
        <v>435</v>
      </c>
      <c r="B128" s="4" t="s">
        <v>441</v>
      </c>
      <c r="C128" s="55" t="s">
        <v>475</v>
      </c>
      <c r="D128" s="26" t="str">
        <f t="shared" si="12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8"/>
        <v>1959</v>
      </c>
      <c r="J128" s="2">
        <f t="shared" si="9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6" ht="12.75">
      <c r="A129" s="4" t="s">
        <v>435</v>
      </c>
      <c r="B129" s="4" t="s">
        <v>441</v>
      </c>
      <c r="C129" s="55" t="s">
        <v>469</v>
      </c>
      <c r="D129" s="26" t="str">
        <f t="shared" si="12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8"/>
        <v>1959</v>
      </c>
      <c r="J129" s="2">
        <f t="shared" si="9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6" ht="12.75">
      <c r="A130" s="4" t="s">
        <v>435</v>
      </c>
      <c r="B130" s="4" t="s">
        <v>441</v>
      </c>
      <c r="C130" s="58" t="s">
        <v>485</v>
      </c>
      <c r="D130" s="26" t="str">
        <f t="shared" si="12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ref="I130:I161" si="13">F130-J130</f>
        <v>1959</v>
      </c>
      <c r="J130" s="2">
        <f t="shared" ref="J130:J161" si="14">(K130-H130-O130)/2</f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6" ht="12.75">
      <c r="A131" s="4" t="s">
        <v>435</v>
      </c>
      <c r="B131" s="70" t="s">
        <v>441</v>
      </c>
      <c r="C131" s="4" t="s">
        <v>438</v>
      </c>
      <c r="D131" s="26" t="str">
        <f t="shared" si="12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si="13"/>
        <v>479</v>
      </c>
      <c r="J131" s="2">
        <f t="shared" si="14"/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6" ht="12.75">
      <c r="A132" s="4" t="s">
        <v>435</v>
      </c>
      <c r="B132" s="4" t="s">
        <v>441</v>
      </c>
      <c r="C132" s="56" t="s">
        <v>479</v>
      </c>
      <c r="D132" s="26" t="str">
        <f t="shared" si="12"/>
        <v>(TRI-HI-SER9-62SDRWC)</v>
      </c>
      <c r="E132" s="57" t="s">
        <v>476</v>
      </c>
      <c r="F132" s="73">
        <v>4679</v>
      </c>
      <c r="G132" s="2" t="s">
        <v>20</v>
      </c>
      <c r="H132" s="2">
        <v>250</v>
      </c>
      <c r="I132" s="2">
        <f t="shared" si="13"/>
        <v>1959</v>
      </c>
      <c r="J132" s="2">
        <f t="shared" si="14"/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6" ht="12.75">
      <c r="A133" s="4" t="s">
        <v>435</v>
      </c>
      <c r="B133" s="4" t="s">
        <v>441</v>
      </c>
      <c r="C133" s="55" t="s">
        <v>466</v>
      </c>
      <c r="D133" s="26" t="str">
        <f t="shared" si="12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3"/>
        <v>1959</v>
      </c>
      <c r="J133" s="2">
        <f t="shared" si="14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6" ht="12.75">
      <c r="A134" s="4" t="s">
        <v>435</v>
      </c>
      <c r="B134" s="4" t="s">
        <v>441</v>
      </c>
      <c r="C134" s="56" t="s">
        <v>482</v>
      </c>
      <c r="D134" s="26" t="str">
        <f t="shared" si="12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3"/>
        <v>1959</v>
      </c>
      <c r="J134" s="2">
        <f t="shared" si="14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6" ht="12.75">
      <c r="A135" s="4" t="s">
        <v>435</v>
      </c>
      <c r="B135" s="4" t="s">
        <v>441</v>
      </c>
      <c r="C135" s="55" t="s">
        <v>457</v>
      </c>
      <c r="D135" s="26" t="str">
        <f t="shared" si="12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3"/>
        <v>1959</v>
      </c>
      <c r="J135" s="2">
        <f t="shared" si="14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6" ht="12.75">
      <c r="A136" s="4"/>
      <c r="B136" s="4"/>
      <c r="C136" s="4"/>
      <c r="D136" s="26"/>
      <c r="E136" s="5"/>
      <c r="F136" s="9"/>
      <c r="G136" s="2"/>
      <c r="H136" s="2"/>
      <c r="I136" s="2"/>
      <c r="J136" s="2"/>
      <c r="K136" s="2"/>
      <c r="L136" s="2"/>
      <c r="M136" s="28"/>
      <c r="N136" s="16"/>
      <c r="O136" s="16"/>
      <c r="P136" s="9"/>
    </row>
    <row r="137" spans="1:16" ht="12.75">
      <c r="A137" s="4"/>
      <c r="B137" s="4"/>
      <c r="C137" s="4"/>
      <c r="D137" s="26"/>
      <c r="E137" s="5"/>
      <c r="F137" s="9"/>
      <c r="G137" s="2"/>
      <c r="H137" s="2"/>
      <c r="I137" s="2"/>
      <c r="J137" s="2"/>
      <c r="K137" s="2"/>
      <c r="L137" s="2"/>
      <c r="M137" s="28"/>
      <c r="N137" s="16"/>
      <c r="O137" s="16"/>
      <c r="P137" s="2"/>
    </row>
    <row r="138" spans="1:16" ht="12.75">
      <c r="A138" s="4"/>
      <c r="B138" s="4"/>
      <c r="C138" s="4"/>
      <c r="D138" s="26"/>
      <c r="E138" s="5"/>
      <c r="F138" s="9"/>
      <c r="G138" s="2"/>
      <c r="H138" s="2"/>
      <c r="I138" s="2"/>
      <c r="J138" s="2"/>
      <c r="K138" s="2"/>
      <c r="L138" s="2"/>
      <c r="M138" s="28"/>
      <c r="N138" s="16"/>
      <c r="O138" s="16"/>
      <c r="P138" s="2"/>
    </row>
    <row r="139" spans="1:16" ht="12.75">
      <c r="A139" s="4"/>
      <c r="B139" s="4"/>
      <c r="C139" s="4"/>
      <c r="D139" s="26"/>
      <c r="E139" s="5"/>
      <c r="F139" s="9"/>
      <c r="G139" s="2"/>
      <c r="H139" s="2"/>
      <c r="I139" s="2"/>
      <c r="J139" s="2"/>
      <c r="K139" s="2"/>
      <c r="L139" s="2"/>
      <c r="M139" s="28"/>
      <c r="N139" s="16"/>
      <c r="O139" s="16"/>
      <c r="P139" s="9"/>
    </row>
    <row r="140" spans="1:16" ht="12.75">
      <c r="A140" s="4"/>
      <c r="B140" s="4"/>
      <c r="C140" s="4"/>
      <c r="D140" s="26"/>
      <c r="E140" s="5"/>
      <c r="F140" s="9"/>
      <c r="G140" s="2"/>
      <c r="H140" s="2"/>
      <c r="I140" s="2"/>
      <c r="J140" s="2"/>
      <c r="K140" s="2"/>
      <c r="L140" s="2"/>
      <c r="M140" s="28"/>
      <c r="N140" s="16"/>
      <c r="O140" s="16"/>
      <c r="P140" s="9"/>
    </row>
    <row r="141" spans="1:16" ht="12.75">
      <c r="A141" s="4"/>
      <c r="B141" s="4"/>
      <c r="C141" s="4"/>
      <c r="D141" s="26"/>
      <c r="E141" s="5"/>
      <c r="F141" s="9"/>
      <c r="G141" s="2"/>
      <c r="H141" s="2"/>
      <c r="I141" s="2"/>
      <c r="J141" s="2"/>
      <c r="K141" s="2"/>
      <c r="L141" s="2"/>
      <c r="M141" s="28"/>
      <c r="N141" s="16"/>
      <c r="O141" s="16"/>
      <c r="P141" s="2"/>
    </row>
    <row r="142" spans="1:16" ht="12.75">
      <c r="A142" s="4"/>
      <c r="B142" s="4"/>
      <c r="C142" s="4"/>
      <c r="D142" s="26"/>
      <c r="E142" s="5"/>
      <c r="F142" s="9"/>
      <c r="G142" s="2"/>
      <c r="H142" s="2"/>
      <c r="I142" s="2"/>
      <c r="J142" s="2"/>
      <c r="K142" s="2"/>
      <c r="L142" s="2"/>
      <c r="M142" s="28"/>
      <c r="N142" s="16"/>
      <c r="O142" s="16"/>
      <c r="P142" s="2"/>
    </row>
    <row r="143" spans="1:16" ht="12.75">
      <c r="A143" s="4"/>
      <c r="B143" s="4"/>
      <c r="C143" s="4"/>
      <c r="D143" s="26"/>
      <c r="E143" s="5"/>
      <c r="F143" s="9"/>
      <c r="G143" s="2"/>
      <c r="H143" s="2"/>
      <c r="I143" s="2"/>
      <c r="J143" s="2"/>
      <c r="K143" s="2"/>
      <c r="L143" s="2"/>
      <c r="M143" s="28"/>
      <c r="N143" s="16"/>
      <c r="O143" s="16"/>
      <c r="P143" s="2"/>
    </row>
    <row r="144" spans="1:16" ht="12.75">
      <c r="A144" s="4"/>
      <c r="B144" s="4"/>
      <c r="C144" s="4"/>
      <c r="D144" s="26"/>
      <c r="E144" s="5"/>
      <c r="F144" s="9"/>
      <c r="G144" s="2"/>
      <c r="H144" s="2"/>
      <c r="I144" s="2"/>
      <c r="J144" s="2"/>
      <c r="K144" s="2"/>
      <c r="L144" s="2"/>
      <c r="M144" s="28"/>
      <c r="N144" s="16"/>
      <c r="O144" s="16"/>
      <c r="P144" s="2"/>
    </row>
    <row r="145" spans="1:16" ht="12.75">
      <c r="A145" s="4"/>
      <c r="B145" s="4"/>
      <c r="C145" s="4"/>
      <c r="D145" s="26"/>
      <c r="E145" s="5"/>
      <c r="F145" s="9"/>
      <c r="G145" s="2"/>
      <c r="H145" s="2"/>
      <c r="I145" s="2"/>
      <c r="J145" s="2"/>
      <c r="K145" s="2"/>
      <c r="L145" s="2"/>
      <c r="M145" s="28"/>
      <c r="N145" s="16"/>
      <c r="O145" s="16"/>
      <c r="P145" s="2"/>
    </row>
    <row r="146" spans="1:16" ht="12.75">
      <c r="A146" s="4"/>
      <c r="B146" s="4"/>
      <c r="C146" s="4"/>
      <c r="D146" s="26"/>
      <c r="E146" s="5"/>
      <c r="F146" s="9"/>
      <c r="G146" s="2"/>
      <c r="H146" s="2"/>
      <c r="I146" s="2"/>
      <c r="J146" s="2"/>
      <c r="K146" s="2"/>
      <c r="L146" s="2"/>
      <c r="M146" s="28"/>
      <c r="N146" s="16"/>
      <c r="O146" s="16"/>
      <c r="P146" s="2"/>
    </row>
    <row r="147" spans="1:16" ht="12.75">
      <c r="A147" s="4"/>
      <c r="B147" s="4"/>
      <c r="C147" s="4"/>
      <c r="D147" s="26"/>
      <c r="E147" s="5"/>
      <c r="F147" s="9"/>
      <c r="G147" s="2"/>
      <c r="H147" s="2"/>
      <c r="I147" s="2"/>
      <c r="J147" s="2"/>
      <c r="K147" s="2"/>
      <c r="L147" s="2"/>
      <c r="M147" s="28"/>
      <c r="N147" s="36"/>
      <c r="O147" s="16"/>
      <c r="P147" s="9"/>
    </row>
    <row r="148" spans="1:16" ht="12.75">
      <c r="A148" s="4"/>
      <c r="B148" s="4"/>
      <c r="C148" s="4"/>
      <c r="D148" s="26"/>
      <c r="E148" s="5"/>
      <c r="F148" s="9"/>
      <c r="G148" s="2"/>
      <c r="H148" s="2"/>
      <c r="I148" s="2"/>
      <c r="J148" s="2"/>
      <c r="K148" s="2"/>
      <c r="L148" s="2"/>
      <c r="M148" s="28"/>
      <c r="N148" s="36"/>
      <c r="O148" s="16"/>
      <c r="P148" s="9"/>
    </row>
    <row r="149" spans="1:16" ht="12.75">
      <c r="A149" s="4"/>
      <c r="B149" s="4"/>
      <c r="C149" s="4"/>
      <c r="D149" s="26"/>
      <c r="E149" s="5"/>
      <c r="F149" s="9"/>
      <c r="G149" s="2"/>
      <c r="H149" s="2"/>
      <c r="I149" s="2"/>
      <c r="J149" s="2"/>
      <c r="K149" s="2"/>
      <c r="L149" s="2"/>
      <c r="M149" s="28"/>
      <c r="N149" s="36"/>
      <c r="O149" s="16"/>
      <c r="P149" s="9"/>
    </row>
    <row r="150" spans="1:16" ht="12.75">
      <c r="A150" s="4"/>
      <c r="B150" s="4"/>
      <c r="C150" s="4"/>
      <c r="D150" s="26"/>
      <c r="E150" s="5"/>
      <c r="F150" s="9"/>
      <c r="G150" s="2"/>
      <c r="H150" s="2"/>
      <c r="I150" s="2"/>
      <c r="J150" s="2"/>
      <c r="K150" s="2"/>
      <c r="L150" s="2"/>
      <c r="M150" s="28"/>
      <c r="N150" s="16"/>
      <c r="O150" s="16"/>
      <c r="P150" s="9"/>
    </row>
    <row r="151" spans="1:16" ht="12.75">
      <c r="A151" s="4"/>
      <c r="B151" s="4"/>
      <c r="C151" s="4"/>
      <c r="D151" s="26"/>
      <c r="E151" s="5"/>
      <c r="F151" s="9"/>
      <c r="G151" s="2"/>
      <c r="H151" s="2"/>
      <c r="I151" s="2"/>
      <c r="J151" s="2"/>
      <c r="K151" s="2"/>
      <c r="L151" s="2"/>
      <c r="M151" s="28"/>
      <c r="N151" s="16"/>
      <c r="O151" s="16"/>
      <c r="P151" s="9"/>
    </row>
    <row r="152" spans="1:16" ht="12.75">
      <c r="A152" s="4"/>
      <c r="B152" s="4"/>
      <c r="C152" s="4"/>
      <c r="D152" s="26"/>
      <c r="E152" s="5"/>
      <c r="F152" s="9"/>
      <c r="G152" s="2"/>
      <c r="H152" s="2"/>
      <c r="I152" s="2"/>
      <c r="J152" s="2"/>
      <c r="K152" s="2"/>
      <c r="L152" s="2"/>
      <c r="M152" s="28"/>
      <c r="N152" s="16"/>
      <c r="O152" s="16"/>
      <c r="P152" s="9"/>
    </row>
    <row r="153" spans="1:16" ht="12.75">
      <c r="A153" s="4"/>
      <c r="B153" s="4"/>
      <c r="C153" s="4"/>
      <c r="D153" s="26"/>
      <c r="E153" s="5"/>
      <c r="F153" s="9"/>
      <c r="G153" s="2"/>
      <c r="H153" s="2"/>
      <c r="I153" s="2"/>
      <c r="J153" s="2"/>
      <c r="K153" s="2"/>
      <c r="L153" s="2"/>
      <c r="M153" s="28"/>
      <c r="N153" s="16"/>
      <c r="O153" s="16"/>
      <c r="P153" s="9"/>
    </row>
    <row r="154" spans="1:16" ht="12.75">
      <c r="A154" s="4"/>
      <c r="B154" s="4"/>
      <c r="C154" s="55"/>
      <c r="D154" s="26"/>
      <c r="E154" s="5"/>
      <c r="F154" s="9"/>
      <c r="G154" s="2"/>
      <c r="H154" s="2"/>
      <c r="I154" s="2"/>
      <c r="J154" s="2"/>
      <c r="K154" s="2"/>
      <c r="L154" s="2"/>
      <c r="M154" s="28"/>
      <c r="N154" s="17"/>
      <c r="O154" s="2"/>
      <c r="P154" s="20"/>
    </row>
    <row r="155" spans="1:16" ht="12.75">
      <c r="A155" s="4"/>
      <c r="B155" s="4"/>
      <c r="C155" s="55"/>
      <c r="D155" s="26"/>
      <c r="E155" s="5"/>
      <c r="F155" s="9"/>
      <c r="G155" s="2"/>
      <c r="H155" s="2"/>
      <c r="I155" s="2"/>
      <c r="J155" s="2"/>
      <c r="K155" s="2"/>
      <c r="L155" s="2"/>
      <c r="M155" s="28"/>
      <c r="N155" s="17"/>
      <c r="O155" s="2"/>
      <c r="P155" s="20"/>
    </row>
    <row r="156" spans="1:16" ht="12.75">
      <c r="A156" s="4"/>
      <c r="B156" s="4"/>
      <c r="C156" s="55"/>
      <c r="D156" s="26"/>
      <c r="E156" s="5"/>
      <c r="F156" s="9"/>
      <c r="G156" s="2"/>
      <c r="H156" s="2"/>
      <c r="I156" s="2"/>
      <c r="J156" s="2"/>
      <c r="K156" s="2"/>
      <c r="L156" s="2"/>
      <c r="M156" s="28"/>
      <c r="N156" s="17"/>
      <c r="O156" s="2"/>
      <c r="P156" s="20"/>
    </row>
    <row r="157" spans="1:16" ht="12.75">
      <c r="A157" s="4"/>
      <c r="B157" s="4"/>
      <c r="C157" s="4"/>
      <c r="D157" s="26"/>
      <c r="E157" s="5"/>
      <c r="F157" s="9"/>
      <c r="G157" s="38"/>
      <c r="H157" s="2"/>
      <c r="I157" s="2"/>
      <c r="J157" s="2"/>
      <c r="K157" s="2"/>
      <c r="L157" s="2"/>
      <c r="M157" s="28"/>
      <c r="N157" s="16"/>
      <c r="O157" s="2"/>
      <c r="P157" s="20"/>
    </row>
    <row r="158" spans="1:16" ht="12.75">
      <c r="A158" s="4"/>
      <c r="B158" s="4"/>
      <c r="C158" s="4"/>
      <c r="D158" s="26"/>
      <c r="E158" s="5"/>
      <c r="F158" s="9"/>
      <c r="G158" s="38"/>
      <c r="H158" s="2"/>
      <c r="I158" s="2"/>
      <c r="J158" s="2"/>
      <c r="K158" s="2"/>
      <c r="L158" s="2"/>
      <c r="M158" s="28"/>
      <c r="N158" s="16"/>
      <c r="O158" s="2"/>
      <c r="P158" s="20"/>
    </row>
    <row r="159" spans="1:16" ht="12.75">
      <c r="A159" s="4"/>
      <c r="B159" s="4"/>
      <c r="C159" s="4"/>
      <c r="D159" s="26"/>
      <c r="E159" s="5"/>
      <c r="F159" s="9"/>
      <c r="G159" s="38"/>
      <c r="H159" s="2"/>
      <c r="I159" s="2"/>
      <c r="J159" s="2"/>
      <c r="K159" s="2"/>
      <c r="L159" s="2"/>
      <c r="M159" s="28"/>
      <c r="N159" s="16"/>
      <c r="O159" s="2"/>
      <c r="P159" s="20"/>
    </row>
    <row r="160" spans="1:16" ht="12.75">
      <c r="A160" s="4"/>
      <c r="B160" s="4"/>
      <c r="C160" s="4"/>
      <c r="D160" s="26"/>
      <c r="E160" s="5"/>
      <c r="F160" s="9"/>
      <c r="G160" s="2"/>
      <c r="H160" s="2"/>
      <c r="I160" s="2"/>
      <c r="J160" s="2"/>
      <c r="K160" s="2"/>
      <c r="L160" s="2"/>
      <c r="M160" s="28"/>
      <c r="N160" s="16"/>
      <c r="O160" s="16"/>
      <c r="P160" s="9"/>
    </row>
    <row r="161" spans="1:16" ht="12.75">
      <c r="A161" s="4"/>
      <c r="B161" s="4"/>
      <c r="C161" s="4"/>
      <c r="D161" s="26"/>
      <c r="E161" s="5"/>
      <c r="F161" s="9"/>
      <c r="G161" s="2"/>
      <c r="H161" s="2"/>
      <c r="I161" s="2"/>
      <c r="J161" s="2"/>
      <c r="K161" s="2"/>
      <c r="L161" s="2"/>
      <c r="M161" s="28"/>
      <c r="N161" s="16"/>
      <c r="O161" s="16"/>
      <c r="P161" s="9"/>
    </row>
    <row r="162" spans="1:16" ht="12.75">
      <c r="A162" s="4"/>
      <c r="B162" s="4"/>
      <c r="C162" s="4"/>
      <c r="D162" s="26"/>
      <c r="E162" s="5"/>
      <c r="F162" s="9"/>
      <c r="G162" s="2"/>
      <c r="H162" s="2"/>
      <c r="I162" s="2"/>
      <c r="J162" s="2"/>
      <c r="K162" s="2"/>
      <c r="L162" s="2"/>
      <c r="M162" s="28"/>
      <c r="N162" s="16"/>
      <c r="O162" s="16"/>
      <c r="P162" s="9"/>
    </row>
    <row r="163" spans="1:16" ht="12.75">
      <c r="A163" s="4"/>
      <c r="B163" s="4"/>
      <c r="C163" s="4"/>
      <c r="D163" s="26"/>
      <c r="E163" s="5"/>
      <c r="F163" s="9"/>
      <c r="G163" s="2"/>
      <c r="H163" s="2"/>
      <c r="I163" s="2"/>
      <c r="J163" s="2"/>
      <c r="K163" s="2"/>
      <c r="L163" s="2"/>
      <c r="M163" s="28"/>
      <c r="N163" s="16"/>
      <c r="O163" s="16"/>
      <c r="P163" s="9"/>
    </row>
    <row r="164" spans="1:16" ht="12.75">
      <c r="A164" s="4"/>
      <c r="B164" s="4"/>
      <c r="C164" s="4"/>
      <c r="D164" s="26"/>
      <c r="E164" s="5"/>
      <c r="F164" s="9"/>
      <c r="G164" s="2"/>
      <c r="H164" s="2"/>
      <c r="I164" s="2"/>
      <c r="J164" s="2"/>
      <c r="K164" s="2"/>
      <c r="L164" s="2"/>
      <c r="M164" s="28"/>
      <c r="N164" s="16"/>
      <c r="O164" s="16"/>
      <c r="P164" s="9"/>
    </row>
    <row r="165" spans="1:16" ht="12.75">
      <c r="A165" s="4"/>
      <c r="B165" s="4"/>
      <c r="C165" s="4"/>
      <c r="D165" s="26"/>
      <c r="E165" s="5"/>
      <c r="F165" s="9"/>
      <c r="G165" s="2"/>
      <c r="H165" s="2"/>
      <c r="I165" s="2"/>
      <c r="J165" s="2"/>
      <c r="K165" s="2"/>
      <c r="L165" s="2"/>
      <c r="M165" s="28"/>
      <c r="N165" s="16"/>
      <c r="O165" s="16"/>
      <c r="P165" s="9"/>
    </row>
    <row r="166" spans="1:16" ht="12.75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2"/>
    </row>
    <row r="167" spans="1:16" ht="12.75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12.75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9"/>
    </row>
    <row r="169" spans="1:16" ht="12.75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12.75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6" ht="12.75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12.75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6" ht="12.75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6" ht="12.75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2"/>
      <c r="P174" s="20"/>
    </row>
    <row r="175" spans="1:16" ht="12.75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2"/>
      <c r="P175" s="20"/>
    </row>
    <row r="176" spans="1:16" ht="12.75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2"/>
      <c r="P176" s="20"/>
    </row>
    <row r="177" spans="1:16" ht="12.75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12.75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12.75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2"/>
      <c r="P179" s="20"/>
    </row>
    <row r="180" spans="1:16" ht="12.75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2"/>
      <c r="P180" s="20"/>
    </row>
    <row r="181" spans="1:16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6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2"/>
    </row>
    <row r="183" spans="1:16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2"/>
    </row>
    <row r="184" spans="1:16" ht="12.75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12.75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2"/>
      <c r="P185" s="20"/>
    </row>
    <row r="186" spans="1:16" ht="12.75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2"/>
      <c r="P186" s="20"/>
    </row>
    <row r="187" spans="1:16" ht="12.75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6"/>
      <c r="O187" s="16"/>
      <c r="P187" s="2"/>
    </row>
    <row r="188" spans="1:16" ht="12.75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6"/>
      <c r="O188" s="16"/>
      <c r="P188" s="2"/>
    </row>
    <row r="189" spans="1:16" ht="12.75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36"/>
      <c r="O190" s="16"/>
      <c r="P190" s="9"/>
    </row>
    <row r="191" spans="1:16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36"/>
      <c r="O191" s="16"/>
      <c r="P191" s="9"/>
    </row>
    <row r="192" spans="1:16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12.75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7" ht="12.75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7" ht="12.75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  <c r="Q195" s="41"/>
    </row>
    <row r="196" spans="1:17" ht="12.75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  <c r="Q196" s="41"/>
    </row>
    <row r="197" spans="1:17" ht="12.75">
      <c r="A197" s="4"/>
      <c r="B197" s="4"/>
      <c r="C197" s="55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7"/>
      <c r="O197" s="2"/>
      <c r="P197" s="20"/>
      <c r="Q197" s="41"/>
    </row>
    <row r="198" spans="1:17" ht="12.75">
      <c r="A198" s="4"/>
      <c r="B198" s="4"/>
      <c r="C198" s="55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7"/>
      <c r="O198" s="2"/>
      <c r="P198" s="20"/>
    </row>
    <row r="199" spans="1:17" ht="12.75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12.75">
      <c r="A200" s="4"/>
      <c r="B200" s="4"/>
      <c r="C200" s="4"/>
      <c r="D200" s="26"/>
      <c r="E200" s="5"/>
      <c r="F200" s="9"/>
      <c r="G200" s="38"/>
      <c r="H200" s="2"/>
      <c r="I200" s="2"/>
      <c r="J200" s="2"/>
      <c r="K200" s="2"/>
      <c r="L200" s="2"/>
      <c r="M200" s="28"/>
      <c r="N200" s="16"/>
      <c r="O200" s="2"/>
      <c r="P200" s="20"/>
    </row>
    <row r="201" spans="1:17" ht="12.75">
      <c r="A201" s="4"/>
      <c r="B201" s="4"/>
      <c r="C201" s="4"/>
      <c r="D201" s="26"/>
      <c r="E201" s="5"/>
      <c r="F201" s="9"/>
      <c r="G201" s="38"/>
      <c r="H201" s="2"/>
      <c r="I201" s="2"/>
      <c r="J201" s="2"/>
      <c r="K201" s="2"/>
      <c r="L201" s="2"/>
      <c r="M201" s="28"/>
      <c r="N201" s="16"/>
      <c r="O201" s="2"/>
      <c r="P201" s="20"/>
    </row>
    <row r="202" spans="1:17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7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9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16"/>
      <c r="P214" s="9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9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16"/>
      <c r="P219" s="2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2"/>
      <c r="P222" s="20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2"/>
    </row>
    <row r="225" spans="1:16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2"/>
    </row>
    <row r="226" spans="1:16" ht="12.75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12.75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2"/>
      <c r="P227" s="20"/>
    </row>
    <row r="228" spans="1:16" ht="12.75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2"/>
      <c r="P228" s="20"/>
    </row>
    <row r="229" spans="1:16" ht="12.75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6"/>
      <c r="O229" s="16"/>
      <c r="P229" s="2"/>
    </row>
    <row r="230" spans="1:16" ht="12.75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6"/>
      <c r="O230" s="16"/>
      <c r="P230" s="2"/>
    </row>
    <row r="231" spans="1:16" ht="12.75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36"/>
      <c r="O232" s="16"/>
      <c r="P232" s="9"/>
    </row>
    <row r="233" spans="1:16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36"/>
      <c r="O233" s="16"/>
      <c r="P233" s="9"/>
    </row>
    <row r="234" spans="1:16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12.75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12.75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6" ht="12.75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6" ht="12.75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12.75">
      <c r="A240" s="4"/>
      <c r="B240" s="4"/>
      <c r="C240" s="55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7"/>
      <c r="O240" s="2"/>
      <c r="P240" s="20"/>
    </row>
    <row r="241" spans="1:16" ht="12.75">
      <c r="A241" s="4"/>
      <c r="B241" s="4"/>
      <c r="C241" s="55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7"/>
      <c r="O241" s="2"/>
      <c r="P241" s="20"/>
    </row>
    <row r="242" spans="1:16" ht="12.75">
      <c r="A242" s="4"/>
      <c r="B242" s="4"/>
      <c r="C242" s="4"/>
      <c r="D242" s="26"/>
      <c r="E242" s="5"/>
      <c r="F242" s="38"/>
      <c r="G242" s="38"/>
      <c r="H242" s="38"/>
      <c r="I242" s="38"/>
      <c r="J242" s="38"/>
      <c r="K242" s="38"/>
      <c r="L242" s="38"/>
      <c r="M242" s="39"/>
      <c r="N242" s="40"/>
      <c r="O242" s="41"/>
      <c r="P242" s="41"/>
    </row>
    <row r="243" spans="1:16" ht="12.75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12.75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12.75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12.75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12.75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12.75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12.75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12.75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12.75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12.75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12.75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12.75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12.75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12.75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12.75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12.75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12.75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12.75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12.75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12.75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12.75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12.75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12.75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12.75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12.75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12.75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12.75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12.75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12.75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12.75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12.75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12.75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12.75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79</v>
      </c>
      <c r="B1" t="s">
        <v>80</v>
      </c>
      <c r="C1" t="s">
        <v>534</v>
      </c>
      <c r="D1" t="s">
        <v>533</v>
      </c>
      <c r="E1" t="s">
        <v>131</v>
      </c>
      <c r="F1" t="s">
        <v>514</v>
      </c>
      <c r="G1" s="42" t="s">
        <v>132</v>
      </c>
      <c r="H1" t="s">
        <v>133</v>
      </c>
      <c r="I1" t="s">
        <v>513</v>
      </c>
    </row>
    <row r="2" spans="1:9" ht="12">
      <c r="A2" s="32" t="s">
        <v>315</v>
      </c>
      <c r="B2" s="26" t="str">
        <f t="shared" ref="B2:B65" si="0">"("&amp;A2&amp;")"</f>
        <v>(CAM-REC-SF3-HP0)</v>
      </c>
      <c r="C2" s="32" t="s">
        <v>535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316</v>
      </c>
      <c r="B3" s="26" t="str">
        <f t="shared" si="0"/>
        <v>(CAM-REC-SF3-HP1)</v>
      </c>
      <c r="C3" s="32" t="s">
        <v>536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317</v>
      </c>
      <c r="B4" s="26" t="str">
        <f t="shared" si="0"/>
        <v>(CAM-REC-SF3-HP2)</v>
      </c>
      <c r="C4" s="32" t="s">
        <v>537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318</v>
      </c>
      <c r="B5" s="26" t="str">
        <f t="shared" si="0"/>
        <v>(CAM-REC-SF3-HP3)</v>
      </c>
      <c r="C5" s="32" t="s">
        <v>538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319</v>
      </c>
      <c r="B6" s="26" t="str">
        <f t="shared" si="0"/>
        <v>(CAM-REC-SF3-HP4)</v>
      </c>
      <c r="C6" s="32" t="s">
        <v>539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320</v>
      </c>
      <c r="B7" s="26" t="str">
        <f t="shared" si="0"/>
        <v>(CAM-REC-SF3-LP0)</v>
      </c>
      <c r="C7" s="32" t="s">
        <v>540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321</v>
      </c>
      <c r="B8" s="26" t="str">
        <f t="shared" si="0"/>
        <v>(CAM-REC-SF3-LP1)</v>
      </c>
      <c r="C8" s="32" t="s">
        <v>541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322</v>
      </c>
      <c r="B9" s="26" t="str">
        <f t="shared" si="0"/>
        <v>(CAM-REC-SF3-LP2)</v>
      </c>
      <c r="C9" s="32" t="s">
        <v>542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323</v>
      </c>
      <c r="B10" s="26" t="str">
        <f t="shared" si="0"/>
        <v>(CAM-REC-SF3-LP3)</v>
      </c>
      <c r="C10" s="32" t="s">
        <v>543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324</v>
      </c>
      <c r="B11" s="26" t="str">
        <f t="shared" si="0"/>
        <v>(CAM-REC-SF3-LP4)</v>
      </c>
      <c r="C11" s="32" t="s">
        <v>544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325</v>
      </c>
      <c r="B12" s="26" t="str">
        <f t="shared" si="0"/>
        <v>(CAM-REC-SF3-MP0)</v>
      </c>
      <c r="C12" s="32" t="s">
        <v>545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326</v>
      </c>
      <c r="B13" s="26" t="str">
        <f t="shared" si="0"/>
        <v>(CAM-REC-SF3-MP1)</v>
      </c>
      <c r="C13" s="32" t="s">
        <v>546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327</v>
      </c>
      <c r="B14" s="26" t="str">
        <f t="shared" si="0"/>
        <v>(CAM-REC-SF3-MP2)</v>
      </c>
      <c r="C14" s="32" t="s">
        <v>547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328</v>
      </c>
      <c r="B15" s="26" t="str">
        <f t="shared" si="0"/>
        <v>(CAM-REC-SF3-MP3)</v>
      </c>
      <c r="C15" s="32" t="s">
        <v>548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329</v>
      </c>
      <c r="B16" s="26" t="str">
        <f t="shared" si="0"/>
        <v>(CAM-REC-SF3-MP4)</v>
      </c>
      <c r="C16" s="32" t="s">
        <v>549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238</v>
      </c>
      <c r="B17" s="26" t="str">
        <f t="shared" si="0"/>
        <v>(ABC-REC-SF3-HP0)</v>
      </c>
      <c r="C17" s="32" t="s">
        <v>535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>
      <c r="A18" s="32" t="s">
        <v>239</v>
      </c>
      <c r="B18" s="26" t="str">
        <f t="shared" si="0"/>
        <v>(ABC-REC-SF3-HP1)</v>
      </c>
      <c r="C18" s="32" t="s">
        <v>536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>
      <c r="A19" s="32" t="s">
        <v>240</v>
      </c>
      <c r="B19" s="26" t="str">
        <f t="shared" si="0"/>
        <v>(ABC-REC-SF3-HP2)</v>
      </c>
      <c r="C19" s="32" t="s">
        <v>537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>
      <c r="A20" s="32" t="s">
        <v>241</v>
      </c>
      <c r="B20" s="26" t="str">
        <f t="shared" si="0"/>
        <v>(ABC-REC-SF3-HP3)</v>
      </c>
      <c r="C20" s="32" t="s">
        <v>538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>
      <c r="A21" s="32" t="s">
        <v>242</v>
      </c>
      <c r="B21" s="26" t="str">
        <f t="shared" si="0"/>
        <v>(ABC-REC-SF3-HP4)</v>
      </c>
      <c r="C21" s="32" t="s">
        <v>539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>
      <c r="A22" s="32" t="s">
        <v>243</v>
      </c>
      <c r="B22" s="26" t="str">
        <f t="shared" si="0"/>
        <v>(ABC-REC-SF3-LP0)</v>
      </c>
      <c r="C22" s="32" t="s">
        <v>540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>
      <c r="A23" s="32" t="s">
        <v>244</v>
      </c>
      <c r="B23" s="26" t="str">
        <f t="shared" si="0"/>
        <v>(ABC-REC-SF3-LP1)</v>
      </c>
      <c r="C23" s="32" t="s">
        <v>541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>
      <c r="A24" s="32" t="s">
        <v>245</v>
      </c>
      <c r="B24" s="26" t="str">
        <f t="shared" si="0"/>
        <v>(ABC-REC-SF3-LP2)</v>
      </c>
      <c r="C24" s="32" t="s">
        <v>542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>
      <c r="A25" s="32" t="s">
        <v>246</v>
      </c>
      <c r="B25" s="26" t="str">
        <f t="shared" si="0"/>
        <v>(ABC-REC-SF3-LP3)</v>
      </c>
      <c r="C25" s="32" t="s">
        <v>543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>
      <c r="A26" s="32" t="s">
        <v>247</v>
      </c>
      <c r="B26" s="26" t="str">
        <f t="shared" si="0"/>
        <v>(ABC-REC-SF3-LP4)</v>
      </c>
      <c r="C26" s="32" t="s">
        <v>544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>
      <c r="A27" s="32" t="s">
        <v>248</v>
      </c>
      <c r="B27" s="26" t="str">
        <f t="shared" si="0"/>
        <v>(ABC-REC-SF3-MP0)</v>
      </c>
      <c r="C27" s="32" t="s">
        <v>545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>
      <c r="A28" s="32" t="s">
        <v>249</v>
      </c>
      <c r="B28" s="26" t="str">
        <f t="shared" si="0"/>
        <v>(ABC-REC-SF3-MP1)</v>
      </c>
      <c r="C28" s="32" t="s">
        <v>546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>
      <c r="A29" s="32" t="s">
        <v>250</v>
      </c>
      <c r="B29" s="26" t="str">
        <f t="shared" si="0"/>
        <v>(ABC-REC-SF3-MP2)</v>
      </c>
      <c r="C29" s="32" t="s">
        <v>547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>
      <c r="A30" s="32" t="s">
        <v>251</v>
      </c>
      <c r="B30" s="26" t="str">
        <f t="shared" si="0"/>
        <v>(ABC-REC-SF3-MP3)</v>
      </c>
      <c r="C30" s="32" t="s">
        <v>548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>
      <c r="A31" s="32" t="s">
        <v>196</v>
      </c>
      <c r="B31" s="26" t="str">
        <f t="shared" si="0"/>
        <v>(ELU-REC-MM-1)</v>
      </c>
      <c r="C31" s="32" t="s">
        <v>550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>
      <c r="A32" s="32" t="s">
        <v>197</v>
      </c>
      <c r="B32" s="26" t="str">
        <f t="shared" si="0"/>
        <v>(ELU-REC-MM-2)</v>
      </c>
      <c r="C32" s="32" t="s">
        <v>551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>
      <c r="A33" s="32" t="s">
        <v>198</v>
      </c>
      <c r="B33" s="26" t="str">
        <f t="shared" si="0"/>
        <v>(ELU-REC-MM-3)</v>
      </c>
      <c r="C33" s="32" t="s">
        <v>552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>
      <c r="A34" s="32" t="s">
        <v>199</v>
      </c>
      <c r="B34" s="26" t="str">
        <f t="shared" si="0"/>
        <v>(ELU-REC-MM-4)</v>
      </c>
      <c r="C34" s="32" t="s">
        <v>553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>
      <c r="A35" s="32" t="s">
        <v>200</v>
      </c>
      <c r="B35" s="26" t="str">
        <f t="shared" si="0"/>
        <v>(ELU-REC-SF3-HP0)</v>
      </c>
      <c r="C35" s="32" t="s">
        <v>535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>
      <c r="A36" s="32" t="s">
        <v>201</v>
      </c>
      <c r="B36" s="26" t="str">
        <f t="shared" si="0"/>
        <v>(ELU-REC-SF3-HP1)</v>
      </c>
      <c r="C36" s="32" t="s">
        <v>536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>
      <c r="A37" s="32" t="s">
        <v>202</v>
      </c>
      <c r="B37" s="26" t="str">
        <f t="shared" si="0"/>
        <v>(ELU-REC-SF3-HP2)</v>
      </c>
      <c r="C37" s="32" t="s">
        <v>537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>
      <c r="A38" s="32" t="s">
        <v>203</v>
      </c>
      <c r="B38" s="26" t="str">
        <f t="shared" si="0"/>
        <v>(ELU-REC-SF3-HP3)</v>
      </c>
      <c r="C38" s="32" t="s">
        <v>538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>
      <c r="A39" s="32" t="s">
        <v>204</v>
      </c>
      <c r="B39" s="26" t="str">
        <f t="shared" si="0"/>
        <v>(ELU-REC-SF3-HP4)</v>
      </c>
      <c r="C39" s="32" t="s">
        <v>539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>
      <c r="A40" s="32" t="s">
        <v>205</v>
      </c>
      <c r="B40" s="26" t="str">
        <f t="shared" si="0"/>
        <v>(ELU-REC-SF3-LP0)</v>
      </c>
      <c r="C40" s="32" t="s">
        <v>540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>
      <c r="A41" s="32" t="s">
        <v>206</v>
      </c>
      <c r="B41" s="26" t="str">
        <f t="shared" si="0"/>
        <v>(ELU-REC-SF3-LP1)</v>
      </c>
      <c r="C41" s="32" t="s">
        <v>541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>
      <c r="A42" s="32" t="s">
        <v>207</v>
      </c>
      <c r="B42" s="26" t="str">
        <f t="shared" si="0"/>
        <v>(ELU-REC-SF3-LP2)</v>
      </c>
      <c r="C42" s="32" t="s">
        <v>542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>
      <c r="A43" s="32" t="s">
        <v>208</v>
      </c>
      <c r="B43" s="26" t="str">
        <f t="shared" si="0"/>
        <v>(ELU-REC-SF3-LP3)</v>
      </c>
      <c r="C43" s="32" t="s">
        <v>543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>
      <c r="A44" s="32" t="s">
        <v>209</v>
      </c>
      <c r="B44" s="26" t="str">
        <f t="shared" si="0"/>
        <v>(ELU-REC-SF3-LP4)</v>
      </c>
      <c r="C44" s="32" t="s">
        <v>544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>
      <c r="A45" s="32" t="s">
        <v>210</v>
      </c>
      <c r="B45" s="26" t="str">
        <f t="shared" si="0"/>
        <v>(ELU-REC-SF3-MP0)</v>
      </c>
      <c r="C45" s="32" t="s">
        <v>545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>
      <c r="A46" s="32" t="s">
        <v>211</v>
      </c>
      <c r="B46" s="26" t="str">
        <f t="shared" si="0"/>
        <v>(ELU-REC-SF3-MP1)</v>
      </c>
      <c r="C46" s="32" t="s">
        <v>546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>
      <c r="A47" s="32" t="s">
        <v>212</v>
      </c>
      <c r="B47" s="26" t="str">
        <f t="shared" si="0"/>
        <v>(ELU-REC-SF3-MP2)</v>
      </c>
      <c r="C47" s="32" t="s">
        <v>547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>
      <c r="A48" s="32" t="s">
        <v>213</v>
      </c>
      <c r="B48" s="26" t="str">
        <f t="shared" si="0"/>
        <v>(ELU-REC-SF3-MP3)</v>
      </c>
      <c r="C48" s="32" t="s">
        <v>548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>
      <c r="A49" s="32" t="s">
        <v>214</v>
      </c>
      <c r="B49" s="26" t="str">
        <f t="shared" si="0"/>
        <v>(ELU-REC-SF3-MP4)</v>
      </c>
      <c r="C49" s="32" t="s">
        <v>549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>
      <c r="A50" s="32" t="s">
        <v>215</v>
      </c>
      <c r="B50" s="26" t="str">
        <f t="shared" si="0"/>
        <v>(FAF-REC-MM-1)</v>
      </c>
      <c r="C50" s="32" t="s">
        <v>550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>
      <c r="A51" s="32" t="s">
        <v>216</v>
      </c>
      <c r="B51" s="26" t="str">
        <f t="shared" si="0"/>
        <v>(FAF-REC-MM-2)</v>
      </c>
      <c r="C51" s="32" t="s">
        <v>551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>
      <c r="A52" s="32" t="s">
        <v>217</v>
      </c>
      <c r="B52" s="26" t="str">
        <f t="shared" si="0"/>
        <v>(FAF-REC-MM-3)</v>
      </c>
      <c r="C52" s="32" t="s">
        <v>552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>
      <c r="A53" s="32" t="s">
        <v>218</v>
      </c>
      <c r="B53" s="26" t="str">
        <f t="shared" si="0"/>
        <v>(FAF-REC-MM-4)</v>
      </c>
      <c r="C53" s="32" t="s">
        <v>553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>
      <c r="A54" s="32" t="s">
        <v>219</v>
      </c>
      <c r="B54" s="26" t="str">
        <f t="shared" si="0"/>
        <v>(FAF-REC-SF3-HP0)</v>
      </c>
      <c r="C54" s="32" t="s">
        <v>535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>
      <c r="A55" s="32" t="s">
        <v>220</v>
      </c>
      <c r="B55" s="26" t="str">
        <f t="shared" si="0"/>
        <v>(FAF-REC-SF3-HP1)</v>
      </c>
      <c r="C55" s="32" t="s">
        <v>536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>
      <c r="A56" s="32" t="s">
        <v>221</v>
      </c>
      <c r="B56" s="26" t="str">
        <f t="shared" si="0"/>
        <v>(FAF-REC-SF3-HP2)</v>
      </c>
      <c r="C56" s="32" t="s">
        <v>537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>
      <c r="A57" s="32" t="s">
        <v>222</v>
      </c>
      <c r="B57" s="26" t="str">
        <f t="shared" si="0"/>
        <v>(FAF-REC-SF3-HP3)</v>
      </c>
      <c r="C57" s="32" t="s">
        <v>538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>
      <c r="A58" s="32" t="s">
        <v>223</v>
      </c>
      <c r="B58" s="26" t="str">
        <f t="shared" si="0"/>
        <v>(FAF-REC-SF3-HP4)</v>
      </c>
      <c r="C58" s="32" t="s">
        <v>539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>
      <c r="A59" s="32" t="s">
        <v>224</v>
      </c>
      <c r="B59" s="26" t="str">
        <f t="shared" si="0"/>
        <v>(FAF-REC-SF3-LP0)</v>
      </c>
      <c r="C59" s="32" t="s">
        <v>540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>
      <c r="A60" s="32" t="s">
        <v>225</v>
      </c>
      <c r="B60" s="26" t="str">
        <f t="shared" si="0"/>
        <v>(FAF-REC-SF3-LP1)</v>
      </c>
      <c r="C60" s="32" t="s">
        <v>541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>
      <c r="A61" s="32" t="s">
        <v>226</v>
      </c>
      <c r="B61" s="26" t="str">
        <f t="shared" si="0"/>
        <v>(FAF-REC-SF3-LP2)</v>
      </c>
      <c r="C61" s="32" t="s">
        <v>542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>
      <c r="A62" s="32" t="s">
        <v>227</v>
      </c>
      <c r="B62" s="26" t="str">
        <f t="shared" si="0"/>
        <v>(FAF-REC-SF3-LP3)</v>
      </c>
      <c r="C62" s="32" t="s">
        <v>543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>
      <c r="A63" s="32" t="s">
        <v>228</v>
      </c>
      <c r="B63" s="26" t="str">
        <f t="shared" si="0"/>
        <v>(FAF-REC-SF3-LP4)</v>
      </c>
      <c r="C63" s="32" t="s">
        <v>544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>
      <c r="A64" s="32" t="s">
        <v>229</v>
      </c>
      <c r="B64" s="26" t="str">
        <f t="shared" si="0"/>
        <v>(FAF-REC-SF3-MP0)</v>
      </c>
      <c r="C64" s="32" t="s">
        <v>545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>
      <c r="A65" s="32" t="s">
        <v>230</v>
      </c>
      <c r="B65" s="26" t="str">
        <f t="shared" si="0"/>
        <v>(FAF-REC-SF3-MP1)</v>
      </c>
      <c r="C65" s="32" t="s">
        <v>546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>
      <c r="A66" s="32" t="s">
        <v>231</v>
      </c>
      <c r="B66" s="26" t="str">
        <f t="shared" ref="B66:B129" si="1">"("&amp;A66&amp;")"</f>
        <v>(FAF-REC-SF3-MP2)</v>
      </c>
      <c r="C66" s="32" t="s">
        <v>547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>
      <c r="A67" s="32" t="s">
        <v>232</v>
      </c>
      <c r="B67" s="26" t="str">
        <f t="shared" si="1"/>
        <v>(FAF-REC-SF3-MP3)</v>
      </c>
      <c r="C67" s="32" t="s">
        <v>548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>
      <c r="A68" s="32" t="s">
        <v>233</v>
      </c>
      <c r="B68" s="26" t="str">
        <f t="shared" si="1"/>
        <v>(FAF-REC-SF3-MP4)</v>
      </c>
      <c r="C68" s="32" t="s">
        <v>549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>
      <c r="A69" s="32" t="s">
        <v>487</v>
      </c>
      <c r="B69" s="26" t="str">
        <f t="shared" si="1"/>
        <v>(GHB-REC-SF3-HP0)</v>
      </c>
      <c r="C69" s="32" t="s">
        <v>535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486</v>
      </c>
      <c r="I69" s="32">
        <v>0</v>
      </c>
    </row>
    <row r="70" spans="1:9" ht="18.75" customHeight="1">
      <c r="A70" s="32" t="s">
        <v>488</v>
      </c>
      <c r="B70" s="26" t="str">
        <f t="shared" si="1"/>
        <v>(GHB-REC-SF3-HP1)</v>
      </c>
      <c r="C70" s="32" t="s">
        <v>536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486</v>
      </c>
      <c r="I70" s="32">
        <v>0</v>
      </c>
    </row>
    <row r="71" spans="1:9" ht="18.75" customHeight="1">
      <c r="A71" s="32" t="s">
        <v>489</v>
      </c>
      <c r="B71" s="26" t="str">
        <f t="shared" si="1"/>
        <v>(GHB-REC-SF3-HP2)</v>
      </c>
      <c r="C71" s="32" t="s">
        <v>537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486</v>
      </c>
      <c r="I71" s="32">
        <v>0</v>
      </c>
    </row>
    <row r="72" spans="1:9" ht="18.75" customHeight="1">
      <c r="A72" s="32" t="s">
        <v>490</v>
      </c>
      <c r="B72" s="26" t="str">
        <f t="shared" si="1"/>
        <v>(GHB-REC-SF3-HP3)</v>
      </c>
      <c r="C72" s="32" t="s">
        <v>538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486</v>
      </c>
      <c r="I72" s="32">
        <v>0</v>
      </c>
    </row>
    <row r="73" spans="1:9" ht="18.75" customHeight="1">
      <c r="A73" s="32" t="s">
        <v>491</v>
      </c>
      <c r="B73" s="26" t="str">
        <f t="shared" si="1"/>
        <v>(GHB-REC-SF3-HP4)</v>
      </c>
      <c r="C73" s="32" t="s">
        <v>539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486</v>
      </c>
      <c r="I73" s="32">
        <v>0</v>
      </c>
    </row>
    <row r="74" spans="1:9" ht="18.75" customHeight="1">
      <c r="A74" s="32" t="s">
        <v>492</v>
      </c>
      <c r="B74" s="26" t="str">
        <f t="shared" si="1"/>
        <v>(GHB-REC-SF3-LP0)</v>
      </c>
      <c r="C74" s="32" t="s">
        <v>540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486</v>
      </c>
      <c r="I74" s="32">
        <v>0</v>
      </c>
    </row>
    <row r="75" spans="1:9" ht="18.75" customHeight="1">
      <c r="A75" s="32" t="s">
        <v>493</v>
      </c>
      <c r="B75" s="26" t="str">
        <f t="shared" si="1"/>
        <v>(GHB-REC-SF3-LP1)</v>
      </c>
      <c r="C75" s="32" t="s">
        <v>541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486</v>
      </c>
      <c r="I75" s="32">
        <v>0</v>
      </c>
    </row>
    <row r="76" spans="1:9" ht="18.75" customHeight="1">
      <c r="A76" s="32" t="s">
        <v>494</v>
      </c>
      <c r="B76" s="26" t="str">
        <f t="shared" si="1"/>
        <v>(GHB-REC-SF3-LP2)</v>
      </c>
      <c r="C76" s="32" t="s">
        <v>542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486</v>
      </c>
      <c r="I76" s="32">
        <v>0</v>
      </c>
    </row>
    <row r="77" spans="1:9" ht="18.75" customHeight="1">
      <c r="A77" s="32" t="s">
        <v>495</v>
      </c>
      <c r="B77" s="26" t="str">
        <f t="shared" si="1"/>
        <v>(GHB-REC-SF3-LP3)</v>
      </c>
      <c r="C77" s="32" t="s">
        <v>543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486</v>
      </c>
      <c r="I77" s="32">
        <v>0</v>
      </c>
    </row>
    <row r="78" spans="1:9" ht="18.75" customHeight="1">
      <c r="A78" s="32" t="s">
        <v>496</v>
      </c>
      <c r="B78" s="26" t="str">
        <f t="shared" si="1"/>
        <v>(GHB-REC-SF3-LP4)</v>
      </c>
      <c r="C78" s="32" t="s">
        <v>544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486</v>
      </c>
      <c r="I78" s="32">
        <v>0</v>
      </c>
    </row>
    <row r="79" spans="1:9" ht="18.75" customHeight="1">
      <c r="A79" s="32" t="s">
        <v>497</v>
      </c>
      <c r="B79" s="26" t="str">
        <f t="shared" si="1"/>
        <v>(GHB-REC-SF3-MP0)</v>
      </c>
      <c r="C79" s="32" t="s">
        <v>545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486</v>
      </c>
      <c r="I79" s="32">
        <v>0</v>
      </c>
    </row>
    <row r="80" spans="1:9" ht="18.75" customHeight="1">
      <c r="A80" s="32" t="s">
        <v>498</v>
      </c>
      <c r="B80" s="26" t="str">
        <f t="shared" si="1"/>
        <v>(GHB-REC-SF3-MP1)</v>
      </c>
      <c r="C80" s="32" t="s">
        <v>546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486</v>
      </c>
      <c r="I80" s="32">
        <v>0</v>
      </c>
    </row>
    <row r="81" spans="1:9" ht="18.75" customHeight="1">
      <c r="A81" s="32" t="s">
        <v>499</v>
      </c>
      <c r="B81" s="26" t="str">
        <f t="shared" si="1"/>
        <v>(GHB-REC-SF3-MP2)</v>
      </c>
      <c r="C81" s="32" t="s">
        <v>547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486</v>
      </c>
      <c r="I81" s="32">
        <v>0</v>
      </c>
    </row>
    <row r="82" spans="1:9" ht="18.75" customHeight="1">
      <c r="A82" s="32" t="s">
        <v>500</v>
      </c>
      <c r="B82" s="26" t="str">
        <f t="shared" si="1"/>
        <v>(GHB-REC-SF3-MP3)</v>
      </c>
      <c r="C82" s="32" t="s">
        <v>548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486</v>
      </c>
      <c r="I82" s="32">
        <v>0</v>
      </c>
    </row>
    <row r="83" spans="1:9" ht="18.75" customHeight="1">
      <c r="A83" s="32" t="s">
        <v>501</v>
      </c>
      <c r="B83" s="26" t="str">
        <f t="shared" si="1"/>
        <v>(GHB-REC-SF3-MP4)</v>
      </c>
      <c r="C83" s="32" t="s">
        <v>549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486</v>
      </c>
      <c r="I83" s="32">
        <v>0</v>
      </c>
    </row>
    <row r="84" spans="1:9" ht="18.75" customHeight="1">
      <c r="A84" s="32" t="s">
        <v>281</v>
      </c>
      <c r="B84" s="26" t="str">
        <f t="shared" si="1"/>
        <v>(CHS-REC-SF3-HP0)</v>
      </c>
      <c r="C84" s="32" t="s">
        <v>535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>
      <c r="A85" s="32" t="s">
        <v>282</v>
      </c>
      <c r="B85" s="26" t="str">
        <f t="shared" si="1"/>
        <v>(CHS-REC-SF3-HP1)</v>
      </c>
      <c r="C85" s="32" t="s">
        <v>536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>
      <c r="A86" s="32" t="s">
        <v>283</v>
      </c>
      <c r="B86" s="26" t="str">
        <f t="shared" si="1"/>
        <v>(CHS-REC-SF3-HP2)</v>
      </c>
      <c r="C86" s="32" t="s">
        <v>537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>
      <c r="A87" s="32" t="s">
        <v>284</v>
      </c>
      <c r="B87" s="26" t="str">
        <f t="shared" si="1"/>
        <v>(CHS-REC-SF3-HP3)</v>
      </c>
      <c r="C87" s="32" t="s">
        <v>538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>
      <c r="A88" s="32" t="s">
        <v>285</v>
      </c>
      <c r="B88" s="26" t="str">
        <f t="shared" si="1"/>
        <v>(CHS-REC-SF3-HP4)</v>
      </c>
      <c r="C88" s="32" t="s">
        <v>539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>
      <c r="A89" s="32" t="s">
        <v>286</v>
      </c>
      <c r="B89" s="26" t="str">
        <f t="shared" si="1"/>
        <v>(CHS-REC-SF3-LP0)</v>
      </c>
      <c r="C89" s="32" t="s">
        <v>540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>
      <c r="A90" s="32" t="s">
        <v>287</v>
      </c>
      <c r="B90" s="26" t="str">
        <f t="shared" si="1"/>
        <v>(CHS-REC-SF3-LP1)</v>
      </c>
      <c r="C90" s="32" t="s">
        <v>541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>
      <c r="A91" s="32" t="s">
        <v>288</v>
      </c>
      <c r="B91" s="26" t="str">
        <f t="shared" si="1"/>
        <v>(CHS-REC-SF3-LP2)</v>
      </c>
      <c r="C91" s="32" t="s">
        <v>542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>
      <c r="A92" s="32" t="s">
        <v>289</v>
      </c>
      <c r="B92" s="26" t="str">
        <f t="shared" si="1"/>
        <v>(CHS-REC-SF3-LP3)</v>
      </c>
      <c r="C92" s="32" t="s">
        <v>543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>
      <c r="A93" s="32" t="s">
        <v>290</v>
      </c>
      <c r="B93" s="26" t="str">
        <f t="shared" si="1"/>
        <v>(CHS-REC-SF3-LP4)</v>
      </c>
      <c r="C93" s="32" t="s">
        <v>544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>
      <c r="A94" s="32" t="s">
        <v>291</v>
      </c>
      <c r="B94" s="26" t="str">
        <f t="shared" si="1"/>
        <v>(CHS-REC-SF3-MP0)</v>
      </c>
      <c r="C94" s="32" t="s">
        <v>545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>
      <c r="A95" s="32" t="s">
        <v>292</v>
      </c>
      <c r="B95" s="26" t="str">
        <f t="shared" si="1"/>
        <v>(CHS-REC-SF3-MP1)</v>
      </c>
      <c r="C95" s="32" t="s">
        <v>546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>
      <c r="A96" s="32" t="s">
        <v>293</v>
      </c>
      <c r="B96" s="26" t="str">
        <f t="shared" si="1"/>
        <v>(CHS-REC-SF3-MP2)</v>
      </c>
      <c r="C96" s="32" t="s">
        <v>547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>
      <c r="A97" s="32" t="s">
        <v>294</v>
      </c>
      <c r="B97" s="26" t="str">
        <f t="shared" si="1"/>
        <v>(CHS-REC-SF3-MP3)</v>
      </c>
      <c r="C97" s="32" t="s">
        <v>548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>
      <c r="A98" s="32" t="s">
        <v>295</v>
      </c>
      <c r="B98" s="26" t="str">
        <f t="shared" si="1"/>
        <v>(CHS-REC-SF3-MP4)</v>
      </c>
      <c r="C98" s="32" t="s">
        <v>549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>
      <c r="A99" s="32" t="s">
        <v>300</v>
      </c>
      <c r="B99" s="26" t="str">
        <f t="shared" si="1"/>
        <v>(CHU-REC-SF3-HP0)</v>
      </c>
      <c r="C99" s="32" t="s">
        <v>535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>
      <c r="A100" s="32" t="s">
        <v>301</v>
      </c>
      <c r="B100" s="26" t="str">
        <f t="shared" si="1"/>
        <v>(CHU-REC-SF3-HP1)</v>
      </c>
      <c r="C100" s="32" t="s">
        <v>536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>
      <c r="A101" s="32" t="s">
        <v>302</v>
      </c>
      <c r="B101" s="26" t="str">
        <f t="shared" si="1"/>
        <v>(CHU-REC-SF3-HP2)</v>
      </c>
      <c r="C101" s="32" t="s">
        <v>537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>
      <c r="A102" s="32" t="s">
        <v>303</v>
      </c>
      <c r="B102" s="26" t="str">
        <f t="shared" si="1"/>
        <v>(CHU-REC-SF3-HP3)</v>
      </c>
      <c r="C102" s="32" t="s">
        <v>538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>
      <c r="A103" s="32" t="s">
        <v>304</v>
      </c>
      <c r="B103" s="26" t="str">
        <f t="shared" si="1"/>
        <v>(CHU-REC-SF3-HP4)</v>
      </c>
      <c r="C103" s="32" t="s">
        <v>539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>
      <c r="A104" s="32" t="s">
        <v>305</v>
      </c>
      <c r="B104" s="26" t="str">
        <f t="shared" si="1"/>
        <v>(CHU-REC-SF3-LP0)</v>
      </c>
      <c r="C104" s="32" t="s">
        <v>540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>
      <c r="A105" s="32" t="s">
        <v>306</v>
      </c>
      <c r="B105" s="26" t="str">
        <f t="shared" si="1"/>
        <v>(CHU-REC-SF3-LP1)</v>
      </c>
      <c r="C105" s="32" t="s">
        <v>541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>
      <c r="A106" s="32" t="s">
        <v>307</v>
      </c>
      <c r="B106" s="26" t="str">
        <f t="shared" si="1"/>
        <v>(CHU-REC-SF3-LP2)</v>
      </c>
      <c r="C106" s="32" t="s">
        <v>542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>
      <c r="A107" s="32" t="s">
        <v>308</v>
      </c>
      <c r="B107" s="26" t="str">
        <f t="shared" si="1"/>
        <v>(CHU-REC-SF3-LP3)</v>
      </c>
      <c r="C107" s="32" t="s">
        <v>543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>
      <c r="A108" s="32" t="s">
        <v>309</v>
      </c>
      <c r="B108" s="26" t="str">
        <f t="shared" si="1"/>
        <v>(CHU-REC-SF3-LP4)</v>
      </c>
      <c r="C108" s="32" t="s">
        <v>544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>
      <c r="A109" s="32" t="s">
        <v>310</v>
      </c>
      <c r="B109" s="26" t="str">
        <f t="shared" si="1"/>
        <v>(CHU-REC-SF3-MP0)</v>
      </c>
      <c r="C109" s="32" t="s">
        <v>545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>
      <c r="A110" s="32" t="s">
        <v>311</v>
      </c>
      <c r="B110" s="26" t="str">
        <f t="shared" si="1"/>
        <v>(CHU-REC-SF3-MP1)</v>
      </c>
      <c r="C110" s="32" t="s">
        <v>546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>
      <c r="A111" s="32" t="s">
        <v>312</v>
      </c>
      <c r="B111" s="26" t="str">
        <f t="shared" si="1"/>
        <v>(CHU-REC-SF3-MP2)</v>
      </c>
      <c r="C111" s="32" t="s">
        <v>547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>
      <c r="A112" s="32" t="s">
        <v>313</v>
      </c>
      <c r="B112" s="26" t="str">
        <f t="shared" si="1"/>
        <v>(CHU-REC-SF3-MP3)</v>
      </c>
      <c r="C112" s="32" t="s">
        <v>548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>
      <c r="A113" s="32" t="s">
        <v>314</v>
      </c>
      <c r="B113" s="26" t="str">
        <f t="shared" si="1"/>
        <v>(CHU-REC-SF3-MP4)</v>
      </c>
      <c r="C113" s="32" t="s">
        <v>549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>
      <c r="A114" s="32" t="s">
        <v>264</v>
      </c>
      <c r="B114" s="26" t="str">
        <f t="shared" si="1"/>
        <v>(HUM-REC-SF3-HP0)</v>
      </c>
      <c r="C114" s="32" t="s">
        <v>535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>
      <c r="A115" s="32" t="s">
        <v>265</v>
      </c>
      <c r="B115" s="26" t="str">
        <f t="shared" si="1"/>
        <v>(HUM-REC-SF3-HP1)</v>
      </c>
      <c r="C115" s="32" t="s">
        <v>536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>
      <c r="A116" s="32" t="s">
        <v>266</v>
      </c>
      <c r="B116" s="26" t="str">
        <f t="shared" si="1"/>
        <v>(HUM-REC-SF3-HP2)</v>
      </c>
      <c r="C116" s="32" t="s">
        <v>537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>
      <c r="A117" s="32" t="s">
        <v>267</v>
      </c>
      <c r="B117" s="26" t="str">
        <f t="shared" si="1"/>
        <v>(HUM-REC-SF3-HP3)</v>
      </c>
      <c r="C117" s="32" t="s">
        <v>538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>
      <c r="A118" s="32" t="s">
        <v>268</v>
      </c>
      <c r="B118" s="26" t="str">
        <f t="shared" si="1"/>
        <v>(HUM-REC-SF3-HP4)</v>
      </c>
      <c r="C118" s="32" t="s">
        <v>539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>
      <c r="A119" s="32" t="s">
        <v>269</v>
      </c>
      <c r="B119" s="26" t="str">
        <f t="shared" si="1"/>
        <v>(HUM-REC-SF3-LP0)</v>
      </c>
      <c r="C119" s="32" t="s">
        <v>540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>
      <c r="A120" s="32" t="s">
        <v>270</v>
      </c>
      <c r="B120" s="26" t="str">
        <f t="shared" si="1"/>
        <v>(HUM-REC-SF3-LP1)</v>
      </c>
      <c r="C120" s="32" t="s">
        <v>541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>
      <c r="A121" s="32" t="s">
        <v>271</v>
      </c>
      <c r="B121" s="26" t="str">
        <f t="shared" si="1"/>
        <v>(HUM-REC-SF3-LP2)</v>
      </c>
      <c r="C121" s="32" t="s">
        <v>542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>
      <c r="A122" s="32" t="s">
        <v>272</v>
      </c>
      <c r="B122" s="26" t="str">
        <f t="shared" si="1"/>
        <v>(HUM-REC-SF3-LP3)</v>
      </c>
      <c r="C122" s="32" t="s">
        <v>543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>
      <c r="A123" s="32" t="s">
        <v>273</v>
      </c>
      <c r="B123" s="26" t="str">
        <f t="shared" si="1"/>
        <v>(HUM-REC-SF3-LP4)</v>
      </c>
      <c r="C123" s="32" t="s">
        <v>544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>
      <c r="A124" s="32" t="s">
        <v>274</v>
      </c>
      <c r="B124" s="26" t="str">
        <f t="shared" si="1"/>
        <v>(HUM-REC-SF3-MP0)</v>
      </c>
      <c r="C124" s="32" t="s">
        <v>545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>
      <c r="A125" s="32" t="s">
        <v>275</v>
      </c>
      <c r="B125" s="26" t="str">
        <f t="shared" si="1"/>
        <v>(HUM-REC-SF3-MP1)</v>
      </c>
      <c r="C125" s="32" t="s">
        <v>546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>
      <c r="A126" s="32" t="s">
        <v>276</v>
      </c>
      <c r="B126" s="26" t="str">
        <f t="shared" si="1"/>
        <v>(HUM-REC-SF3-MP2)</v>
      </c>
      <c r="C126" s="32" t="s">
        <v>547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>
      <c r="A127" s="32" t="s">
        <v>277</v>
      </c>
      <c r="B127" s="26" t="str">
        <f t="shared" si="1"/>
        <v>(HUM-REC-SF3-MP3)</v>
      </c>
      <c r="C127" s="32" t="s">
        <v>548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>
      <c r="A128" s="32" t="s">
        <v>278</v>
      </c>
      <c r="B128" s="26" t="str">
        <f t="shared" si="1"/>
        <v>(HUM-REC-SF3-MP4)</v>
      </c>
      <c r="C128" s="32" t="s">
        <v>549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>
      <c r="A129" s="32" t="s">
        <v>351</v>
      </c>
      <c r="B129" s="26" t="str">
        <f t="shared" si="1"/>
        <v>(CMP-REC-SF3-HP0)</v>
      </c>
      <c r="C129" s="32" t="s">
        <v>535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>
      <c r="A130" s="32" t="s">
        <v>352</v>
      </c>
      <c r="B130" s="26" t="str">
        <f t="shared" ref="B130:B193" si="2">"("&amp;A130&amp;")"</f>
        <v>(CMP-REC-SF3-HP1)</v>
      </c>
      <c r="C130" s="32" t="s">
        <v>536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>
      <c r="A131" s="32" t="s">
        <v>353</v>
      </c>
      <c r="B131" s="26" t="str">
        <f t="shared" si="2"/>
        <v>(CMP-REC-SF3-HP2)</v>
      </c>
      <c r="C131" s="32" t="s">
        <v>537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>
      <c r="A132" s="32" t="s">
        <v>354</v>
      </c>
      <c r="B132" s="26" t="str">
        <f t="shared" si="2"/>
        <v>(CMP-REC-SF3-HP3)</v>
      </c>
      <c r="C132" s="32" t="s">
        <v>538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>
      <c r="A133" s="32" t="s">
        <v>355</v>
      </c>
      <c r="B133" s="26" t="str">
        <f t="shared" si="2"/>
        <v>(CMP-REC-SF3-HP4)</v>
      </c>
      <c r="C133" s="32" t="s">
        <v>539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>
      <c r="A134" s="32" t="s">
        <v>356</v>
      </c>
      <c r="B134" s="26" t="str">
        <f t="shared" si="2"/>
        <v>(CMP-REC-SF3-LP0)</v>
      </c>
      <c r="C134" s="32" t="s">
        <v>540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>
      <c r="A135" s="32" t="s">
        <v>357</v>
      </c>
      <c r="B135" s="26" t="str">
        <f t="shared" si="2"/>
        <v>(CMP-REC-SF3-LP1)</v>
      </c>
      <c r="C135" s="32" t="s">
        <v>541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>
      <c r="A136" s="32" t="s">
        <v>358</v>
      </c>
      <c r="B136" s="26" t="str">
        <f t="shared" si="2"/>
        <v>(CMP-REC-SF3-LP2)</v>
      </c>
      <c r="C136" s="32" t="s">
        <v>542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>
      <c r="A137" s="32" t="s">
        <v>359</v>
      </c>
      <c r="B137" s="26" t="str">
        <f t="shared" si="2"/>
        <v>(CMP-REC-SF3-LP3)</v>
      </c>
      <c r="C137" s="32" t="s">
        <v>543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>
      <c r="A138" s="32" t="s">
        <v>360</v>
      </c>
      <c r="B138" s="26" t="str">
        <f t="shared" si="2"/>
        <v>(CMP-REC-SF3-LP4)</v>
      </c>
      <c r="C138" s="32" t="s">
        <v>544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>
      <c r="A139" s="32" t="s">
        <v>361</v>
      </c>
      <c r="B139" s="26" t="str">
        <f t="shared" si="2"/>
        <v>(CMP-REC-SF3-MP0)</v>
      </c>
      <c r="C139" s="32" t="s">
        <v>545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>
      <c r="A140" s="32" t="s">
        <v>362</v>
      </c>
      <c r="B140" s="26" t="str">
        <f t="shared" si="2"/>
        <v>(CMP-REC-SF3-MP1)</v>
      </c>
      <c r="C140" s="32" t="s">
        <v>546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>
      <c r="A141" s="32" t="s">
        <v>363</v>
      </c>
      <c r="B141" s="26" t="str">
        <f t="shared" si="2"/>
        <v>(CMP-REC-SF3-MP2)</v>
      </c>
      <c r="C141" s="32" t="s">
        <v>547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>
      <c r="A142" s="32" t="s">
        <v>364</v>
      </c>
      <c r="B142" s="26" t="str">
        <f t="shared" si="2"/>
        <v>(CMP-REC-SF3-MP3)</v>
      </c>
      <c r="C142" s="32" t="s">
        <v>548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>
      <c r="A143" s="32" t="s">
        <v>365</v>
      </c>
      <c r="B143" s="26" t="str">
        <f t="shared" si="2"/>
        <v>(CMP-REC-SF3-MP4)</v>
      </c>
      <c r="C143" s="32" t="s">
        <v>549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>
      <c r="A144" s="32" t="s">
        <v>332</v>
      </c>
      <c r="B144" s="26" t="str">
        <f t="shared" si="2"/>
        <v>(MLA-REC-SF3-HP0)</v>
      </c>
      <c r="C144" s="32" t="s">
        <v>535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>
      <c r="A145" s="32" t="s">
        <v>333</v>
      </c>
      <c r="B145" s="26" t="str">
        <f t="shared" si="2"/>
        <v>(MLA-REC-SF3-HP1)</v>
      </c>
      <c r="C145" s="32" t="s">
        <v>536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>
      <c r="A146" s="32" t="s">
        <v>334</v>
      </c>
      <c r="B146" s="26" t="str">
        <f t="shared" si="2"/>
        <v>(MLA-REC-SF3-HP2)</v>
      </c>
      <c r="C146" s="32" t="s">
        <v>537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>
      <c r="A147" s="32" t="s">
        <v>335</v>
      </c>
      <c r="B147" s="26" t="str">
        <f t="shared" si="2"/>
        <v>(MLA-REC-SF3-HP3)</v>
      </c>
      <c r="C147" s="32" t="s">
        <v>538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>
      <c r="A148" s="32" t="s">
        <v>336</v>
      </c>
      <c r="B148" s="26" t="str">
        <f t="shared" si="2"/>
        <v>(MLA-REC-SF3-HP4)</v>
      </c>
      <c r="C148" s="32" t="s">
        <v>539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>
      <c r="A149" s="32" t="s">
        <v>337</v>
      </c>
      <c r="B149" s="26" t="str">
        <f t="shared" si="2"/>
        <v>(MLA-REC-SF3-LP0)</v>
      </c>
      <c r="C149" s="32" t="s">
        <v>540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>
      <c r="A150" s="32" t="s">
        <v>338</v>
      </c>
      <c r="B150" s="26" t="str">
        <f t="shared" si="2"/>
        <v>(MLA-REC-SF3-LP1)</v>
      </c>
      <c r="C150" s="32" t="s">
        <v>541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>
      <c r="A151" s="32" t="s">
        <v>339</v>
      </c>
      <c r="B151" s="26" t="str">
        <f t="shared" si="2"/>
        <v>(MLA-REC-SF3-LP2)</v>
      </c>
      <c r="C151" s="32" t="s">
        <v>542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>
      <c r="A152" s="32" t="s">
        <v>340</v>
      </c>
      <c r="B152" s="26" t="str">
        <f t="shared" si="2"/>
        <v>(MLA-REC-SF3-LP3)</v>
      </c>
      <c r="C152" s="32" t="s">
        <v>543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>
      <c r="A153" s="32" t="s">
        <v>341</v>
      </c>
      <c r="B153" s="26" t="str">
        <f t="shared" si="2"/>
        <v>(MLA-REC-SF3-LP4)</v>
      </c>
      <c r="C153" s="32" t="s">
        <v>544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>
      <c r="A154" s="32" t="s">
        <v>342</v>
      </c>
      <c r="B154" s="26" t="str">
        <f t="shared" si="2"/>
        <v>(MLA-REC-SF3-MP0)</v>
      </c>
      <c r="C154" s="32" t="s">
        <v>545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>
      <c r="A155" s="32" t="s">
        <v>343</v>
      </c>
      <c r="B155" s="26" t="str">
        <f t="shared" si="2"/>
        <v>(MLA-REC-SF3-MP1)</v>
      </c>
      <c r="C155" s="32" t="s">
        <v>546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>
      <c r="A156" s="32" t="s">
        <v>344</v>
      </c>
      <c r="B156" s="26" t="str">
        <f t="shared" si="2"/>
        <v>(MLA-REC-SF3-MP2)</v>
      </c>
      <c r="C156" s="32" t="s">
        <v>547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>
      <c r="A157" s="32" t="s">
        <v>345</v>
      </c>
      <c r="B157" s="26" t="str">
        <f t="shared" si="2"/>
        <v>(MLA-REC-SF3-MP3)</v>
      </c>
      <c r="C157" s="32" t="s">
        <v>548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>
      <c r="A158" s="32" t="s">
        <v>346</v>
      </c>
      <c r="B158" s="26" t="str">
        <f t="shared" si="2"/>
        <v>(MLA-REC-SF3-MP4)</v>
      </c>
      <c r="C158" s="32" t="s">
        <v>549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>
      <c r="A159" s="32" t="s">
        <v>366</v>
      </c>
      <c r="B159" s="26" t="str">
        <f t="shared" si="2"/>
        <v>(CNH-REC-SF3-HP0)</v>
      </c>
      <c r="C159" s="32" t="s">
        <v>535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>
      <c r="A160" s="32" t="s">
        <v>367</v>
      </c>
      <c r="B160" s="26" t="str">
        <f t="shared" si="2"/>
        <v>(CNH-REC-SF3-HP1)</v>
      </c>
      <c r="C160" s="32" t="s">
        <v>536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>
      <c r="A161" s="32" t="s">
        <v>368</v>
      </c>
      <c r="B161" s="26" t="str">
        <f t="shared" si="2"/>
        <v>(CNH-REC-SF3-HP2)</v>
      </c>
      <c r="C161" s="32" t="s">
        <v>537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>
      <c r="A162" s="32" t="s">
        <v>369</v>
      </c>
      <c r="B162" s="26" t="str">
        <f t="shared" si="2"/>
        <v>(CNH-REC-SF3-HP3)</v>
      </c>
      <c r="C162" s="32" t="s">
        <v>538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>
      <c r="A163" s="32" t="s">
        <v>370</v>
      </c>
      <c r="B163" s="26" t="str">
        <f t="shared" si="2"/>
        <v>(CNH-REC-SF3-HP4)</v>
      </c>
      <c r="C163" s="32" t="s">
        <v>539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>
      <c r="A164" s="32" t="s">
        <v>371</v>
      </c>
      <c r="B164" s="26" t="str">
        <f t="shared" si="2"/>
        <v>(CNH-REC-SF3-LP0)</v>
      </c>
      <c r="C164" s="32" t="s">
        <v>540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>
      <c r="A165" s="32" t="s">
        <v>372</v>
      </c>
      <c r="B165" s="26" t="str">
        <f t="shared" si="2"/>
        <v>(CNH-REC-SF3-LP1)</v>
      </c>
      <c r="C165" s="32" t="s">
        <v>541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>
      <c r="A166" s="32" t="s">
        <v>373</v>
      </c>
      <c r="B166" s="26" t="str">
        <f t="shared" si="2"/>
        <v>(CNH-REC-SF3-LP2)</v>
      </c>
      <c r="C166" s="32" t="s">
        <v>542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>
      <c r="A167" s="32" t="s">
        <v>374</v>
      </c>
      <c r="B167" s="26" t="str">
        <f t="shared" si="2"/>
        <v>(CNH-REC-SF3-LP3)</v>
      </c>
      <c r="C167" s="32" t="s">
        <v>543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>
      <c r="A168" s="32" t="s">
        <v>375</v>
      </c>
      <c r="B168" s="26" t="str">
        <f t="shared" si="2"/>
        <v>(CNH-REC-SF3-LP4)</v>
      </c>
      <c r="C168" s="32" t="s">
        <v>544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>
      <c r="A169" s="32" t="s">
        <v>376</v>
      </c>
      <c r="B169" s="26" t="str">
        <f t="shared" si="2"/>
        <v>(CNH-REC-SF3-MP0)</v>
      </c>
      <c r="C169" s="32" t="s">
        <v>545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>
      <c r="A170" s="32" t="s">
        <v>377</v>
      </c>
      <c r="B170" s="26" t="str">
        <f t="shared" si="2"/>
        <v>(CNH-REC-SF3-MP1)</v>
      </c>
      <c r="C170" s="32" t="s">
        <v>546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>
      <c r="A171" s="32" t="s">
        <v>378</v>
      </c>
      <c r="B171" s="26" t="str">
        <f t="shared" si="2"/>
        <v>(CNH-REC-SF3-MP2)</v>
      </c>
      <c r="C171" s="32" t="s">
        <v>547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>
      <c r="A172" s="32" t="s">
        <v>379</v>
      </c>
      <c r="B172" s="26" t="str">
        <f t="shared" si="2"/>
        <v>(CNH-REC-SF3-MP3)</v>
      </c>
      <c r="C172" s="32" t="s">
        <v>548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>
      <c r="A173" s="32" t="s">
        <v>380</v>
      </c>
      <c r="B173" s="26" t="str">
        <f t="shared" si="2"/>
        <v>(CNH-REC-SF3-MP4)</v>
      </c>
      <c r="C173" s="32" t="s">
        <v>549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>
      <c r="A174" s="32" t="s">
        <v>134</v>
      </c>
      <c r="B174" s="26" t="str">
        <f t="shared" si="2"/>
        <v>(REG-REC-MM-1)</v>
      </c>
      <c r="C174" s="32" t="s">
        <v>550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136</v>
      </c>
      <c r="B175" s="26" t="str">
        <f t="shared" si="2"/>
        <v>(REG-REC-MM-2)</v>
      </c>
      <c r="C175" s="32" t="s">
        <v>551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135</v>
      </c>
      <c r="B176" s="26" t="str">
        <f t="shared" si="2"/>
        <v>(REG-REC-MM-3)</v>
      </c>
      <c r="C176" s="32" t="s">
        <v>552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137</v>
      </c>
      <c r="B177" s="26" t="str">
        <f t="shared" si="2"/>
        <v>(REG-REC-MM-4)</v>
      </c>
      <c r="C177" s="32" t="s">
        <v>553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138</v>
      </c>
      <c r="B178" s="26" t="str">
        <f t="shared" si="2"/>
        <v>(REG-REC-SF3-HP0)</v>
      </c>
      <c r="C178" s="32" t="s">
        <v>535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139</v>
      </c>
      <c r="B179" s="26" t="str">
        <f t="shared" si="2"/>
        <v>(REG-REC-SF3-HP1)</v>
      </c>
      <c r="C179" s="32" t="s">
        <v>536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140</v>
      </c>
      <c r="B180" s="26" t="str">
        <f t="shared" si="2"/>
        <v>(REG-REC-SF3-HP2)</v>
      </c>
      <c r="C180" s="32" t="s">
        <v>537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141</v>
      </c>
      <c r="B181" s="26" t="str">
        <f t="shared" si="2"/>
        <v>(REG-REC-SF3-HP3)</v>
      </c>
      <c r="C181" s="32" t="s">
        <v>538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142</v>
      </c>
      <c r="B182" s="26" t="str">
        <f t="shared" si="2"/>
        <v>(REG-REC-SF3-HP4)</v>
      </c>
      <c r="C182" s="32" t="s">
        <v>539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143</v>
      </c>
      <c r="B183" s="26" t="str">
        <f t="shared" si="2"/>
        <v>(REG-REC-SF3-LP0)</v>
      </c>
      <c r="C183" s="32" t="s">
        <v>540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145</v>
      </c>
      <c r="B184" s="26" t="str">
        <f t="shared" si="2"/>
        <v>(REG-REC-SF3-LP1)</v>
      </c>
      <c r="C184" s="32" t="s">
        <v>541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147</v>
      </c>
      <c r="B185" s="26" t="str">
        <f t="shared" si="2"/>
        <v>(REG-REC-SF3-LP2)</v>
      </c>
      <c r="C185" s="32" t="s">
        <v>542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152</v>
      </c>
      <c r="B186" s="26" t="str">
        <f t="shared" si="2"/>
        <v>(REG-REC-SF3-LP3)</v>
      </c>
      <c r="C186" s="32" t="s">
        <v>543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144</v>
      </c>
      <c r="B187" s="26" t="str">
        <f t="shared" si="2"/>
        <v>(REG-REC-SF3-LP4)</v>
      </c>
      <c r="C187" s="32" t="s">
        <v>544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148</v>
      </c>
      <c r="B188" s="26" t="str">
        <f t="shared" si="2"/>
        <v>(REG-REC-SF3-MP0)</v>
      </c>
      <c r="C188" s="32" t="s">
        <v>545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146</v>
      </c>
      <c r="B189" s="26" t="str">
        <f t="shared" si="2"/>
        <v>(REG-REC-SF3-MP1)</v>
      </c>
      <c r="C189" s="32" t="s">
        <v>546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149</v>
      </c>
      <c r="B190" s="26" t="str">
        <f t="shared" si="2"/>
        <v>(REG-REC-SF3-MP2)</v>
      </c>
      <c r="C190" s="32" t="s">
        <v>547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150</v>
      </c>
      <c r="B191" s="26" t="str">
        <f t="shared" si="2"/>
        <v>(REG-REC-SF3-MP3)</v>
      </c>
      <c r="C191" s="32" t="s">
        <v>548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151</v>
      </c>
      <c r="B192" s="26" t="str">
        <f t="shared" si="2"/>
        <v>(REG-REC-SF3-MP4)</v>
      </c>
      <c r="C192" s="32" t="s">
        <v>549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385</v>
      </c>
      <c r="B193" s="26" t="str">
        <f t="shared" si="2"/>
        <v>(CTH-REC-SF3-HP0)</v>
      </c>
      <c r="C193" s="32" t="s">
        <v>535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>
      <c r="A194" s="32" t="s">
        <v>386</v>
      </c>
      <c r="B194" s="26" t="str">
        <f t="shared" ref="B194:B222" si="3">"("&amp;A194&amp;")"</f>
        <v>(CTH-REC-SF3-HP1)</v>
      </c>
      <c r="C194" s="32" t="s">
        <v>536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>
      <c r="A195" s="32" t="s">
        <v>387</v>
      </c>
      <c r="B195" s="26" t="str">
        <f t="shared" si="3"/>
        <v>(CTH-REC-SF3-HP2)</v>
      </c>
      <c r="C195" s="32" t="s">
        <v>537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>
      <c r="A196" s="32" t="s">
        <v>388</v>
      </c>
      <c r="B196" s="26" t="str">
        <f t="shared" si="3"/>
        <v>(CTH-REC-SF3-HP3)</v>
      </c>
      <c r="C196" s="32" t="s">
        <v>538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>
      <c r="A197" s="32" t="s">
        <v>389</v>
      </c>
      <c r="B197" s="26" t="str">
        <f t="shared" si="3"/>
        <v>(CTH-REC-SF3-HP4)</v>
      </c>
      <c r="C197" s="32" t="s">
        <v>539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>
      <c r="A198" s="32" t="s">
        <v>390</v>
      </c>
      <c r="B198" s="26" t="str">
        <f t="shared" si="3"/>
        <v>(CTH-REC-SF3-LP0)</v>
      </c>
      <c r="C198" s="32" t="s">
        <v>540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>
      <c r="A199" s="32" t="s">
        <v>391</v>
      </c>
      <c r="B199" s="26" t="str">
        <f t="shared" si="3"/>
        <v>(CTH-REC-SF3-LP1)</v>
      </c>
      <c r="C199" s="32" t="s">
        <v>541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>
      <c r="A200" s="32" t="s">
        <v>392</v>
      </c>
      <c r="B200" s="26" t="str">
        <f t="shared" si="3"/>
        <v>(CTH-REC-SF3-LP2)</v>
      </c>
      <c r="C200" s="32" t="s">
        <v>542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>
      <c r="A201" s="32" t="s">
        <v>393</v>
      </c>
      <c r="B201" s="26" t="str">
        <f t="shared" si="3"/>
        <v>(CTH-REC-SF3-LP3)</v>
      </c>
      <c r="C201" s="32" t="s">
        <v>543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>
      <c r="A202" s="32" t="s">
        <v>394</v>
      </c>
      <c r="B202" s="26" t="str">
        <f t="shared" si="3"/>
        <v>(CTH-REC-SF3-LP4)</v>
      </c>
      <c r="C202" s="32" t="s">
        <v>544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>
      <c r="A203" s="32" t="s">
        <v>395</v>
      </c>
      <c r="B203" s="26" t="str">
        <f t="shared" si="3"/>
        <v>(CTH-REC-SF3-MP0)</v>
      </c>
      <c r="C203" s="32" t="s">
        <v>545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>
      <c r="A204" s="32" t="s">
        <v>396</v>
      </c>
      <c r="B204" s="26" t="str">
        <f t="shared" si="3"/>
        <v>(CTH-REC-SF3-MP1)</v>
      </c>
      <c r="C204" s="32" t="s">
        <v>546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>
      <c r="A205" s="32" t="s">
        <v>397</v>
      </c>
      <c r="B205" s="26" t="str">
        <f t="shared" si="3"/>
        <v>(CTH-REC-SF3-MP2)</v>
      </c>
      <c r="C205" s="32" t="s">
        <v>547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>
      <c r="A206" s="32" t="s">
        <v>398</v>
      </c>
      <c r="B206" s="26" t="str">
        <f t="shared" si="3"/>
        <v>(CTH-REC-SF3-MP3)</v>
      </c>
      <c r="C206" s="32" t="s">
        <v>548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>
      <c r="A207" s="32" t="s">
        <v>399</v>
      </c>
      <c r="B207" s="26" t="str">
        <f t="shared" si="3"/>
        <v>(CTH-REC-SF3-MP4)</v>
      </c>
      <c r="C207" s="32" t="s">
        <v>549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>
      <c r="A208" s="32" t="s">
        <v>402</v>
      </c>
      <c r="B208" s="26" t="str">
        <f t="shared" si="3"/>
        <v>(CWC-REC-SF3-HP0)</v>
      </c>
      <c r="C208" s="32" t="s">
        <v>535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>
      <c r="A209" s="32" t="s">
        <v>403</v>
      </c>
      <c r="B209" s="26" t="str">
        <f t="shared" si="3"/>
        <v>(CWC-REC-SF3-HP1)</v>
      </c>
      <c r="C209" s="32" t="s">
        <v>536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>
      <c r="A210" s="32" t="s">
        <v>404</v>
      </c>
      <c r="B210" s="26" t="str">
        <f t="shared" si="3"/>
        <v>(CWC-REC-SF3-HP2)</v>
      </c>
      <c r="C210" s="32" t="s">
        <v>537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>
      <c r="A211" s="32" t="s">
        <v>405</v>
      </c>
      <c r="B211" s="26" t="str">
        <f t="shared" si="3"/>
        <v>(CWC-REC-SF3-HP3)</v>
      </c>
      <c r="C211" s="32" t="s">
        <v>538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>
      <c r="A212" s="32" t="s">
        <v>406</v>
      </c>
      <c r="B212" s="26" t="str">
        <f t="shared" si="3"/>
        <v>(CWC-REC-SF3-HP4)</v>
      </c>
      <c r="C212" s="32" t="s">
        <v>539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>
      <c r="A213" s="32" t="s">
        <v>407</v>
      </c>
      <c r="B213" s="26" t="str">
        <f t="shared" si="3"/>
        <v>(CWC-REC-SF3-LP0)</v>
      </c>
      <c r="C213" s="32" t="s">
        <v>540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>
      <c r="A214" s="32" t="s">
        <v>408</v>
      </c>
      <c r="B214" s="26" t="str">
        <f t="shared" si="3"/>
        <v>(CWC-REC-SF3-LP1)</v>
      </c>
      <c r="C214" s="32" t="s">
        <v>541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>
      <c r="A215" s="32" t="s">
        <v>409</v>
      </c>
      <c r="B215" s="26" t="str">
        <f t="shared" si="3"/>
        <v>(CWC-REC-SF3-LP2)</v>
      </c>
      <c r="C215" s="32" t="s">
        <v>542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>
      <c r="A216" s="32" t="s">
        <v>410</v>
      </c>
      <c r="B216" s="26" t="str">
        <f t="shared" si="3"/>
        <v>(CWC-REC-SF3-LP3)</v>
      </c>
      <c r="C216" s="32" t="s">
        <v>543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>
      <c r="A217" s="32" t="s">
        <v>411</v>
      </c>
      <c r="B217" s="26" t="str">
        <f t="shared" si="3"/>
        <v>(CWC-REC-SF3-LP4)</v>
      </c>
      <c r="C217" s="32" t="s">
        <v>544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>
      <c r="A218" s="32" t="s">
        <v>412</v>
      </c>
      <c r="B218" s="26" t="str">
        <f t="shared" si="3"/>
        <v>(CWC-REC-SF3-MP0)</v>
      </c>
      <c r="C218" s="32" t="s">
        <v>545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>
      <c r="A219" s="32" t="s">
        <v>413</v>
      </c>
      <c r="B219" s="26" t="str">
        <f t="shared" si="3"/>
        <v>(CWC-REC-SF3-MP1)</v>
      </c>
      <c r="C219" s="32" t="s">
        <v>546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>
      <c r="A220" s="32" t="s">
        <v>414</v>
      </c>
      <c r="B220" s="26" t="str">
        <f t="shared" si="3"/>
        <v>(CWC-REC-SF3-MP2)</v>
      </c>
      <c r="C220" s="32" t="s">
        <v>547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>
      <c r="A221" s="32" t="s">
        <v>415</v>
      </c>
      <c r="B221" s="26" t="str">
        <f t="shared" si="3"/>
        <v>(CWC-REC-SF3-MP3)</v>
      </c>
      <c r="C221" s="32" t="s">
        <v>548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>
      <c r="A222" s="32" t="s">
        <v>416</v>
      </c>
      <c r="B222" s="26" t="str">
        <f t="shared" si="3"/>
        <v>(CWC-REC-SF3-MP4)</v>
      </c>
      <c r="C222" s="32" t="s">
        <v>549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tabSelected="1" workbookViewId="0">
      <pane ySplit="1" topLeftCell="A2" activePane="bottomLeft" state="frozen"/>
      <selection pane="bottomLeft" sqref="A1:XFD61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506</v>
      </c>
      <c r="F1" s="34" t="s">
        <v>512</v>
      </c>
      <c r="G1" s="34" t="s">
        <v>507</v>
      </c>
      <c r="H1" s="35" t="s">
        <v>184</v>
      </c>
    </row>
    <row r="2" spans="1:8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>
      <c r="A39" t="s">
        <v>508</v>
      </c>
      <c r="B39" s="31" t="str">
        <f t="shared" ref="B39" si="2">"("&amp;A39&amp;")"</f>
        <v>(REG-REM-REMOTE2)</v>
      </c>
      <c r="C39" t="s">
        <v>167</v>
      </c>
      <c r="D39" t="s">
        <v>509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>
      <c r="A50" t="s">
        <v>427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>
      <c r="A51" t="s">
        <v>429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>
      <c r="A52" t="s">
        <v>428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>
      <c r="A53" t="s">
        <v>430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>
      <c r="A54" t="s">
        <v>443</v>
      </c>
      <c r="B54" s="31" t="str">
        <f t="shared" si="3"/>
        <v>(REG-REM-TVSTRPL)</v>
      </c>
      <c r="C54" t="s">
        <v>442</v>
      </c>
      <c r="D54" t="s">
        <v>442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>
      <c r="A55" t="s">
        <v>447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444</v>
      </c>
    </row>
    <row r="56" spans="1:10">
      <c r="A56" t="s">
        <v>449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445</v>
      </c>
    </row>
    <row r="57" spans="1:10">
      <c r="A57" t="s">
        <v>532</v>
      </c>
      <c r="B57" s="31" t="str">
        <f t="shared" si="3"/>
        <v>(PB-REM-MULTIMIC)</v>
      </c>
      <c r="C57" t="s">
        <v>527</v>
      </c>
      <c r="D57" t="s">
        <v>528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445</v>
      </c>
    </row>
    <row r="58" spans="1:10">
      <c r="A58" t="s">
        <v>450</v>
      </c>
      <c r="B58" s="31" t="str">
        <f t="shared" si="3"/>
        <v>(PB-REM-TVSTRPL)</v>
      </c>
      <c r="C58" t="s">
        <v>521</v>
      </c>
      <c r="D58" t="s">
        <v>521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445</v>
      </c>
    </row>
    <row r="59" spans="1:10">
      <c r="A59" t="s">
        <v>451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446</v>
      </c>
    </row>
    <row r="60" spans="1:10">
      <c r="A60" t="s">
        <v>515</v>
      </c>
      <c r="B60" s="31" t="str">
        <f t="shared" si="4"/>
        <v>(GB-REM-TVSTRPL)</v>
      </c>
      <c r="C60" t="s">
        <v>521</v>
      </c>
      <c r="D60" t="s">
        <v>521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446</v>
      </c>
      <c r="J60" s="69"/>
    </row>
    <row r="61" spans="1:10">
      <c r="A61" t="s">
        <v>523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525</v>
      </c>
      <c r="J61" s="69"/>
    </row>
    <row r="62" spans="1:10">
      <c r="A62" t="s">
        <v>524</v>
      </c>
      <c r="B62" s="31" t="str">
        <f>"("&amp;A62&amp;")"</f>
        <v>(OHSB-REM-TVSTRPL)</v>
      </c>
      <c r="C62" t="s">
        <v>521</v>
      </c>
      <c r="D62" t="s">
        <v>521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525</v>
      </c>
      <c r="J62" s="69"/>
    </row>
    <row r="63" spans="1:10">
      <c r="A63" t="s">
        <v>452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448</v>
      </c>
      <c r="J63" s="69"/>
    </row>
    <row r="64" spans="1:10">
      <c r="A64" t="s">
        <v>531</v>
      </c>
      <c r="B64" s="31" t="str">
        <f>"("&amp;A64&amp;")"</f>
        <v>(OHGB-REM-MULTIMIC)</v>
      </c>
      <c r="C64" t="s">
        <v>527</v>
      </c>
      <c r="D64" t="s">
        <v>528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448</v>
      </c>
      <c r="J64" s="69"/>
    </row>
    <row r="65" spans="1:10">
      <c r="A65" t="s">
        <v>453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526</v>
      </c>
      <c r="J65" s="69"/>
    </row>
    <row r="66" spans="1:10">
      <c r="A66" t="s">
        <v>530</v>
      </c>
      <c r="B66" s="31" t="str">
        <f t="shared" si="5"/>
        <v>(OHPB-REM-MULTIMIC)</v>
      </c>
      <c r="C66" t="s">
        <v>527</v>
      </c>
      <c r="D66" t="s">
        <v>528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526</v>
      </c>
      <c r="J66" s="69"/>
    </row>
    <row r="67" spans="1:10">
      <c r="A67" t="s">
        <v>454</v>
      </c>
      <c r="B67" s="31" t="str">
        <f t="shared" si="5"/>
        <v>(OHPB-REM-TVSTRPL)</v>
      </c>
      <c r="C67" t="s">
        <v>521</v>
      </c>
      <c r="D67" t="s">
        <v>521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526</v>
      </c>
      <c r="J67" s="69"/>
    </row>
    <row r="68" spans="1:10">
      <c r="A68" t="s">
        <v>443</v>
      </c>
      <c r="B68" s="31" t="str">
        <f t="shared" ref="B68" si="6">"("&amp;A68&amp;")"</f>
        <v>(REG-REM-TVSTRPL)</v>
      </c>
      <c r="C68" t="s">
        <v>521</v>
      </c>
      <c r="D68" t="s">
        <v>521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A69" t="s">
        <v>165</v>
      </c>
      <c r="B69" s="31" t="str">
        <f t="shared" ref="B69:B74" si="7">"("&amp;A69&amp;")"</f>
        <v>(REG-REM-TVLINK2)</v>
      </c>
      <c r="C69" t="s">
        <v>509</v>
      </c>
      <c r="D69" t="s">
        <v>509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>
      <c r="A71" t="s">
        <v>529</v>
      </c>
      <c r="B71" s="31" t="str">
        <f t="shared" si="7"/>
        <v>(REG-REM-MULTIMIC)</v>
      </c>
      <c r="C71" t="s">
        <v>527</v>
      </c>
      <c r="D71" t="s">
        <v>528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504</v>
      </c>
      <c r="F1" s="34" t="s">
        <v>510</v>
      </c>
      <c r="G1" s="34" t="s">
        <v>505</v>
      </c>
      <c r="H1" s="34" t="s">
        <v>87</v>
      </c>
    </row>
    <row r="2" spans="1:8">
      <c r="A2" s="11" t="s">
        <v>175</v>
      </c>
      <c r="B2" s="31" t="str">
        <f>"("&amp;A2&amp;")"</f>
        <v>(REG-SVC-PAFITTING)</v>
      </c>
      <c r="C2" s="11" t="s">
        <v>522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79</v>
      </c>
      <c r="B1" t="s">
        <v>80</v>
      </c>
      <c r="C1" t="s">
        <v>185</v>
      </c>
      <c r="D1" t="s">
        <v>186</v>
      </c>
      <c r="E1" t="s">
        <v>502</v>
      </c>
      <c r="F1" t="s">
        <v>511</v>
      </c>
      <c r="G1" t="s">
        <v>503</v>
      </c>
    </row>
    <row r="2" spans="1:7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67</v>
      </c>
      <c r="B2" s="1" t="s">
        <v>68</v>
      </c>
      <c r="C2" s="1" t="s">
        <v>69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7">_xlfn.UNIQUE(_xlfn._xlws.SORT(HearingAids[haDiscountDescription]))</f>
        <v>Amplifon Competitive</v>
      </c>
      <c r="C3" t="s">
        <v>70</v>
      </c>
    </row>
    <row r="4" spans="1:5">
      <c r="A4" t="str">
        <v>Beltone BTE Digital Boost Ultra 17 95DWT</v>
      </c>
      <c r="B4" t="str">
        <v>Early Lease Upgrade</v>
      </c>
      <c r="C4" t="s">
        <v>14</v>
      </c>
    </row>
    <row r="5" spans="1:5">
      <c r="A5" t="str">
        <v>Beltone BTE Digital Boost Ultra 6 86DWHT</v>
      </c>
      <c r="B5" t="str">
        <v>Fast Funding</v>
      </c>
      <c r="C5" t="s">
        <v>71</v>
      </c>
    </row>
    <row r="6" spans="1:5">
      <c r="A6" t="str">
        <v>Beltone BTE Digital Boost Ultra 6 95DWT</v>
      </c>
      <c r="B6" t="str">
        <v>GHB Competitive</v>
      </c>
      <c r="C6" t="s">
        <v>72</v>
      </c>
    </row>
    <row r="7" spans="1:5">
      <c r="A7" t="str">
        <v>Beltone BTE Digital Boost Ultra 9 86DWHT</v>
      </c>
      <c r="B7" t="str">
        <v>HCS Competitive</v>
      </c>
      <c r="C7" t="s">
        <v>73</v>
      </c>
    </row>
    <row r="8" spans="1:5">
      <c r="A8" t="str">
        <v>Beltone BTE Digital Boost Ultra 9 95DWT</v>
      </c>
      <c r="B8" t="str">
        <v>HearUSA Competitive</v>
      </c>
    </row>
    <row r="9" spans="1:5">
      <c r="A9" t="str">
        <v>Beltone BTE Digital Rely 2 66DW</v>
      </c>
      <c r="B9" t="str">
        <v>Humana</v>
      </c>
    </row>
    <row r="10" spans="1:5">
      <c r="A10" t="str">
        <v>Beltone BTE Digital Rely 2 76DW</v>
      </c>
      <c r="B10" t="str">
        <v>Martins Point Competitive</v>
      </c>
    </row>
    <row r="11" spans="1:5">
      <c r="A11" t="str">
        <v>Beltone BTE Digital Rely 2 86DWH</v>
      </c>
      <c r="B11" t="str">
        <v>Nations Hearing Competitive</v>
      </c>
    </row>
    <row r="12" spans="1:5">
      <c r="A12" t="str">
        <v>Beltone BTE Digital Rely 2 95DW</v>
      </c>
      <c r="B12" t="str">
        <v>Open House Special</v>
      </c>
    </row>
    <row r="13" spans="1:5">
      <c r="A13" t="str">
        <v>Beltone BTE Digital Rely 3 66DW</v>
      </c>
      <c r="B13" t="str">
        <v>Regular</v>
      </c>
    </row>
    <row r="14" spans="1:5">
      <c r="A14" t="str">
        <v>Beltone BTE Digital Rely 3 76DW</v>
      </c>
      <c r="B14" t="str">
        <v>Tri-Care</v>
      </c>
    </row>
    <row r="15" spans="1:5">
      <c r="A15" t="str">
        <v>Beltone BTE Digital Rely 3 86DWH</v>
      </c>
      <c r="B15" t="str">
        <v>TruHearing Competitive</v>
      </c>
    </row>
    <row r="16" spans="1:5">
      <c r="A16" t="str">
        <v>Beltone BTE Digital Rely 3 95DW</v>
      </c>
      <c r="B16" t="str">
        <v>Veterans Discount</v>
      </c>
    </row>
    <row r="17" spans="1:2">
      <c r="A17" t="str">
        <v>Beltone BTE Digital Rely 4 66DW</v>
      </c>
      <c r="B17" t="str">
        <v>WellCare Competitive</v>
      </c>
    </row>
    <row r="18" spans="1:2">
      <c r="A18" t="str">
        <v>Beltone BTE Digital Rely 4 76DW</v>
      </c>
    </row>
    <row r="19" spans="1:2">
      <c r="A19" t="str">
        <v>Beltone BTE Digital Rely 4 86DWH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2025-06-24T14:23:27Z</dcterms:modified>
  <cp:category/>
  <cp:contentStatus/>
</cp:coreProperties>
</file>