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041" documentId="8_{F3CD0FF8-58C3-41F7-B22B-5E277AA3B591}" xr6:coauthVersionLast="47" xr6:coauthVersionMax="47" xr10:uidLastSave="{8B20A7BF-EB66-4B51-AA9A-A097B1B306C4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7" i="1" l="1"/>
  <c r="D148" i="1"/>
  <c r="D149" i="1"/>
  <c r="J147" i="1"/>
  <c r="I147" i="1" s="1"/>
  <c r="J148" i="1"/>
  <c r="I148" i="1" s="1"/>
  <c r="J149" i="1"/>
  <c r="I149" i="1" s="1"/>
  <c r="J145" i="1"/>
  <c r="I145" i="1" s="1"/>
  <c r="D145" i="1"/>
  <c r="J146" i="1"/>
  <c r="I146" i="1" s="1"/>
  <c r="D146" i="1"/>
  <c r="J144" i="1"/>
  <c r="I144" i="1" s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J69" i="1"/>
  <c r="I69" i="1" s="1"/>
  <c r="D69" i="1"/>
  <c r="J68" i="1"/>
  <c r="I68" i="1" s="1"/>
  <c r="D68" i="1"/>
  <c r="J67" i="1"/>
  <c r="I67" i="1" s="1"/>
  <c r="D67" i="1"/>
  <c r="J66" i="1"/>
  <c r="I66" i="1" s="1"/>
  <c r="D66" i="1"/>
  <c r="G60" i="4"/>
  <c r="B60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J160" i="1" l="1"/>
  <c r="I160" i="1" s="1"/>
  <c r="D160" i="1"/>
  <c r="J159" i="1"/>
  <c r="I159" i="1" s="1"/>
  <c r="D159" i="1"/>
  <c r="J158" i="1"/>
  <c r="I158" i="1" s="1"/>
  <c r="D158" i="1"/>
  <c r="J152" i="1"/>
  <c r="I152" i="1" s="1"/>
  <c r="D152" i="1"/>
  <c r="J151" i="1"/>
  <c r="I151" i="1" s="1"/>
  <c r="D151" i="1"/>
  <c r="J150" i="1"/>
  <c r="I150" i="1" s="1"/>
  <c r="D150" i="1"/>
  <c r="J153" i="1"/>
  <c r="I153" i="1" s="1"/>
  <c r="D153" i="1"/>
  <c r="J80" i="1"/>
  <c r="I80" i="1" s="1"/>
  <c r="D80" i="1"/>
  <c r="J79" i="1"/>
  <c r="I79" i="1" s="1"/>
  <c r="D79" i="1"/>
  <c r="J78" i="1"/>
  <c r="I78" i="1" s="1"/>
  <c r="D78" i="1"/>
  <c r="J4" i="1"/>
  <c r="I4" i="1" s="1"/>
  <c r="D4" i="1"/>
  <c r="J3" i="1"/>
  <c r="I3" i="1" s="1"/>
  <c r="D3" i="1"/>
  <c r="J2" i="1"/>
  <c r="I2" i="1" s="1"/>
  <c r="D2" i="1"/>
  <c r="J84" i="1"/>
  <c r="I84" i="1" s="1"/>
  <c r="D84" i="1"/>
  <c r="J83" i="1"/>
  <c r="I83" i="1" s="1"/>
  <c r="D83" i="1"/>
  <c r="J82" i="1"/>
  <c r="I82" i="1" s="1"/>
  <c r="D82" i="1"/>
  <c r="J156" i="1"/>
  <c r="I156" i="1" s="1"/>
  <c r="D156" i="1"/>
  <c r="J155" i="1"/>
  <c r="I155" i="1" s="1"/>
  <c r="D155" i="1"/>
  <c r="J154" i="1"/>
  <c r="I154" i="1" s="1"/>
  <c r="D154" i="1"/>
  <c r="J72" i="1"/>
  <c r="I72" i="1" s="1"/>
  <c r="D72" i="1"/>
  <c r="J71" i="1"/>
  <c r="I71" i="1" s="1"/>
  <c r="D71" i="1"/>
  <c r="J70" i="1"/>
  <c r="I70" i="1" s="1"/>
  <c r="D70" i="1"/>
  <c r="J76" i="1"/>
  <c r="I76" i="1" s="1"/>
  <c r="D76" i="1"/>
  <c r="J75" i="1"/>
  <c r="I75" i="1" s="1"/>
  <c r="D75" i="1"/>
  <c r="J74" i="1"/>
  <c r="I74" i="1" s="1"/>
  <c r="D74" i="1"/>
  <c r="J164" i="1"/>
  <c r="I164" i="1" s="1"/>
  <c r="D164" i="1"/>
  <c r="J163" i="1"/>
  <c r="I163" i="1" s="1"/>
  <c r="D163" i="1"/>
  <c r="J162" i="1"/>
  <c r="I162" i="1" s="1"/>
  <c r="D162" i="1"/>
  <c r="J88" i="1"/>
  <c r="I88" i="1" s="1"/>
  <c r="D88" i="1"/>
  <c r="J87" i="1"/>
  <c r="I87" i="1" s="1"/>
  <c r="D87" i="1"/>
  <c r="J86" i="1"/>
  <c r="I86" i="1" s="1"/>
  <c r="D86" i="1"/>
  <c r="B11" i="2"/>
  <c r="B67" i="4"/>
  <c r="B66" i="4"/>
  <c r="B65" i="4"/>
  <c r="B63" i="4"/>
  <c r="B64" i="4"/>
  <c r="D90" i="1"/>
  <c r="J90" i="1"/>
  <c r="I90" i="1" s="1"/>
  <c r="D91" i="1"/>
  <c r="J91" i="1"/>
  <c r="I91" i="1" s="1"/>
  <c r="D92" i="1"/>
  <c r="J92" i="1"/>
  <c r="I92" i="1" s="1"/>
  <c r="B59" i="4"/>
  <c r="B58" i="4"/>
  <c r="B57" i="4"/>
  <c r="B56" i="4"/>
  <c r="B55" i="4"/>
  <c r="G17" i="2" a="1"/>
  <c r="G17" i="2" s="1"/>
  <c r="B54" i="4"/>
  <c r="J8" i="1"/>
  <c r="I8" i="1" s="1"/>
  <c r="D8" i="1"/>
  <c r="J7" i="1"/>
  <c r="I7" i="1" s="1"/>
  <c r="D7" i="1"/>
  <c r="J6" i="1"/>
  <c r="I6" i="1" s="1"/>
  <c r="D6" i="1"/>
  <c r="J143" i="1" l="1"/>
  <c r="I143" i="1" s="1"/>
  <c r="D143" i="1"/>
  <c r="J142" i="1"/>
  <c r="I142" i="1" s="1"/>
  <c r="D142" i="1"/>
  <c r="J141" i="1"/>
  <c r="I141" i="1" s="1"/>
  <c r="D141" i="1"/>
  <c r="F25" i="2" l="1"/>
  <c r="F23" i="2"/>
  <c r="F24" i="2"/>
  <c r="F22" i="2"/>
  <c r="E11" i="2" a="1"/>
  <c r="E11" i="2" s="1"/>
  <c r="B53" i="4"/>
  <c r="B52" i="4"/>
  <c r="B51" i="4"/>
  <c r="J81" i="1"/>
  <c r="I81" i="1" s="1"/>
  <c r="D81" i="1"/>
  <c r="J126" i="1" l="1"/>
  <c r="I126" i="1" s="1"/>
  <c r="J120" i="1"/>
  <c r="I120" i="1" s="1"/>
  <c r="J115" i="1"/>
  <c r="I115" i="1" s="1"/>
  <c r="J127" i="1"/>
  <c r="I127" i="1" s="1"/>
  <c r="J121" i="1"/>
  <c r="I121" i="1" s="1"/>
  <c r="J116" i="1"/>
  <c r="I116" i="1" s="1"/>
  <c r="J125" i="1"/>
  <c r="I125" i="1" s="1"/>
  <c r="J119" i="1"/>
  <c r="I119" i="1" s="1"/>
  <c r="J114" i="1"/>
  <c r="I114" i="1" s="1"/>
  <c r="D125" i="1"/>
  <c r="J95" i="1"/>
  <c r="I95" i="1" s="1"/>
  <c r="D95" i="1"/>
  <c r="J94" i="1"/>
  <c r="I94" i="1" s="1"/>
  <c r="D94" i="1"/>
  <c r="J93" i="1"/>
  <c r="I93" i="1" s="1"/>
  <c r="D93" i="1"/>
  <c r="D114" i="1"/>
  <c r="D119" i="1"/>
  <c r="D116" i="1"/>
  <c r="D121" i="1"/>
  <c r="D127" i="1"/>
  <c r="D115" i="1"/>
  <c r="D120" i="1"/>
  <c r="D126" i="1"/>
  <c r="J5" i="1" l="1"/>
  <c r="I5" i="1" s="1"/>
  <c r="D5" i="1"/>
  <c r="J85" i="1"/>
  <c r="I85" i="1" s="1"/>
  <c r="D85" i="1"/>
  <c r="J157" i="1"/>
  <c r="I157" i="1" s="1"/>
  <c r="D157" i="1"/>
  <c r="J73" i="1"/>
  <c r="I73" i="1" s="1"/>
  <c r="D73" i="1"/>
  <c r="J77" i="1"/>
  <c r="I77" i="1" s="1"/>
  <c r="D77" i="1"/>
  <c r="J165" i="1"/>
  <c r="I165" i="1" s="1"/>
  <c r="D165" i="1"/>
  <c r="D89" i="1"/>
  <c r="J89" i="1"/>
  <c r="I89" i="1" s="1"/>
  <c r="D104" i="1"/>
  <c r="J104" i="1"/>
  <c r="I104" i="1" s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J161" i="1"/>
  <c r="I161" i="1" s="1"/>
  <c r="J133" i="1"/>
  <c r="I133" i="1" s="1"/>
  <c r="J132" i="1"/>
  <c r="I132" i="1" s="1"/>
  <c r="J131" i="1"/>
  <c r="I131" i="1" s="1"/>
  <c r="F26" i="2" l="1"/>
  <c r="J106" i="1" l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I113" i="1" s="1"/>
  <c r="J117" i="1"/>
  <c r="I117" i="1" s="1"/>
  <c r="J118" i="1"/>
  <c r="I118" i="1" s="1"/>
  <c r="J122" i="1"/>
  <c r="I122" i="1" s="1"/>
  <c r="J123" i="1"/>
  <c r="I123" i="1" s="1"/>
  <c r="J124" i="1"/>
  <c r="I124" i="1" s="1"/>
  <c r="J128" i="1"/>
  <c r="I128" i="1" s="1"/>
  <c r="J129" i="1"/>
  <c r="I129" i="1" s="1"/>
  <c r="J130" i="1"/>
  <c r="I130" i="1" s="1"/>
  <c r="J134" i="1"/>
  <c r="I134" i="1" s="1"/>
  <c r="J135" i="1"/>
  <c r="I135" i="1" s="1"/>
  <c r="J136" i="1"/>
  <c r="I136" i="1" s="1"/>
  <c r="J137" i="1"/>
  <c r="I137" i="1" s="1"/>
  <c r="J138" i="1"/>
  <c r="I138" i="1" s="1"/>
  <c r="J139" i="1"/>
  <c r="I139" i="1" s="1"/>
  <c r="J140" i="1"/>
  <c r="I140" i="1" s="1"/>
  <c r="B12" i="2" l="1"/>
  <c r="F12" i="2" s="1" a="1"/>
  <c r="F12" i="2" s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105" i="1"/>
  <c r="J103" i="1"/>
  <c r="I103" i="1" s="1"/>
  <c r="J102" i="1"/>
  <c r="I102" i="1" s="1"/>
  <c r="I105" i="1" l="1"/>
  <c r="F11" i="2" l="1" a="1"/>
  <c r="F11" i="2" s="1"/>
  <c r="G11" i="2" s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<sst xmlns="http://schemas.openxmlformats.org/spreadsheetml/2006/main" count="2450" uniqueCount="594">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</sst>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7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1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43" fontId="14" fillId="0" borderId="0" xfId="1" applyFont="1" applyProtection="1"/>
    <xf numFmtId="43" fontId="13" fillId="0" borderId="0" xfId="1" applyFont="1" applyProtection="1"/>
    <xf numFmtId="43" fontId="13" fillId="0" borderId="1" xfId="1" applyFont="1" applyBorder="1" applyProtection="1"/>
    <xf numFmtId="49" fontId="12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9" xfId="0" applyFill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8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1" fontId="0" fillId="0" borderId="0" xfId="0" applyNumberFormat="1"/>
    <xf numFmtId="43" fontId="17" fillId="0" borderId="0" xfId="1" applyFont="1" applyProtection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6" borderId="18" xfId="0" applyFont="1" applyFill="1" applyBorder="1"/>
    <xf numFmtId="0" fontId="18" fillId="6" borderId="19" xfId="0" applyFont="1" applyFill="1" applyBorder="1"/>
    <xf numFmtId="0" fontId="18" fillId="6" borderId="20" xfId="0" applyFont="1" applyFill="1" applyBorder="1"/>
    <xf numFmtId="49" fontId="12" fillId="0" borderId="0" xfId="1" applyNumberFormat="1" applyFont="1" applyFill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43" fontId="14" fillId="0" borderId="0" xfId="1" applyFont="1" applyAlignment="1">
      <alignment horizontal="left"/>
    </xf>
    <xf numFmtId="0" fontId="14" fillId="0" borderId="0" xfId="0" applyFont="1"/>
    <xf numFmtId="9" fontId="14" fillId="0" borderId="0" xfId="2" applyFont="1" applyProtection="1"/>
    <xf numFmtId="1" fontId="12" fillId="0" borderId="0" xfId="1" applyNumberFormat="1" applyFont="1" applyFill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 applyFill="1"/>
    <xf numFmtId="1" fontId="6" fillId="0" borderId="0" xfId="1" applyNumberFormat="1" applyFont="1" applyFill="1"/>
    <xf numFmtId="49" fontId="6" fillId="0" borderId="0" xfId="1" applyNumberFormat="1" applyFont="1" applyFill="1"/>
    <xf numFmtId="43" fontId="14" fillId="0" borderId="0" xfId="1" applyFont="1" applyAlignment="1">
      <alignment horizontal="right"/>
    </xf>
    <xf numFmtId="43" fontId="14" fillId="0" borderId="0" xfId="1" applyFont="1" applyAlignment="1" applyProtection="1">
      <alignment horizontal="right"/>
    </xf>
    <xf numFmtId="43" fontId="0" fillId="0" borderId="0" xfId="1" applyFont="1" applyAlignment="1">
      <alignment vertical="center"/>
    </xf>
    <xf numFmtId="0" fontId="5" fillId="0" borderId="0" xfId="0" applyFont="1"/>
    <xf numFmtId="43" fontId="0" fillId="0" borderId="22" xfId="1" applyFont="1" applyBorder="1"/>
    <xf numFmtId="43" fontId="0" fillId="0" borderId="0" xfId="1" applyFont="1" applyBorder="1"/>
    <xf numFmtId="9" fontId="0" fillId="0" borderId="0" xfId="2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Fill="1"/>
    <xf numFmtId="43" fontId="3" fillId="0" borderId="0" xfId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/>
    <xf numFmtId="49" fontId="3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RIE Digital Envision 17 62S-DRWC"/>
        <filter val="Beltone RIE Digital Envision 6 62S-DRWC"/>
        <filter val="Beltone RIE Digital Envision 9 62S-DRWC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Remote Control 2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tabSelected="1" workbookViewId="0">
      <selection activeCell="B3" sqref="B3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23.8984375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83" t="s">
        <v>0</v>
      </c>
      <c r="C5" s="84"/>
      <c r="D5" s="10" t="s">
        <v>1</v>
      </c>
      <c r="E5" s="85" t="s">
        <v>69</v>
      </c>
      <c r="F5" s="85"/>
      <c r="G5" s="86"/>
    </row>
    <row r="6" spans="1:20" ht="23.25" customHeight="1" thickBot="1" x14ac:dyDescent="0.3">
      <c r="B6" s="81" t="s">
        <v>575</v>
      </c>
      <c r="C6" s="82"/>
      <c r="D6" s="25">
        <v>2</v>
      </c>
      <c r="E6" s="88" t="s">
        <v>2</v>
      </c>
      <c r="F6" s="89"/>
      <c r="G6" s="90"/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87" t="s">
        <v>5</v>
      </c>
      <c r="C10" s="87"/>
      <c r="E10" s="12" t="s">
        <v>452</v>
      </c>
      <c r="F10" s="12" t="s">
        <v>7</v>
      </c>
      <c r="G10" s="12" t="s">
        <v>6</v>
      </c>
      <c r="J10" s="91" t="s">
        <v>78</v>
      </c>
      <c r="K10" s="91"/>
      <c r="L10" s="91"/>
      <c r="M10" s="91"/>
      <c r="N10" s="91"/>
      <c r="O10" s="91"/>
      <c r="P10" s="91"/>
      <c r="Q10" s="91"/>
    </row>
    <row r="11" spans="1:20" ht="18" customHeight="1" x14ac:dyDescent="0.35">
      <c r="A11" t="s">
        <v>446</v>
      </c>
      <c r="B11" s="103" t="str">
        <f>IF($B$6="","",$B$6)</f>
        <v>Beltone RIE Digital Envision 17 62S-DRWC</v>
      </c>
      <c r="C11" s="103"/>
      <c r="D11" s="103"/>
      <c r="E11" s="50" cm="1">
        <f t="array" ref="E11">IF($B$6="","",_xlfn.XLOOKUP($B$6&amp;$E$6,haList!A:A&amp;haList!E:E,haList!F:F))</f>
        <v>5819</v>
      </c>
      <c r="F11" s="13" cm="1">
        <f t="array" ref="F11">IF($B$6="","",_xlfn.XLOOKUP($B$6&amp;$E$6,haList!A:A&amp;haList!E:E,haList!I:I))</f>
        <v>1519</v>
      </c>
      <c r="G11" s="13">
        <f>E11-F11</f>
        <v>4300</v>
      </c>
      <c r="J11" s="92" t="str" cm="1">
        <f t="array" ref="J11">IF($B$6="","",_xlfn.XLOOKUP($B$6&amp;$E$6,haList!A:A&amp;haList!E:E,haList!D:D))</f>
        <v>()</v>
      </c>
      <c r="K11" s="93"/>
      <c r="L11" s="93"/>
      <c r="M11" s="93"/>
      <c r="N11" s="93"/>
      <c r="O11" s="93"/>
      <c r="P11" s="93"/>
      <c r="Q11" s="94"/>
    </row>
    <row r="12" spans="1:20" ht="18" customHeight="1" x14ac:dyDescent="0.35">
      <c r="A12" t="s">
        <v>447</v>
      </c>
      <c r="B12" s="103" t="str">
        <f>IF($D$6=1,"",B11)</f>
        <v>Beltone RIE Digital Envision 17 62S-DRWC</v>
      </c>
      <c r="C12" s="103"/>
      <c r="D12" s="103"/>
      <c r="E12" s="64" cm="1">
        <f t="array" ref="E12">IF($D$6=1,"0",_xlfn.XLOOKUP($B$6&amp;$E$6,haList!A:A&amp;haList!E:E,haList!F:F))</f>
        <v>5819</v>
      </c>
      <c r="F12" s="65" cm="1">
        <f t="array" ref="F12">IF($B$12="","0",_xlfn.XLOOKUP($B$6&amp;$E$6,haList!A:A&amp;haList!E:E,haList!I:I))</f>
        <v>1519</v>
      </c>
      <c r="G12" s="13">
        <f>E12-F12</f>
        <v>4300</v>
      </c>
      <c r="J12" s="95"/>
      <c r="K12" s="96"/>
      <c r="L12" s="96"/>
      <c r="M12" s="96"/>
      <c r="N12" s="96"/>
      <c r="O12" s="96"/>
      <c r="P12" s="96"/>
      <c r="Q12" s="97"/>
    </row>
    <row r="13" spans="1:20" ht="18" customHeight="1" x14ac:dyDescent="0.35">
      <c r="A13" t="s">
        <v>8</v>
      </c>
      <c r="B13" s="103" t="str" cm="1">
        <f t="array" ref="B13">IF($B$6="","",_xlfn.XLOOKUP($B$6&amp;$E$6,haList!A:A&amp;haList!E:E,haList!G:G))</f>
        <v>Standard Charger</v>
      </c>
      <c r="C13" s="103"/>
      <c r="D13" s="103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5"/>
      <c r="K13" s="96"/>
      <c r="L13" s="96"/>
      <c r="M13" s="96"/>
      <c r="N13" s="96"/>
      <c r="O13" s="96"/>
      <c r="P13" s="96"/>
      <c r="Q13" s="97"/>
      <c r="T13" s="37"/>
    </row>
    <row r="14" spans="1:20" ht="18" customHeight="1" x14ac:dyDescent="0.35">
      <c r="A14" t="s">
        <v>9</v>
      </c>
      <c r="B14" s="103" t="str" cm="1">
        <f t="array" ref="B14">IF($B$6="","",_xlfn.XLOOKUP($B$6&amp;$E$6,haList!A:A&amp;haList!E:E,haList!N:N))</f>
        <v>SureFit3 or M@RIE Receiver</v>
      </c>
      <c r="C14" s="103"/>
      <c r="D14" s="103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5"/>
      <c r="K14" s="96"/>
      <c r="L14" s="96"/>
      <c r="M14" s="96"/>
      <c r="N14" s="96"/>
      <c r="O14" s="96"/>
      <c r="P14" s="96"/>
      <c r="Q14" s="97"/>
      <c r="T14" s="37"/>
    </row>
    <row r="15" spans="1:20" ht="18" customHeight="1" x14ac:dyDescent="0.35">
      <c r="A15" t="s">
        <v>10</v>
      </c>
      <c r="B15" s="103" t="str">
        <f>IF($D$6=1,"",B14)</f>
        <v>SureFit3 or M@RIE Receiver</v>
      </c>
      <c r="C15" s="103"/>
      <c r="D15" s="103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5"/>
      <c r="K15" s="96"/>
      <c r="L15" s="96"/>
      <c r="M15" s="96"/>
      <c r="N15" s="96"/>
      <c r="O15" s="96"/>
      <c r="P15" s="96"/>
      <c r="Q15" s="97"/>
    </row>
    <row r="16" spans="1:20" ht="18" customHeight="1" thickBot="1" x14ac:dyDescent="0.4">
      <c r="B16" s="99" t="s">
        <v>11</v>
      </c>
      <c r="C16" s="99"/>
      <c r="D16" s="99"/>
      <c r="E16" s="47"/>
      <c r="F16" s="47"/>
      <c r="G16" s="13">
        <f>SUM(G11:G15)</f>
        <v>8850</v>
      </c>
      <c r="J16" s="100" cm="1">
        <f t="array" ref="J16">IF($B$6="","",_xlfn.XLOOKUP($B$6&amp;$E$6,haList!A:A&amp;haList!E:E,haList!C:C))</f>
        <v>0</v>
      </c>
      <c r="K16" s="101"/>
      <c r="L16" s="101"/>
      <c r="M16" s="101"/>
      <c r="N16" s="101"/>
      <c r="O16" s="101"/>
      <c r="P16" s="101"/>
      <c r="Q16" s="102"/>
    </row>
    <row r="17" spans="2:19" ht="18" customHeight="1" x14ac:dyDescent="0.35">
      <c r="B17" s="99" t="str" cm="1">
        <f t="array" ref="B17">IF($B$6="","",IF(_xlfn.XLOOKUP($B$6&amp;E6,haList!A:A&amp;haList!E:E,haList!M:M)=1,"PA Fitting Fee","(do not charge a PA Fitting Fee)"))</f>
        <v>PA Fitting Fee</v>
      </c>
      <c r="C17" s="99"/>
      <c r="D17" s="99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98" t="s">
        <v>12</v>
      </c>
      <c r="C18" s="98"/>
      <c r="D18" s="98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98"/>
      <c r="C19" s="98"/>
      <c r="D19" s="98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92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3"/>
      <c r="N20" s="94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95"/>
      <c r="M21" s="96"/>
      <c r="N21" s="97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95"/>
      <c r="M22" s="96"/>
      <c r="N22" s="97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95"/>
      <c r="M23" s="96"/>
      <c r="N23" s="97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4"/>
      <c r="M24" s="105"/>
      <c r="N24" s="106"/>
      <c r="O24" s="54"/>
      <c r="P24" s="54"/>
      <c r="Q24" s="54"/>
      <c r="R24" s="54"/>
      <c r="S24" s="54"/>
    </row>
    <row r="25" spans="2:19" ht="18" customHeight="1" thickBot="1" x14ac:dyDescent="0.4">
      <c r="B25" s="98"/>
      <c r="C25" s="98"/>
      <c r="D25" s="98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E5:G5"/>
    <mergeCell ref="B10:C10"/>
    <mergeCell ref="E6:G6"/>
  </mergeCells>
  <dataValidations count="1">
    <dataValidation type="list" allowBlank="1" showInputMessage="1" showErrorMessage="1" sqref="D6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E6:G6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7"/>
  <sheetViews>
    <sheetView zoomScale="80" zoomScaleNormal="80"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hidden="1" x14ac:dyDescent="1.1499999999999999">
      <c r="A2" s="4" t="s">
        <v>454</v>
      </c>
      <c r="B2" s="71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hidden="1" x14ac:dyDescent="1.1499999999999999">
      <c r="A3" s="4" t="s">
        <v>455</v>
      </c>
      <c r="B3" s="71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si="1"/>
        <v>1236</v>
      </c>
      <c r="J3" s="2">
        <f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hidden="1" x14ac:dyDescent="1.1499999999999999">
      <c r="A4" s="4" t="s">
        <v>456</v>
      </c>
      <c r="B4" s="71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1"/>
        <v>1772</v>
      </c>
      <c r="J4" s="2">
        <f>(K4-H4)/2</f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2" t="s">
        <v>579</v>
      </c>
      <c r="B5" s="72"/>
      <c r="C5" s="67"/>
      <c r="D5" s="26" t="str">
        <f t="shared" si="0"/>
        <v>()</v>
      </c>
      <c r="E5" s="5" t="s">
        <v>15</v>
      </c>
      <c r="F5" s="74">
        <v>2339</v>
      </c>
      <c r="G5" s="38" t="s">
        <v>16</v>
      </c>
      <c r="H5" s="38">
        <v>200</v>
      </c>
      <c r="I5" s="38">
        <f t="shared" si="1"/>
        <v>744</v>
      </c>
      <c r="J5" s="38">
        <f>(K5-H5)/2</f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2" t="s">
        <v>575</v>
      </c>
      <c r="B6" s="72"/>
      <c r="C6" s="4"/>
      <c r="D6" s="26" t="str">
        <f t="shared" si="0"/>
        <v>()</v>
      </c>
      <c r="E6" s="5" t="s">
        <v>36</v>
      </c>
      <c r="F6" s="74">
        <v>5819</v>
      </c>
      <c r="G6" s="2" t="s">
        <v>21</v>
      </c>
      <c r="H6" s="2">
        <v>250</v>
      </c>
      <c r="I6" s="2">
        <f t="shared" si="1"/>
        <v>1019</v>
      </c>
      <c r="J6" s="2">
        <f>(K6-H6-O6)/2</f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2" t="s">
        <v>576</v>
      </c>
      <c r="B7" s="72"/>
      <c r="C7" s="4"/>
      <c r="D7" s="26" t="str">
        <f t="shared" si="0"/>
        <v>()</v>
      </c>
      <c r="E7" s="5" t="s">
        <v>36</v>
      </c>
      <c r="F7" s="74">
        <v>4679</v>
      </c>
      <c r="G7" s="2" t="s">
        <v>21</v>
      </c>
      <c r="H7" s="2">
        <v>250</v>
      </c>
      <c r="I7" s="2">
        <f t="shared" si="1"/>
        <v>479</v>
      </c>
      <c r="J7" s="2">
        <f>(K7-H7-O7)/2</f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2" t="s">
        <v>577</v>
      </c>
      <c r="B8" s="72"/>
      <c r="C8" s="4"/>
      <c r="D8" s="26" t="str">
        <f t="shared" si="0"/>
        <v>()</v>
      </c>
      <c r="E8" s="5" t="s">
        <v>36</v>
      </c>
      <c r="F8" s="74">
        <v>3689</v>
      </c>
      <c r="G8" s="2" t="s">
        <v>21</v>
      </c>
      <c r="H8" s="2">
        <v>250</v>
      </c>
      <c r="I8" s="2">
        <f t="shared" si="1"/>
        <v>219</v>
      </c>
      <c r="J8" s="2">
        <f>(K8-H8)/2</f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80" t="s">
        <v>190</v>
      </c>
      <c r="F9" s="9">
        <v>5584</v>
      </c>
      <c r="G9" s="38" t="s">
        <v>16</v>
      </c>
      <c r="H9" s="2">
        <v>200</v>
      </c>
      <c r="I9" s="2">
        <v>1259</v>
      </c>
      <c r="J9" s="2">
        <v>4325</v>
      </c>
      <c r="K9" s="75">
        <v>8850</v>
      </c>
      <c r="L9" s="75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80" t="s">
        <v>190</v>
      </c>
      <c r="F10" s="9">
        <v>3556</v>
      </c>
      <c r="G10" s="38" t="s">
        <v>16</v>
      </c>
      <c r="H10" s="2">
        <v>200</v>
      </c>
      <c r="I10" s="2">
        <v>561</v>
      </c>
      <c r="J10" s="2">
        <v>2995</v>
      </c>
      <c r="K10" s="75">
        <v>6190</v>
      </c>
      <c r="L10" s="75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80" t="s">
        <v>190</v>
      </c>
      <c r="F11" s="9">
        <v>4492</v>
      </c>
      <c r="G11" s="38" t="s">
        <v>16</v>
      </c>
      <c r="H11" s="2">
        <v>200</v>
      </c>
      <c r="I11" s="2">
        <v>767</v>
      </c>
      <c r="J11" s="2">
        <v>3725</v>
      </c>
      <c r="K11" s="75">
        <v>7650</v>
      </c>
      <c r="L11" s="75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80" t="s">
        <v>190</v>
      </c>
      <c r="F12" s="9">
        <v>5584</v>
      </c>
      <c r="G12" s="2" t="s">
        <v>24</v>
      </c>
      <c r="H12" s="2">
        <v>0</v>
      </c>
      <c r="I12" s="2">
        <v>1159</v>
      </c>
      <c r="J12" s="2">
        <v>4425</v>
      </c>
      <c r="K12" s="75">
        <v>8850</v>
      </c>
      <c r="L12" s="75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80" t="s">
        <v>190</v>
      </c>
      <c r="F13" s="9">
        <v>5584</v>
      </c>
      <c r="G13" s="2" t="s">
        <v>24</v>
      </c>
      <c r="H13" s="2">
        <v>0</v>
      </c>
      <c r="I13" s="2">
        <v>1159</v>
      </c>
      <c r="J13" s="2">
        <v>4425</v>
      </c>
      <c r="K13" s="75">
        <v>8850</v>
      </c>
      <c r="L13" s="75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80" t="s">
        <v>190</v>
      </c>
      <c r="F14" s="9">
        <v>3556</v>
      </c>
      <c r="G14" s="2" t="s">
        <v>24</v>
      </c>
      <c r="H14" s="2">
        <v>0</v>
      </c>
      <c r="I14" s="2">
        <v>461</v>
      </c>
      <c r="J14" s="2">
        <v>3095</v>
      </c>
      <c r="K14" s="75">
        <v>6190</v>
      </c>
      <c r="L14" s="75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80" t="s">
        <v>190</v>
      </c>
      <c r="F15" s="9">
        <v>3556</v>
      </c>
      <c r="G15" s="2" t="s">
        <v>24</v>
      </c>
      <c r="H15" s="2">
        <v>0</v>
      </c>
      <c r="I15" s="2">
        <v>461</v>
      </c>
      <c r="J15" s="2">
        <v>3095</v>
      </c>
      <c r="K15" s="75">
        <v>6190</v>
      </c>
      <c r="L15" s="75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80" t="s">
        <v>190</v>
      </c>
      <c r="F16" s="9">
        <v>4492</v>
      </c>
      <c r="G16" s="2" t="s">
        <v>24</v>
      </c>
      <c r="H16" s="2">
        <v>0</v>
      </c>
      <c r="I16" s="2">
        <v>667</v>
      </c>
      <c r="J16" s="2">
        <v>3825</v>
      </c>
      <c r="K16" s="75">
        <v>7650</v>
      </c>
      <c r="L16" s="75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80" t="s">
        <v>190</v>
      </c>
      <c r="F17" s="9">
        <v>4492</v>
      </c>
      <c r="G17" s="2" t="s">
        <v>24</v>
      </c>
      <c r="H17" s="2">
        <v>0</v>
      </c>
      <c r="I17" s="2">
        <v>667</v>
      </c>
      <c r="J17" s="2">
        <v>3825</v>
      </c>
      <c r="K17" s="75">
        <v>7650</v>
      </c>
      <c r="L17" s="75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80" t="s">
        <v>190</v>
      </c>
      <c r="F18" s="9">
        <v>1960</v>
      </c>
      <c r="G18" s="2" t="s">
        <v>24</v>
      </c>
      <c r="H18" s="2">
        <v>0</v>
      </c>
      <c r="I18" s="2">
        <v>410</v>
      </c>
      <c r="J18" s="2">
        <v>1550</v>
      </c>
      <c r="K18" s="75">
        <v>3100</v>
      </c>
      <c r="L18" s="75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80" t="s">
        <v>190</v>
      </c>
      <c r="F19" s="9">
        <v>2345</v>
      </c>
      <c r="G19" s="2" t="s">
        <v>24</v>
      </c>
      <c r="H19" s="2">
        <v>0</v>
      </c>
      <c r="I19" s="2">
        <v>595</v>
      </c>
      <c r="J19" s="2">
        <v>1750</v>
      </c>
      <c r="K19" s="75">
        <v>3500</v>
      </c>
      <c r="L19" s="75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80" t="s">
        <v>190</v>
      </c>
      <c r="F20" s="38">
        <v>2345</v>
      </c>
      <c r="G20" s="38" t="s">
        <v>16</v>
      </c>
      <c r="H20" s="38">
        <v>200</v>
      </c>
      <c r="I20" s="38">
        <v>695</v>
      </c>
      <c r="J20" s="38">
        <v>1650</v>
      </c>
      <c r="K20" s="75">
        <v>3500</v>
      </c>
      <c r="L20" s="75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80" t="s">
        <v>190</v>
      </c>
      <c r="F21" s="9">
        <v>2595</v>
      </c>
      <c r="G21" s="2" t="s">
        <v>16</v>
      </c>
      <c r="H21" s="2">
        <v>200</v>
      </c>
      <c r="I21" s="2">
        <v>370</v>
      </c>
      <c r="J21" s="2">
        <v>2225</v>
      </c>
      <c r="K21" s="75">
        <v>4650</v>
      </c>
      <c r="L21" s="75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80" t="s">
        <v>190</v>
      </c>
      <c r="F22" s="9">
        <v>1960</v>
      </c>
      <c r="G22" s="2" t="s">
        <v>24</v>
      </c>
      <c r="H22" s="2">
        <v>0</v>
      </c>
      <c r="I22" s="2">
        <v>410</v>
      </c>
      <c r="J22" s="2">
        <v>1550</v>
      </c>
      <c r="K22" s="75">
        <v>3100</v>
      </c>
      <c r="L22" s="75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80" t="s">
        <v>190</v>
      </c>
      <c r="F23" s="9">
        <v>1960</v>
      </c>
      <c r="G23" s="2" t="s">
        <v>24</v>
      </c>
      <c r="H23" s="2">
        <v>0</v>
      </c>
      <c r="I23" s="2">
        <v>410</v>
      </c>
      <c r="J23" s="2">
        <v>1550</v>
      </c>
      <c r="K23" s="75">
        <v>3100</v>
      </c>
      <c r="L23" s="75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80" t="s">
        <v>190</v>
      </c>
      <c r="F24" s="9">
        <v>1960</v>
      </c>
      <c r="G24" s="2" t="s">
        <v>24</v>
      </c>
      <c r="H24" s="2">
        <v>0</v>
      </c>
      <c r="I24" s="2">
        <v>410</v>
      </c>
      <c r="J24" s="2">
        <v>1550</v>
      </c>
      <c r="K24" s="75">
        <v>3100</v>
      </c>
      <c r="L24" s="75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80" t="s">
        <v>190</v>
      </c>
      <c r="F25" s="9">
        <v>1960</v>
      </c>
      <c r="G25" s="2" t="s">
        <v>24</v>
      </c>
      <c r="H25" s="2">
        <v>0</v>
      </c>
      <c r="I25" s="2">
        <v>410</v>
      </c>
      <c r="J25" s="2">
        <v>1550</v>
      </c>
      <c r="K25" s="75">
        <v>3100</v>
      </c>
      <c r="L25" s="75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80" t="s">
        <v>190</v>
      </c>
      <c r="F26" s="9">
        <v>2345</v>
      </c>
      <c r="G26" s="2" t="s">
        <v>24</v>
      </c>
      <c r="H26" s="2">
        <v>0</v>
      </c>
      <c r="I26" s="2">
        <v>595</v>
      </c>
      <c r="J26" s="2">
        <v>1750</v>
      </c>
      <c r="K26" s="75">
        <v>3500</v>
      </c>
      <c r="L26" s="75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80" t="s">
        <v>190</v>
      </c>
      <c r="F27" s="9">
        <v>2345</v>
      </c>
      <c r="G27" s="2" t="s">
        <v>24</v>
      </c>
      <c r="H27" s="2">
        <v>0</v>
      </c>
      <c r="I27" s="2">
        <v>595</v>
      </c>
      <c r="J27" s="2">
        <v>1750</v>
      </c>
      <c r="K27" s="75">
        <v>3500</v>
      </c>
      <c r="L27" s="75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80" t="s">
        <v>190</v>
      </c>
      <c r="F28" s="9">
        <v>2345</v>
      </c>
      <c r="G28" s="2" t="s">
        <v>24</v>
      </c>
      <c r="H28" s="2">
        <v>0</v>
      </c>
      <c r="I28" s="2">
        <v>595</v>
      </c>
      <c r="J28" s="2">
        <v>1750</v>
      </c>
      <c r="K28" s="75">
        <v>3500</v>
      </c>
      <c r="L28" s="75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80" t="s">
        <v>190</v>
      </c>
      <c r="F29" s="9">
        <v>2345</v>
      </c>
      <c r="G29" s="2" t="s">
        <v>24</v>
      </c>
      <c r="H29" s="2">
        <v>0</v>
      </c>
      <c r="I29" s="2">
        <v>595</v>
      </c>
      <c r="J29" s="2">
        <v>1750</v>
      </c>
      <c r="K29" s="75">
        <v>3500</v>
      </c>
      <c r="L29" s="75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80" t="s">
        <v>190</v>
      </c>
      <c r="F30" s="9">
        <v>5584</v>
      </c>
      <c r="G30" s="2" t="s">
        <v>24</v>
      </c>
      <c r="H30" s="2">
        <v>0</v>
      </c>
      <c r="I30" s="2">
        <v>1159</v>
      </c>
      <c r="J30" s="2">
        <v>4425</v>
      </c>
      <c r="K30" s="75">
        <v>8850</v>
      </c>
      <c r="L30" s="75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80" t="s">
        <v>190</v>
      </c>
      <c r="F31" s="9">
        <v>3556</v>
      </c>
      <c r="G31" s="2" t="s">
        <v>24</v>
      </c>
      <c r="H31" s="2">
        <v>0</v>
      </c>
      <c r="I31" s="2">
        <v>461</v>
      </c>
      <c r="J31" s="2">
        <v>3095</v>
      </c>
      <c r="K31" s="75">
        <v>6190</v>
      </c>
      <c r="L31" s="75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80" t="s">
        <v>190</v>
      </c>
      <c r="F32" s="9">
        <v>4492</v>
      </c>
      <c r="G32" s="2" t="s">
        <v>24</v>
      </c>
      <c r="H32" s="2">
        <v>0</v>
      </c>
      <c r="I32" s="2">
        <v>667</v>
      </c>
      <c r="J32" s="2">
        <v>3825</v>
      </c>
      <c r="K32" s="75">
        <v>7650</v>
      </c>
      <c r="L32" s="75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80" t="s">
        <v>190</v>
      </c>
      <c r="F33" s="9">
        <v>2695</v>
      </c>
      <c r="G33" s="2" t="s">
        <v>24</v>
      </c>
      <c r="H33" s="2">
        <v>0</v>
      </c>
      <c r="I33" s="2">
        <v>370</v>
      </c>
      <c r="J33" s="2">
        <v>2325</v>
      </c>
      <c r="K33" s="75">
        <v>4650</v>
      </c>
      <c r="L33" s="75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80" t="s">
        <v>190</v>
      </c>
      <c r="F34" s="9">
        <v>2695</v>
      </c>
      <c r="G34" s="2" t="s">
        <v>24</v>
      </c>
      <c r="H34" s="2">
        <v>0</v>
      </c>
      <c r="I34" s="2">
        <v>370</v>
      </c>
      <c r="J34" s="2">
        <v>2325</v>
      </c>
      <c r="K34" s="75">
        <v>4650</v>
      </c>
      <c r="L34" s="75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80" t="s">
        <v>190</v>
      </c>
      <c r="F35" s="9">
        <v>5584</v>
      </c>
      <c r="G35" s="2" t="s">
        <v>19</v>
      </c>
      <c r="H35" s="2">
        <v>450</v>
      </c>
      <c r="I35" s="2">
        <v>1384</v>
      </c>
      <c r="J35" s="2">
        <v>4200</v>
      </c>
      <c r="K35" s="75">
        <v>8850</v>
      </c>
      <c r="L35" s="75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80" t="s">
        <v>190</v>
      </c>
      <c r="F36" s="9">
        <v>3556</v>
      </c>
      <c r="G36" s="2" t="s">
        <v>19</v>
      </c>
      <c r="H36" s="2">
        <v>450</v>
      </c>
      <c r="I36" s="2">
        <v>686</v>
      </c>
      <c r="J36" s="2">
        <v>2870</v>
      </c>
      <c r="K36" s="75">
        <v>6190</v>
      </c>
      <c r="L36" s="75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80" t="s">
        <v>190</v>
      </c>
      <c r="F37" s="9">
        <v>4492</v>
      </c>
      <c r="G37" s="2" t="s">
        <v>19</v>
      </c>
      <c r="H37" s="2">
        <v>450</v>
      </c>
      <c r="I37" s="2">
        <v>892</v>
      </c>
      <c r="J37" s="2">
        <v>3600</v>
      </c>
      <c r="K37" s="75">
        <v>7650</v>
      </c>
      <c r="L37" s="75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80" t="s">
        <v>190</v>
      </c>
      <c r="F38" s="9">
        <v>2695</v>
      </c>
      <c r="G38" s="2" t="s">
        <v>24</v>
      </c>
      <c r="H38" s="2">
        <v>0</v>
      </c>
      <c r="I38" s="2">
        <v>370</v>
      </c>
      <c r="J38" s="2">
        <v>2325</v>
      </c>
      <c r="K38" s="75">
        <v>4650</v>
      </c>
      <c r="L38" s="75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80" t="s">
        <v>190</v>
      </c>
      <c r="F39" s="9">
        <v>2695</v>
      </c>
      <c r="G39" s="2" t="s">
        <v>24</v>
      </c>
      <c r="H39" s="2">
        <v>0</v>
      </c>
      <c r="I39" s="2">
        <v>370</v>
      </c>
      <c r="J39" s="2">
        <v>2325</v>
      </c>
      <c r="K39" s="75">
        <v>4650</v>
      </c>
      <c r="L39" s="75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80" t="s">
        <v>190</v>
      </c>
      <c r="F40" s="9">
        <v>2345</v>
      </c>
      <c r="G40" s="2" t="s">
        <v>24</v>
      </c>
      <c r="H40" s="2">
        <v>0</v>
      </c>
      <c r="I40" s="2">
        <v>595</v>
      </c>
      <c r="J40" s="2">
        <v>1750</v>
      </c>
      <c r="K40" s="75">
        <v>3500</v>
      </c>
      <c r="L40" s="75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80" t="s">
        <v>190</v>
      </c>
      <c r="F41" s="9">
        <v>5584</v>
      </c>
      <c r="G41" s="2" t="s">
        <v>19</v>
      </c>
      <c r="H41" s="2">
        <v>450</v>
      </c>
      <c r="I41" s="2">
        <v>1384</v>
      </c>
      <c r="J41" s="2">
        <v>4200</v>
      </c>
      <c r="K41" s="75">
        <v>8850</v>
      </c>
      <c r="L41" s="75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80" t="s">
        <v>190</v>
      </c>
      <c r="F42" s="9">
        <v>3556</v>
      </c>
      <c r="G42" s="2" t="s">
        <v>19</v>
      </c>
      <c r="H42" s="2">
        <v>450</v>
      </c>
      <c r="I42" s="2">
        <v>686</v>
      </c>
      <c r="J42" s="2">
        <v>2870</v>
      </c>
      <c r="K42" s="75">
        <v>6190</v>
      </c>
      <c r="L42" s="75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80" t="s">
        <v>190</v>
      </c>
      <c r="F43" s="9">
        <v>4492</v>
      </c>
      <c r="G43" s="2" t="s">
        <v>19</v>
      </c>
      <c r="H43" s="2">
        <v>450</v>
      </c>
      <c r="I43" s="2">
        <v>892</v>
      </c>
      <c r="J43" s="2">
        <v>3600</v>
      </c>
      <c r="K43" s="75">
        <v>7650</v>
      </c>
      <c r="L43" s="75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80" t="s">
        <v>190</v>
      </c>
      <c r="F44" s="9">
        <v>2695</v>
      </c>
      <c r="G44" s="2" t="s">
        <v>24</v>
      </c>
      <c r="H44" s="2">
        <v>0</v>
      </c>
      <c r="I44" s="2">
        <v>370</v>
      </c>
      <c r="J44" s="2">
        <v>2325</v>
      </c>
      <c r="K44" s="75">
        <v>4650</v>
      </c>
      <c r="L44" s="75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80" t="s">
        <v>190</v>
      </c>
      <c r="F45" s="9">
        <v>1960</v>
      </c>
      <c r="G45" s="2" t="s">
        <v>24</v>
      </c>
      <c r="H45" s="2">
        <v>0</v>
      </c>
      <c r="I45" s="2">
        <v>410</v>
      </c>
      <c r="J45" s="2">
        <v>1550</v>
      </c>
      <c r="K45" s="75">
        <v>3100</v>
      </c>
      <c r="L45" s="75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80" t="s">
        <v>190</v>
      </c>
      <c r="F46" s="9">
        <v>2345</v>
      </c>
      <c r="G46" s="2" t="s">
        <v>24</v>
      </c>
      <c r="H46" s="2">
        <v>0</v>
      </c>
      <c r="I46" s="2">
        <v>595</v>
      </c>
      <c r="J46" s="2">
        <v>1750</v>
      </c>
      <c r="K46" s="75">
        <v>3500</v>
      </c>
      <c r="L46" s="75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80" t="s">
        <v>190</v>
      </c>
      <c r="F47" s="9">
        <v>5584</v>
      </c>
      <c r="G47" s="2" t="s">
        <v>21</v>
      </c>
      <c r="H47" s="2">
        <v>250</v>
      </c>
      <c r="I47" s="2">
        <v>1284</v>
      </c>
      <c r="J47" s="2">
        <v>4300</v>
      </c>
      <c r="K47" s="75">
        <v>8850</v>
      </c>
      <c r="L47" s="75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80" t="s">
        <v>190</v>
      </c>
      <c r="F48" s="9">
        <v>3556</v>
      </c>
      <c r="G48" s="2" t="s">
        <v>21</v>
      </c>
      <c r="H48" s="2">
        <v>250</v>
      </c>
      <c r="I48" s="2">
        <v>586</v>
      </c>
      <c r="J48" s="2">
        <v>2970</v>
      </c>
      <c r="K48" s="75">
        <v>6190</v>
      </c>
      <c r="L48" s="75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80" t="s">
        <v>190</v>
      </c>
      <c r="F49" s="9">
        <v>4492</v>
      </c>
      <c r="G49" s="2" t="s">
        <v>21</v>
      </c>
      <c r="H49" s="2">
        <v>250</v>
      </c>
      <c r="I49" s="2">
        <v>792</v>
      </c>
      <c r="J49" s="2">
        <v>3700</v>
      </c>
      <c r="K49" s="75">
        <v>7650</v>
      </c>
      <c r="L49" s="75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80" t="s">
        <v>190</v>
      </c>
      <c r="F50" s="9">
        <v>2695</v>
      </c>
      <c r="G50" s="2" t="s">
        <v>24</v>
      </c>
      <c r="H50" s="2">
        <v>0</v>
      </c>
      <c r="I50" s="2">
        <v>370</v>
      </c>
      <c r="J50" s="2">
        <v>2325</v>
      </c>
      <c r="K50" s="75">
        <v>4650</v>
      </c>
      <c r="L50" s="75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80" t="s">
        <v>190</v>
      </c>
      <c r="F51" s="9">
        <v>1960</v>
      </c>
      <c r="G51" s="2" t="s">
        <v>24</v>
      </c>
      <c r="H51" s="2">
        <v>0</v>
      </c>
      <c r="I51" s="2">
        <v>410</v>
      </c>
      <c r="J51" s="2">
        <v>1550</v>
      </c>
      <c r="K51" s="75">
        <v>3100</v>
      </c>
      <c r="L51" s="75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80" t="s">
        <v>190</v>
      </c>
      <c r="F52" s="9">
        <v>2345</v>
      </c>
      <c r="G52" s="2" t="s">
        <v>24</v>
      </c>
      <c r="H52" s="2">
        <v>0</v>
      </c>
      <c r="I52" s="2">
        <v>595</v>
      </c>
      <c r="J52" s="2">
        <v>1750</v>
      </c>
      <c r="K52" s="75">
        <v>3500</v>
      </c>
      <c r="L52" s="75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80" t="s">
        <v>190</v>
      </c>
      <c r="F53" s="9">
        <v>2695</v>
      </c>
      <c r="G53" s="2" t="s">
        <v>24</v>
      </c>
      <c r="H53" s="2">
        <v>0</v>
      </c>
      <c r="I53" s="2">
        <v>370</v>
      </c>
      <c r="J53" s="2">
        <v>2325</v>
      </c>
      <c r="K53" s="75">
        <v>4650</v>
      </c>
      <c r="L53" s="75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80" t="s">
        <v>190</v>
      </c>
      <c r="F54" s="9">
        <v>1960</v>
      </c>
      <c r="G54" s="2" t="s">
        <v>24</v>
      </c>
      <c r="H54" s="2">
        <v>0</v>
      </c>
      <c r="I54" s="2">
        <v>410</v>
      </c>
      <c r="J54" s="2">
        <v>1550</v>
      </c>
      <c r="K54" s="75">
        <v>3100</v>
      </c>
      <c r="L54" s="75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80" t="s">
        <v>190</v>
      </c>
      <c r="F55" s="9">
        <v>2345</v>
      </c>
      <c r="G55" s="2" t="s">
        <v>24</v>
      </c>
      <c r="H55" s="2">
        <v>0</v>
      </c>
      <c r="I55" s="2">
        <v>595</v>
      </c>
      <c r="J55" s="2">
        <v>1750</v>
      </c>
      <c r="K55" s="75">
        <v>3500</v>
      </c>
      <c r="L55" s="75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80" t="s">
        <v>190</v>
      </c>
      <c r="F56" s="9">
        <v>2695</v>
      </c>
      <c r="G56" s="2" t="s">
        <v>24</v>
      </c>
      <c r="H56" s="2">
        <v>0</v>
      </c>
      <c r="I56" s="2">
        <v>370</v>
      </c>
      <c r="J56" s="2">
        <v>2325</v>
      </c>
      <c r="K56" s="75">
        <v>4650</v>
      </c>
      <c r="L56" s="75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hidden="1" x14ac:dyDescent="1.1499999999999999">
      <c r="A57" s="4" t="s">
        <v>454</v>
      </c>
      <c r="B57" s="71" t="s">
        <v>460</v>
      </c>
      <c r="C57" s="4" t="s">
        <v>457</v>
      </c>
      <c r="D57" s="26" t="s">
        <v>590</v>
      </c>
      <c r="E57" s="80" t="s">
        <v>190</v>
      </c>
      <c r="F57" s="9">
        <v>5584</v>
      </c>
      <c r="G57" s="2" t="s">
        <v>21</v>
      </c>
      <c r="H57" s="2">
        <v>250</v>
      </c>
      <c r="I57" s="2">
        <v>1284</v>
      </c>
      <c r="J57" s="2">
        <v>4300</v>
      </c>
      <c r="K57" s="75">
        <v>8850</v>
      </c>
      <c r="L57" s="75"/>
      <c r="M57" s="28">
        <v>1</v>
      </c>
      <c r="N57" s="17" t="s">
        <v>22</v>
      </c>
      <c r="O57" s="2">
        <v>0</v>
      </c>
      <c r="P57" s="20" t="s">
        <v>18</v>
      </c>
    </row>
    <row r="58" spans="1:17" ht="24" hidden="1" x14ac:dyDescent="1.1499999999999999">
      <c r="A58" s="4" t="s">
        <v>455</v>
      </c>
      <c r="B58" s="71" t="s">
        <v>461</v>
      </c>
      <c r="C58" s="4" t="s">
        <v>458</v>
      </c>
      <c r="D58" s="26" t="s">
        <v>591</v>
      </c>
      <c r="E58" s="80" t="s">
        <v>190</v>
      </c>
      <c r="F58" s="9">
        <v>3556</v>
      </c>
      <c r="G58" s="2" t="s">
        <v>21</v>
      </c>
      <c r="H58" s="2">
        <v>250</v>
      </c>
      <c r="I58" s="2">
        <v>586</v>
      </c>
      <c r="J58" s="2">
        <v>2970</v>
      </c>
      <c r="K58" s="75">
        <v>6190</v>
      </c>
      <c r="L58" s="75"/>
      <c r="M58" s="28">
        <v>1</v>
      </c>
      <c r="N58" s="17" t="s">
        <v>22</v>
      </c>
      <c r="O58" s="2">
        <v>0</v>
      </c>
      <c r="P58" s="20" t="s">
        <v>18</v>
      </c>
    </row>
    <row r="59" spans="1:17" ht="24" hidden="1" x14ac:dyDescent="1.1499999999999999">
      <c r="A59" s="4" t="s">
        <v>456</v>
      </c>
      <c r="B59" s="71" t="s">
        <v>462</v>
      </c>
      <c r="C59" s="4" t="s">
        <v>459</v>
      </c>
      <c r="D59" s="26" t="s">
        <v>592</v>
      </c>
      <c r="E59" s="80" t="s">
        <v>190</v>
      </c>
      <c r="F59" s="9">
        <v>4492</v>
      </c>
      <c r="G59" s="2" t="s">
        <v>21</v>
      </c>
      <c r="H59" s="2">
        <v>250</v>
      </c>
      <c r="I59" s="2">
        <v>792</v>
      </c>
      <c r="J59" s="2">
        <v>3700</v>
      </c>
      <c r="K59" s="75">
        <v>7650</v>
      </c>
      <c r="L59" s="75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2" t="s">
        <v>575</v>
      </c>
      <c r="B60" s="72"/>
      <c r="C60" s="72"/>
      <c r="D60" s="26" t="s">
        <v>582</v>
      </c>
      <c r="E60" s="80" t="s">
        <v>190</v>
      </c>
      <c r="F60" s="74">
        <v>5819</v>
      </c>
      <c r="G60" s="75" t="s">
        <v>21</v>
      </c>
      <c r="H60" s="75">
        <v>250</v>
      </c>
      <c r="I60" s="75">
        <v>1519</v>
      </c>
      <c r="J60" s="75">
        <v>4300</v>
      </c>
      <c r="K60" s="75">
        <v>8850</v>
      </c>
      <c r="L60" s="75"/>
      <c r="M60" s="76">
        <v>1</v>
      </c>
      <c r="N60" s="77" t="s">
        <v>22</v>
      </c>
      <c r="O60" s="78">
        <v>0</v>
      </c>
      <c r="P60" s="74" t="s">
        <v>18</v>
      </c>
    </row>
    <row r="61" spans="1:17" ht="24" hidden="1" x14ac:dyDescent="1.1499999999999999">
      <c r="A61" s="72" t="s">
        <v>577</v>
      </c>
      <c r="B61" s="72"/>
      <c r="C61" s="72"/>
      <c r="D61" s="26" t="s">
        <v>582</v>
      </c>
      <c r="E61" s="80" t="s">
        <v>190</v>
      </c>
      <c r="F61" s="74">
        <v>3689</v>
      </c>
      <c r="G61" s="75" t="s">
        <v>21</v>
      </c>
      <c r="H61" s="75">
        <v>250</v>
      </c>
      <c r="I61" s="75">
        <v>719</v>
      </c>
      <c r="J61" s="75">
        <v>2970</v>
      </c>
      <c r="K61" s="75">
        <v>6190</v>
      </c>
      <c r="L61" s="75"/>
      <c r="M61" s="76">
        <v>1</v>
      </c>
      <c r="N61" s="77" t="s">
        <v>22</v>
      </c>
      <c r="O61" s="78">
        <v>0</v>
      </c>
      <c r="P61" s="74" t="s">
        <v>18</v>
      </c>
    </row>
    <row r="62" spans="1:17" ht="24" hidden="1" x14ac:dyDescent="1.1499999999999999">
      <c r="A62" s="72" t="s">
        <v>576</v>
      </c>
      <c r="B62" s="72"/>
      <c r="C62" s="72"/>
      <c r="D62" s="26" t="s">
        <v>582</v>
      </c>
      <c r="E62" s="80" t="s">
        <v>190</v>
      </c>
      <c r="F62" s="74">
        <v>4679</v>
      </c>
      <c r="G62" s="75" t="s">
        <v>21</v>
      </c>
      <c r="H62" s="75">
        <v>250</v>
      </c>
      <c r="I62" s="75">
        <v>990</v>
      </c>
      <c r="J62" s="75">
        <v>3700</v>
      </c>
      <c r="K62" s="75">
        <v>7650</v>
      </c>
      <c r="L62" s="75"/>
      <c r="M62" s="76">
        <v>1</v>
      </c>
      <c r="N62" s="77" t="s">
        <v>22</v>
      </c>
      <c r="O62" s="78">
        <v>0</v>
      </c>
      <c r="P62" s="74" t="s">
        <v>18</v>
      </c>
    </row>
    <row r="63" spans="1:17" ht="24" hidden="1" x14ac:dyDescent="1.1499999999999999">
      <c r="A63" s="72" t="s">
        <v>578</v>
      </c>
      <c r="B63" s="72"/>
      <c r="C63" s="72"/>
      <c r="D63" s="26" t="s">
        <v>582</v>
      </c>
      <c r="E63" s="80" t="s">
        <v>190</v>
      </c>
      <c r="F63" s="74">
        <v>3029</v>
      </c>
      <c r="G63" s="75" t="s">
        <v>16</v>
      </c>
      <c r="H63" s="75">
        <v>200</v>
      </c>
      <c r="I63" s="75">
        <v>804</v>
      </c>
      <c r="J63" s="75">
        <v>2225</v>
      </c>
      <c r="K63" s="75">
        <v>4650</v>
      </c>
      <c r="L63" s="75"/>
      <c r="M63" s="76">
        <v>1</v>
      </c>
      <c r="N63" s="78"/>
      <c r="O63" s="78"/>
      <c r="P63" s="74"/>
    </row>
    <row r="64" spans="1:17" ht="24" hidden="1" x14ac:dyDescent="1.1499999999999999">
      <c r="A64" s="72" t="s">
        <v>579</v>
      </c>
      <c r="B64" s="72"/>
      <c r="C64" s="72"/>
      <c r="D64" s="26" t="s">
        <v>582</v>
      </c>
      <c r="E64" s="80" t="s">
        <v>190</v>
      </c>
      <c r="F64" s="74">
        <v>2339</v>
      </c>
      <c r="G64" s="75" t="s">
        <v>16</v>
      </c>
      <c r="H64" s="75">
        <v>200</v>
      </c>
      <c r="I64" s="75">
        <v>689</v>
      </c>
      <c r="J64" s="75">
        <v>1650</v>
      </c>
      <c r="K64" s="75">
        <v>3500</v>
      </c>
      <c r="L64" s="75"/>
      <c r="M64" s="76">
        <v>1</v>
      </c>
      <c r="N64" s="78"/>
      <c r="O64" s="78"/>
      <c r="P64" s="74"/>
      <c r="Q64"/>
    </row>
    <row r="65" spans="1:17" ht="24" hidden="1" x14ac:dyDescent="1.1499999999999999">
      <c r="A65" s="72" t="s">
        <v>580</v>
      </c>
      <c r="B65" s="72"/>
      <c r="C65" s="72"/>
      <c r="D65" s="26" t="s">
        <v>582</v>
      </c>
      <c r="E65" s="80" t="s">
        <v>190</v>
      </c>
      <c r="F65" s="74">
        <v>1859</v>
      </c>
      <c r="G65" s="2" t="s">
        <v>24</v>
      </c>
      <c r="H65" s="75">
        <v>0</v>
      </c>
      <c r="I65" s="75">
        <v>309</v>
      </c>
      <c r="J65" s="75">
        <v>1550</v>
      </c>
      <c r="K65" s="75">
        <v>3100</v>
      </c>
      <c r="L65" s="75"/>
      <c r="M65" s="76">
        <v>1</v>
      </c>
      <c r="N65" s="78"/>
      <c r="O65" s="78"/>
      <c r="P65" s="74"/>
      <c r="Q65"/>
    </row>
    <row r="66" spans="1:17" ht="24" hidden="1" x14ac:dyDescent="1.1499999999999999">
      <c r="A66" s="4" t="s">
        <v>454</v>
      </c>
      <c r="B66" s="71" t="s">
        <v>460</v>
      </c>
      <c r="C66" s="55"/>
      <c r="D66" s="26" t="str">
        <f t="shared" ref="D66:D97" si="2">"("&amp;C66&amp;")"</f>
        <v>()</v>
      </c>
      <c r="E66" s="79" t="s">
        <v>581</v>
      </c>
      <c r="F66" s="9">
        <v>5584</v>
      </c>
      <c r="G66" s="2" t="s">
        <v>21</v>
      </c>
      <c r="H66" s="2">
        <v>250</v>
      </c>
      <c r="I66" s="2">
        <f t="shared" ref="I66:I97" si="3">F66-J66</f>
        <v>2364</v>
      </c>
      <c r="J66" s="2">
        <f>(K66-H66-O66)/2</f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hidden="1" x14ac:dyDescent="1.1499999999999999">
      <c r="A67" s="4" t="s">
        <v>455</v>
      </c>
      <c r="B67" s="71" t="s">
        <v>461</v>
      </c>
      <c r="C67" s="55"/>
      <c r="D67" s="26" t="str">
        <f t="shared" si="2"/>
        <v>()</v>
      </c>
      <c r="E67" s="79" t="s">
        <v>581</v>
      </c>
      <c r="F67" s="9">
        <v>3556</v>
      </c>
      <c r="G67" s="2" t="s">
        <v>21</v>
      </c>
      <c r="H67" s="2">
        <v>250</v>
      </c>
      <c r="I67" s="2">
        <f t="shared" si="3"/>
        <v>1236</v>
      </c>
      <c r="J67" s="2">
        <f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hidden="1" x14ac:dyDescent="1.1499999999999999">
      <c r="A68" s="4" t="s">
        <v>456</v>
      </c>
      <c r="B68" s="4" t="s">
        <v>462</v>
      </c>
      <c r="C68" s="55"/>
      <c r="D68" s="26" t="str">
        <f t="shared" si="2"/>
        <v>()</v>
      </c>
      <c r="E68" s="79" t="s">
        <v>581</v>
      </c>
      <c r="F68" s="9">
        <v>4492</v>
      </c>
      <c r="G68" s="2" t="s">
        <v>21</v>
      </c>
      <c r="H68" s="2">
        <v>250</v>
      </c>
      <c r="I68" s="2">
        <f t="shared" si="3"/>
        <v>1772</v>
      </c>
      <c r="J68" s="2">
        <f>(K68-H68)/2</f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2" t="s">
        <v>579</v>
      </c>
      <c r="B69" s="72"/>
      <c r="C69" s="67"/>
      <c r="D69" s="26" t="str">
        <f t="shared" si="2"/>
        <v>()</v>
      </c>
      <c r="E69" s="79" t="s">
        <v>581</v>
      </c>
      <c r="F69" s="74">
        <v>2339</v>
      </c>
      <c r="G69" s="38" t="s">
        <v>16</v>
      </c>
      <c r="H69" s="38">
        <v>200</v>
      </c>
      <c r="I69" s="38">
        <f t="shared" si="3"/>
        <v>744</v>
      </c>
      <c r="J69" s="38">
        <f>(K69-H69)/2</f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hidden="1" x14ac:dyDescent="1.1499999999999999">
      <c r="A70" s="4" t="s">
        <v>454</v>
      </c>
      <c r="B70" s="71" t="s">
        <v>460</v>
      </c>
      <c r="C70" s="55" t="s">
        <v>482</v>
      </c>
      <c r="D70" s="26" t="str">
        <f t="shared" si="2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3"/>
        <v>2364</v>
      </c>
      <c r="J70" s="2">
        <f>(K70-H70-O70)/2</f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hidden="1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2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3"/>
        <v>1236</v>
      </c>
      <c r="J71" s="2">
        <f>(K71-H71-O71)/2</f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hidden="1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2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3"/>
        <v>1772</v>
      </c>
      <c r="J72" s="2">
        <f>(K72-H72)/2</f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2" t="s">
        <v>579</v>
      </c>
      <c r="B73" s="4" t="s">
        <v>75</v>
      </c>
      <c r="C73" s="67" t="s">
        <v>537</v>
      </c>
      <c r="D73" s="26" t="str">
        <f t="shared" si="2"/>
        <v>(CHS-HI-REL4-63DRWC)</v>
      </c>
      <c r="E73" s="5" t="s">
        <v>55</v>
      </c>
      <c r="F73" s="74">
        <v>2339</v>
      </c>
      <c r="G73" s="38" t="s">
        <v>16</v>
      </c>
      <c r="H73" s="38">
        <v>200</v>
      </c>
      <c r="I73" s="38">
        <f t="shared" si="3"/>
        <v>744</v>
      </c>
      <c r="J73" s="38">
        <f>(K73-H73)/2</f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hidden="1" x14ac:dyDescent="1.1499999999999999">
      <c r="A74" s="4" t="s">
        <v>454</v>
      </c>
      <c r="B74" s="71" t="s">
        <v>460</v>
      </c>
      <c r="C74" s="55" t="s">
        <v>479</v>
      </c>
      <c r="D74" s="26" t="str">
        <f t="shared" si="2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3"/>
        <v>2364</v>
      </c>
      <c r="J74" s="2">
        <f>(K74-H74-O74)/2</f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hidden="1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2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3"/>
        <v>1236</v>
      </c>
      <c r="J75" s="2">
        <f>(K75-H75-O75)/2</f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hidden="1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2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3"/>
        <v>1772</v>
      </c>
      <c r="J76" s="2">
        <f>(K76-H76)/2</f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2" t="s">
        <v>579</v>
      </c>
      <c r="B77" s="4" t="s">
        <v>75</v>
      </c>
      <c r="C77" s="67" t="s">
        <v>538</v>
      </c>
      <c r="D77" s="26" t="str">
        <f t="shared" si="2"/>
        <v>(CHU-HI-REL4-63DRWC)</v>
      </c>
      <c r="E77" s="5" t="s">
        <v>56</v>
      </c>
      <c r="F77" s="74">
        <v>2339</v>
      </c>
      <c r="G77" s="38" t="s">
        <v>16</v>
      </c>
      <c r="H77" s="38">
        <v>200</v>
      </c>
      <c r="I77" s="38">
        <f t="shared" si="3"/>
        <v>744</v>
      </c>
      <c r="J77" s="38">
        <f>(K77-H77)/2</f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hidden="1" x14ac:dyDescent="1.1499999999999999">
      <c r="A78" s="4" t="s">
        <v>454</v>
      </c>
      <c r="B78" s="71" t="s">
        <v>460</v>
      </c>
      <c r="C78" s="55" t="s">
        <v>494</v>
      </c>
      <c r="D78" s="26" t="str">
        <f t="shared" si="2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3"/>
        <v>2364</v>
      </c>
      <c r="J78" s="2">
        <f>(K78-H78-O78)/2</f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hidden="1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2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3"/>
        <v>1236</v>
      </c>
      <c r="J79" s="2">
        <f>(K79-H79-O79)/2</f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hidden="1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2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3"/>
        <v>1772</v>
      </c>
      <c r="J80" s="2">
        <f>(K80-H80)/2</f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2" t="s">
        <v>579</v>
      </c>
      <c r="B81" s="4" t="s">
        <v>75</v>
      </c>
      <c r="C81" s="67" t="s">
        <v>539</v>
      </c>
      <c r="D81" s="26" t="str">
        <f t="shared" si="2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3"/>
        <v>750</v>
      </c>
      <c r="J81" s="2">
        <f>(K81-H81)/2</f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hidden="1" x14ac:dyDescent="1.1499999999999999">
      <c r="A82" s="4" t="s">
        <v>454</v>
      </c>
      <c r="B82" s="71" t="s">
        <v>460</v>
      </c>
      <c r="C82" s="55" t="s">
        <v>488</v>
      </c>
      <c r="D82" s="26" t="str">
        <f t="shared" si="2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3"/>
        <v>2364</v>
      </c>
      <c r="J82" s="2">
        <f>(K82-H82-O82)/2</f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hidden="1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2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3"/>
        <v>1236</v>
      </c>
      <c r="J83" s="2">
        <f>(K83-H83-O83)/2</f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hidden="1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2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3"/>
        <v>1772</v>
      </c>
      <c r="J84" s="2">
        <f>(K84-H84)/2</f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2" t="s">
        <v>579</v>
      </c>
      <c r="B85" s="4" t="s">
        <v>75</v>
      </c>
      <c r="C85" s="67" t="s">
        <v>540</v>
      </c>
      <c r="D85" s="26" t="str">
        <f t="shared" si="2"/>
        <v>(CMP-HI-REL4-63DRWC)</v>
      </c>
      <c r="E85" s="5" t="s">
        <v>57</v>
      </c>
      <c r="F85" s="74">
        <v>2339</v>
      </c>
      <c r="G85" s="38" t="s">
        <v>16</v>
      </c>
      <c r="H85" s="38">
        <v>200</v>
      </c>
      <c r="I85" s="38">
        <f t="shared" si="3"/>
        <v>744</v>
      </c>
      <c r="J85" s="38">
        <f>(K85-H85)/2</f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hidden="1" x14ac:dyDescent="1.1499999999999999">
      <c r="A86" s="4" t="s">
        <v>454</v>
      </c>
      <c r="B86" s="71" t="s">
        <v>460</v>
      </c>
      <c r="C86" s="58" t="s">
        <v>504</v>
      </c>
      <c r="D86" s="26" t="str">
        <f t="shared" si="2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3"/>
        <v>2364</v>
      </c>
      <c r="J86" s="2">
        <f>(K86-H86-O86)/2</f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hidden="1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2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3"/>
        <v>1236</v>
      </c>
      <c r="J87" s="2">
        <f>(K87-H87-O87)/2</f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hidden="1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2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3"/>
        <v>1772</v>
      </c>
      <c r="J88" s="2">
        <f>(K88-H88)/2</f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2" t="s">
        <v>579</v>
      </c>
      <c r="B89" s="4" t="s">
        <v>75</v>
      </c>
      <c r="C89" s="67" t="s">
        <v>541</v>
      </c>
      <c r="D89" s="26" t="str">
        <f t="shared" si="2"/>
        <v>(CNH-HI-REL4-63DRWC)</v>
      </c>
      <c r="E89" s="5" t="s">
        <v>58</v>
      </c>
      <c r="F89" s="74">
        <v>2339</v>
      </c>
      <c r="G89" s="38" t="s">
        <v>16</v>
      </c>
      <c r="H89" s="38">
        <v>200</v>
      </c>
      <c r="I89" s="38">
        <f t="shared" si="3"/>
        <v>744</v>
      </c>
      <c r="J89" s="38">
        <f>(K89-H89)/2</f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2" t="s">
        <v>575</v>
      </c>
      <c r="B90" s="72" t="s">
        <v>575</v>
      </c>
      <c r="C90" s="4"/>
      <c r="D90" s="26" t="str">
        <f t="shared" si="2"/>
        <v>()</v>
      </c>
      <c r="E90" s="5" t="s">
        <v>465</v>
      </c>
      <c r="F90" s="74">
        <v>5819</v>
      </c>
      <c r="G90" s="9" t="s">
        <v>21</v>
      </c>
      <c r="H90" s="9">
        <v>250</v>
      </c>
      <c r="I90" s="9">
        <f t="shared" si="3"/>
        <v>2144</v>
      </c>
      <c r="J90" s="9">
        <f>(K90-H90-O90)/2</f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2" t="s">
        <v>576</v>
      </c>
      <c r="B91" s="72" t="s">
        <v>576</v>
      </c>
      <c r="C91" s="4"/>
      <c r="D91" s="26" t="str">
        <f t="shared" si="2"/>
        <v>()</v>
      </c>
      <c r="E91" s="5" t="s">
        <v>465</v>
      </c>
      <c r="F91" s="74">
        <v>4679</v>
      </c>
      <c r="G91" s="9" t="s">
        <v>21</v>
      </c>
      <c r="H91" s="9">
        <v>250</v>
      </c>
      <c r="I91" s="9">
        <f t="shared" si="3"/>
        <v>1504</v>
      </c>
      <c r="J91" s="9">
        <f>(K91-H91-O91)/2</f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2" t="s">
        <v>577</v>
      </c>
      <c r="B92" s="72" t="s">
        <v>577</v>
      </c>
      <c r="C92" s="4"/>
      <c r="D92" s="26" t="str">
        <f t="shared" si="2"/>
        <v>()</v>
      </c>
      <c r="E92" s="5" t="s">
        <v>465</v>
      </c>
      <c r="F92" s="74">
        <v>3689</v>
      </c>
      <c r="G92" s="9" t="s">
        <v>21</v>
      </c>
      <c r="H92" s="9">
        <v>250</v>
      </c>
      <c r="I92" s="9">
        <f t="shared" si="3"/>
        <v>914</v>
      </c>
      <c r="J92" s="9">
        <f>(K92-H92)/2</f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2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3"/>
        <v>1259</v>
      </c>
      <c r="J93" s="2">
        <f>(K93-H93-O93)/2</f>
        <v>4325</v>
      </c>
      <c r="K93" s="75">
        <v>8850</v>
      </c>
      <c r="L93" s="75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2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3"/>
        <v>561</v>
      </c>
      <c r="J94" s="2">
        <f>(K94-H94-O94)/2</f>
        <v>2995</v>
      </c>
      <c r="K94" s="75">
        <v>6190</v>
      </c>
      <c r="L94" s="75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2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3"/>
        <v>767</v>
      </c>
      <c r="J95" s="2">
        <f t="shared" ref="J95:J113" si="4">(K95-H95)/2</f>
        <v>3725</v>
      </c>
      <c r="K95" s="75">
        <v>7650</v>
      </c>
      <c r="L95" s="75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2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3"/>
        <v>1159</v>
      </c>
      <c r="J96" s="2">
        <f t="shared" si="4"/>
        <v>4425</v>
      </c>
      <c r="K96" s="75">
        <v>8850</v>
      </c>
      <c r="L96" s="75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2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3"/>
        <v>1159</v>
      </c>
      <c r="J97" s="2">
        <f t="shared" si="4"/>
        <v>4425</v>
      </c>
      <c r="K97" s="75">
        <v>8850</v>
      </c>
      <c r="L97" s="75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5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ref="I98:I129" si="6">F98-J98</f>
        <v>461</v>
      </c>
      <c r="J98" s="2">
        <f t="shared" si="4"/>
        <v>3095</v>
      </c>
      <c r="K98" s="75">
        <v>6190</v>
      </c>
      <c r="L98" s="75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5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6"/>
        <v>461</v>
      </c>
      <c r="J99" s="2">
        <f t="shared" si="4"/>
        <v>3095</v>
      </c>
      <c r="K99" s="75">
        <v>6190</v>
      </c>
      <c r="L99" s="75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5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6"/>
        <v>667</v>
      </c>
      <c r="J100" s="2">
        <f t="shared" si="4"/>
        <v>3825</v>
      </c>
      <c r="K100" s="75">
        <v>7650</v>
      </c>
      <c r="L100" s="75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5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6"/>
        <v>667</v>
      </c>
      <c r="J101" s="2">
        <f t="shared" si="4"/>
        <v>3825</v>
      </c>
      <c r="K101" s="75">
        <v>7650</v>
      </c>
      <c r="L101" s="75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5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6"/>
        <v>410</v>
      </c>
      <c r="J102" s="2">
        <f t="shared" si="4"/>
        <v>1550</v>
      </c>
      <c r="K102" s="75">
        <v>3100</v>
      </c>
      <c r="L102" s="75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5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6"/>
        <v>595</v>
      </c>
      <c r="J103" s="2">
        <f t="shared" si="4"/>
        <v>1750</v>
      </c>
      <c r="K103" s="75">
        <v>3500</v>
      </c>
      <c r="L103" s="75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5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38">
        <f t="shared" si="6"/>
        <v>695</v>
      </c>
      <c r="J104" s="38">
        <f t="shared" si="4"/>
        <v>1650</v>
      </c>
      <c r="K104" s="75">
        <v>3500</v>
      </c>
      <c r="L104" s="75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5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6"/>
        <v>370</v>
      </c>
      <c r="J105" s="2">
        <f t="shared" si="4"/>
        <v>2225</v>
      </c>
      <c r="K105" s="75">
        <v>4650</v>
      </c>
      <c r="L105" s="75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5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6"/>
        <v>410</v>
      </c>
      <c r="J106" s="2">
        <f t="shared" si="4"/>
        <v>1550</v>
      </c>
      <c r="K106" s="75">
        <v>3100</v>
      </c>
      <c r="L106" s="75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5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6"/>
        <v>410</v>
      </c>
      <c r="J107" s="2">
        <f t="shared" si="4"/>
        <v>1550</v>
      </c>
      <c r="K107" s="75">
        <v>3100</v>
      </c>
      <c r="L107" s="75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5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6"/>
        <v>410</v>
      </c>
      <c r="J108" s="2">
        <f t="shared" si="4"/>
        <v>1550</v>
      </c>
      <c r="K108" s="75">
        <v>3100</v>
      </c>
      <c r="L108" s="75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5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6"/>
        <v>410</v>
      </c>
      <c r="J109" s="2">
        <f t="shared" si="4"/>
        <v>1550</v>
      </c>
      <c r="K109" s="75">
        <v>3100</v>
      </c>
      <c r="L109" s="75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5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6"/>
        <v>595</v>
      </c>
      <c r="J110" s="2">
        <f t="shared" si="4"/>
        <v>1750</v>
      </c>
      <c r="K110" s="75">
        <v>3500</v>
      </c>
      <c r="L110" s="75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5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6"/>
        <v>595</v>
      </c>
      <c r="J111" s="2">
        <f t="shared" si="4"/>
        <v>1750</v>
      </c>
      <c r="K111" s="75">
        <v>3500</v>
      </c>
      <c r="L111" s="75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5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6"/>
        <v>595</v>
      </c>
      <c r="J112" s="2">
        <f t="shared" si="4"/>
        <v>1750</v>
      </c>
      <c r="K112" s="75">
        <v>3500</v>
      </c>
      <c r="L112" s="75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5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6"/>
        <v>595</v>
      </c>
      <c r="J113" s="2">
        <f t="shared" si="4"/>
        <v>1750</v>
      </c>
      <c r="K113" s="75">
        <v>3500</v>
      </c>
      <c r="L113" s="75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5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6"/>
        <v>1159</v>
      </c>
      <c r="J114" s="2">
        <f>(K114-H114-O114)/2</f>
        <v>4425</v>
      </c>
      <c r="K114" s="75">
        <v>8850</v>
      </c>
      <c r="L114" s="75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5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6"/>
        <v>461</v>
      </c>
      <c r="J115" s="2">
        <f>(K115-H115-O115)/2</f>
        <v>3095</v>
      </c>
      <c r="K115" s="75">
        <v>6190</v>
      </c>
      <c r="L115" s="75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5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6"/>
        <v>667</v>
      </c>
      <c r="J116" s="2">
        <f>(K116-H116-O116)/2</f>
        <v>3825</v>
      </c>
      <c r="K116" s="75">
        <v>7650</v>
      </c>
      <c r="L116" s="75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5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6"/>
        <v>370</v>
      </c>
      <c r="J117" s="2">
        <f>(K117-H117)/2</f>
        <v>2325</v>
      </c>
      <c r="K117" s="75">
        <v>4650</v>
      </c>
      <c r="L117" s="75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5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6"/>
        <v>370</v>
      </c>
      <c r="J118" s="2">
        <f>(K118-H118)/2</f>
        <v>2325</v>
      </c>
      <c r="K118" s="75">
        <v>4650</v>
      </c>
      <c r="L118" s="75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5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6"/>
        <v>1384</v>
      </c>
      <c r="J119" s="2">
        <f>(K119-H119-O119)/2</f>
        <v>4200</v>
      </c>
      <c r="K119" s="75">
        <v>8850</v>
      </c>
      <c r="L119" s="75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5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6"/>
        <v>686</v>
      </c>
      <c r="J120" s="2">
        <f>(K120-H120-O120)/2</f>
        <v>2870</v>
      </c>
      <c r="K120" s="75">
        <v>6190</v>
      </c>
      <c r="L120" s="75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5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6"/>
        <v>892</v>
      </c>
      <c r="J121" s="2">
        <f>(K121-H121-O121)/2</f>
        <v>3600</v>
      </c>
      <c r="K121" s="75">
        <v>7650</v>
      </c>
      <c r="L121" s="75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5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6"/>
        <v>370</v>
      </c>
      <c r="J122" s="2">
        <f t="shared" ref="J122:J130" si="7">(K122-H122)/2</f>
        <v>2325</v>
      </c>
      <c r="K122" s="75">
        <v>4650</v>
      </c>
      <c r="L122" s="75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5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6"/>
        <v>370</v>
      </c>
      <c r="J123" s="2">
        <f t="shared" si="7"/>
        <v>2325</v>
      </c>
      <c r="K123" s="75">
        <v>4650</v>
      </c>
      <c r="L123" s="75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5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6"/>
        <v>595</v>
      </c>
      <c r="J124" s="2">
        <f t="shared" si="7"/>
        <v>1750</v>
      </c>
      <c r="K124" s="75">
        <v>3500</v>
      </c>
      <c r="L124" s="75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5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6"/>
        <v>1384</v>
      </c>
      <c r="J125" s="2">
        <f t="shared" si="7"/>
        <v>4200</v>
      </c>
      <c r="K125" s="75">
        <v>8850</v>
      </c>
      <c r="L125" s="75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5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6"/>
        <v>686</v>
      </c>
      <c r="J126" s="2">
        <f t="shared" si="7"/>
        <v>2870</v>
      </c>
      <c r="K126" s="75">
        <v>6190</v>
      </c>
      <c r="L126" s="75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5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6"/>
        <v>892</v>
      </c>
      <c r="J127" s="2">
        <f t="shared" si="7"/>
        <v>3600</v>
      </c>
      <c r="K127" s="75">
        <v>7650</v>
      </c>
      <c r="L127" s="75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5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6"/>
        <v>370</v>
      </c>
      <c r="J128" s="2">
        <f t="shared" si="7"/>
        <v>2325</v>
      </c>
      <c r="K128" s="75">
        <v>4650</v>
      </c>
      <c r="L128" s="75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5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6"/>
        <v>410</v>
      </c>
      <c r="J129" s="2">
        <f t="shared" si="7"/>
        <v>1550</v>
      </c>
      <c r="K129" s="75">
        <v>3100</v>
      </c>
      <c r="L129" s="75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ref="I130:I161" si="9">F130-J130</f>
        <v>595</v>
      </c>
      <c r="J130" s="2">
        <f t="shared" si="7"/>
        <v>1750</v>
      </c>
      <c r="K130" s="75">
        <v>3500</v>
      </c>
      <c r="L130" s="75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si="9"/>
        <v>1284</v>
      </c>
      <c r="J131" s="2">
        <f>(K131-H131-O131)/2</f>
        <v>4300</v>
      </c>
      <c r="K131" s="75">
        <v>8850</v>
      </c>
      <c r="L131" s="75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586</v>
      </c>
      <c r="J132" s="2">
        <f>(K132-H132-O132)/2</f>
        <v>2970</v>
      </c>
      <c r="K132" s="75">
        <v>6190</v>
      </c>
      <c r="L132" s="75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792</v>
      </c>
      <c r="J133" s="2">
        <f t="shared" ref="J133:J140" si="10">(K133-H133)/2</f>
        <v>3700</v>
      </c>
      <c r="K133" s="75">
        <v>7650</v>
      </c>
      <c r="L133" s="75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5">
        <v>4650</v>
      </c>
      <c r="L134" s="75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5">
        <v>3100</v>
      </c>
      <c r="L135" s="75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5">
        <v>3500</v>
      </c>
      <c r="L136" s="75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5">
        <v>4650</v>
      </c>
      <c r="L137" s="75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5">
        <v>3100</v>
      </c>
      <c r="L138" s="75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5">
        <v>3500</v>
      </c>
      <c r="L139" s="75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5">
        <v>4650</v>
      </c>
      <c r="L140" s="75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hidden="1" x14ac:dyDescent="1.1499999999999999">
      <c r="A141" s="4" t="s">
        <v>454</v>
      </c>
      <c r="B141" s="71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1284</v>
      </c>
      <c r="J141" s="2">
        <f>(K141-H141-O141)/2</f>
        <v>4300</v>
      </c>
      <c r="K141" s="75">
        <v>8850</v>
      </c>
      <c r="L141" s="75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hidden="1" x14ac:dyDescent="1.1499999999999999">
      <c r="A142" s="4" t="s">
        <v>455</v>
      </c>
      <c r="B142" s="71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586</v>
      </c>
      <c r="J142" s="2">
        <f>(K142-H142-O142)/2</f>
        <v>2970</v>
      </c>
      <c r="K142" s="75">
        <v>6190</v>
      </c>
      <c r="L142" s="75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hidden="1" x14ac:dyDescent="1.1499999999999999">
      <c r="A143" s="4" t="s">
        <v>456</v>
      </c>
      <c r="B143" s="71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792</v>
      </c>
      <c r="J143" s="2">
        <f>(K143-H143)/2</f>
        <v>3700</v>
      </c>
      <c r="K143" s="75">
        <v>7650</v>
      </c>
      <c r="L143" s="75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hidden="1" x14ac:dyDescent="1.1499999999999999">
      <c r="A144" s="72" t="s">
        <v>575</v>
      </c>
      <c r="B144" s="72"/>
      <c r="C144" s="72"/>
      <c r="D144" s="26" t="str">
        <f t="shared" si="8"/>
        <v>()</v>
      </c>
      <c r="E144" s="73" t="s">
        <v>2</v>
      </c>
      <c r="F144" s="74">
        <v>5819</v>
      </c>
      <c r="G144" s="75" t="s">
        <v>21</v>
      </c>
      <c r="H144" s="75">
        <v>250</v>
      </c>
      <c r="I144" s="75">
        <f t="shared" si="9"/>
        <v>1519</v>
      </c>
      <c r="J144" s="75">
        <f>(K144-H144-O144)/2</f>
        <v>4300</v>
      </c>
      <c r="K144" s="75">
        <v>8850</v>
      </c>
      <c r="L144" s="75"/>
      <c r="M144" s="76">
        <v>1</v>
      </c>
      <c r="N144" s="77" t="s">
        <v>22</v>
      </c>
      <c r="O144" s="78">
        <v>0</v>
      </c>
      <c r="P144" s="74" t="s">
        <v>18</v>
      </c>
    </row>
    <row r="145" spans="1:16" ht="24" hidden="1" x14ac:dyDescent="1.1499999999999999">
      <c r="A145" s="72" t="s">
        <v>577</v>
      </c>
      <c r="B145" s="72"/>
      <c r="C145" s="72"/>
      <c r="D145" s="26" t="str">
        <f t="shared" si="8"/>
        <v>()</v>
      </c>
      <c r="E145" s="73" t="s">
        <v>2</v>
      </c>
      <c r="F145" s="74">
        <v>3689</v>
      </c>
      <c r="G145" s="75" t="s">
        <v>21</v>
      </c>
      <c r="H145" s="75">
        <v>250</v>
      </c>
      <c r="I145" s="75">
        <f t="shared" si="9"/>
        <v>719</v>
      </c>
      <c r="J145" s="75">
        <f>(K145-H145)/2</f>
        <v>2970</v>
      </c>
      <c r="K145" s="75">
        <v>6190</v>
      </c>
      <c r="L145" s="75"/>
      <c r="M145" s="76">
        <v>1</v>
      </c>
      <c r="N145" s="77" t="s">
        <v>22</v>
      </c>
      <c r="O145" s="78">
        <v>0</v>
      </c>
      <c r="P145" s="74" t="s">
        <v>18</v>
      </c>
    </row>
    <row r="146" spans="1:16" ht="24" hidden="1" x14ac:dyDescent="1.1499999999999999">
      <c r="A146" s="72" t="s">
        <v>576</v>
      </c>
      <c r="B146" s="72"/>
      <c r="C146" s="72"/>
      <c r="D146" s="26" t="str">
        <f t="shared" si="8"/>
        <v>()</v>
      </c>
      <c r="E146" s="73" t="s">
        <v>2</v>
      </c>
      <c r="F146" s="74">
        <v>4679</v>
      </c>
      <c r="G146" s="75" t="s">
        <v>21</v>
      </c>
      <c r="H146" s="75">
        <v>250</v>
      </c>
      <c r="I146" s="75">
        <f t="shared" si="9"/>
        <v>979</v>
      </c>
      <c r="J146" s="75">
        <f>(K146-H146-O146)/2</f>
        <v>3700</v>
      </c>
      <c r="K146" s="75">
        <v>7650</v>
      </c>
      <c r="L146" s="75"/>
      <c r="M146" s="76">
        <v>1</v>
      </c>
      <c r="N146" s="77" t="s">
        <v>22</v>
      </c>
      <c r="O146" s="78">
        <v>0</v>
      </c>
      <c r="P146" s="74" t="s">
        <v>18</v>
      </c>
    </row>
    <row r="147" spans="1:16" ht="24" hidden="1" x14ac:dyDescent="1.1499999999999999">
      <c r="A147" s="72" t="s">
        <v>578</v>
      </c>
      <c r="B147" s="72"/>
      <c r="C147" s="72"/>
      <c r="D147" s="26" t="str">
        <f t="shared" si="8"/>
        <v>()</v>
      </c>
      <c r="E147" s="73" t="s">
        <v>2</v>
      </c>
      <c r="F147" s="74">
        <v>3029</v>
      </c>
      <c r="G147" s="75" t="s">
        <v>16</v>
      </c>
      <c r="H147" s="75">
        <v>200</v>
      </c>
      <c r="I147" s="75">
        <f t="shared" si="9"/>
        <v>804</v>
      </c>
      <c r="J147" s="75">
        <f>(K147-H147)/2</f>
        <v>2225</v>
      </c>
      <c r="K147" s="75">
        <v>4650</v>
      </c>
      <c r="L147" s="75"/>
      <c r="M147" s="76">
        <v>1</v>
      </c>
      <c r="N147" s="78"/>
      <c r="O147" s="78"/>
      <c r="P147" s="74"/>
    </row>
    <row r="148" spans="1:16" ht="24" hidden="1" x14ac:dyDescent="1.1499999999999999">
      <c r="A148" s="72" t="s">
        <v>579</v>
      </c>
      <c r="B148" s="72"/>
      <c r="C148" s="72"/>
      <c r="D148" s="26" t="str">
        <f t="shared" si="8"/>
        <v>()</v>
      </c>
      <c r="E148" s="73" t="s">
        <v>2</v>
      </c>
      <c r="F148" s="74">
        <v>2339</v>
      </c>
      <c r="G148" s="75" t="s">
        <v>16</v>
      </c>
      <c r="H148" s="75">
        <v>200</v>
      </c>
      <c r="I148" s="75">
        <f t="shared" si="9"/>
        <v>689</v>
      </c>
      <c r="J148" s="75">
        <f>(K148-H148)/2</f>
        <v>1650</v>
      </c>
      <c r="K148" s="75">
        <v>3500</v>
      </c>
      <c r="L148" s="75"/>
      <c r="M148" s="76">
        <v>1</v>
      </c>
      <c r="N148" s="78"/>
      <c r="O148" s="78"/>
      <c r="P148" s="74"/>
    </row>
    <row r="149" spans="1:16" ht="24" hidden="1" x14ac:dyDescent="1.1499999999999999">
      <c r="A149" s="72" t="s">
        <v>580</v>
      </c>
      <c r="B149" s="72"/>
      <c r="C149" s="72"/>
      <c r="D149" s="26" t="str">
        <f t="shared" si="8"/>
        <v>()</v>
      </c>
      <c r="E149" s="73" t="s">
        <v>2</v>
      </c>
      <c r="F149" s="74">
        <v>1859</v>
      </c>
      <c r="G149" s="2" t="s">
        <v>24</v>
      </c>
      <c r="H149" s="75">
        <v>0</v>
      </c>
      <c r="I149" s="75">
        <f t="shared" si="9"/>
        <v>309</v>
      </c>
      <c r="J149" s="75">
        <f>(K149-H149)/2</f>
        <v>1550</v>
      </c>
      <c r="K149" s="75">
        <v>3100</v>
      </c>
      <c r="L149" s="75"/>
      <c r="M149" s="76">
        <v>1</v>
      </c>
      <c r="N149" s="78"/>
      <c r="O149" s="78"/>
      <c r="P149" s="74"/>
    </row>
    <row r="150" spans="1:16" ht="24" hidden="1" x14ac:dyDescent="1.1499999999999999">
      <c r="A150" s="4" t="s">
        <v>454</v>
      </c>
      <c r="B150" s="71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>(K150-H150-O150)/2</f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hidden="1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>(K151-H151-O151)/2</f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hidden="1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>(K152-H152)/2</f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2" t="s">
        <v>579</v>
      </c>
      <c r="B153" s="72"/>
      <c r="C153" s="56"/>
      <c r="D153" s="26" t="str">
        <f t="shared" si="8"/>
        <v>()</v>
      </c>
      <c r="E153" s="57" t="s">
        <v>497</v>
      </c>
      <c r="F153" s="74">
        <v>2339</v>
      </c>
      <c r="G153" s="2" t="s">
        <v>16</v>
      </c>
      <c r="H153" s="2">
        <v>200</v>
      </c>
      <c r="I153" s="2">
        <f t="shared" si="9"/>
        <v>744</v>
      </c>
      <c r="J153" s="2">
        <f>(K153-H153)/2</f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hidden="1" x14ac:dyDescent="1.1499999999999999">
      <c r="A154" s="4" t="s">
        <v>454</v>
      </c>
      <c r="B154" s="71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>(K154-H154-O154)/2</f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hidden="1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>(K155-H155-O155)/2</f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hidden="1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>(K156-H156)/2</f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2" t="s">
        <v>579</v>
      </c>
      <c r="B157" s="72"/>
      <c r="C157" s="67"/>
      <c r="D157" s="26" t="str">
        <f t="shared" si="8"/>
        <v>()</v>
      </c>
      <c r="E157" s="5" t="s">
        <v>65</v>
      </c>
      <c r="F157" s="74">
        <v>2339</v>
      </c>
      <c r="G157" s="38" t="s">
        <v>16</v>
      </c>
      <c r="H157" s="38">
        <v>200</v>
      </c>
      <c r="I157" s="38">
        <f t="shared" si="9"/>
        <v>744</v>
      </c>
      <c r="J157" s="38">
        <f>(K157-H157)/2</f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hidden="1" x14ac:dyDescent="1.1499999999999999">
      <c r="A158" s="4" t="s">
        <v>454</v>
      </c>
      <c r="B158" s="71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>(K158-H158-O158)/2</f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hidden="1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>(K159-H159-O159)/2</f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hidden="1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>(K160-H160)/2</f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4" hidden="1" x14ac:dyDescent="1.1499999999999999">
      <c r="A161" s="72" t="s">
        <v>579</v>
      </c>
      <c r="B161" s="4"/>
      <c r="C161" s="4"/>
      <c r="D161" s="26" t="str">
        <f t="shared" si="8"/>
        <v>()</v>
      </c>
      <c r="E161" s="5" t="s">
        <v>66</v>
      </c>
      <c r="F161" s="74">
        <v>2339</v>
      </c>
      <c r="G161" s="2" t="s">
        <v>16</v>
      </c>
      <c r="H161" s="2">
        <v>200</v>
      </c>
      <c r="I161" s="2">
        <f t="shared" si="9"/>
        <v>744</v>
      </c>
      <c r="J161" s="2">
        <f>(K161-H161)/2</f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4" hidden="1" x14ac:dyDescent="1.1499999999999999">
      <c r="A162" s="4" t="s">
        <v>454</v>
      </c>
      <c r="B162" s="71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ref="I162:I165" si="12">F162-J162</f>
        <v>2364</v>
      </c>
      <c r="J162" s="2">
        <f>(K162-H162-O162)/2</f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4" hidden="1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12"/>
        <v>1236</v>
      </c>
      <c r="J163" s="2">
        <f>(K163-H163-O163)/2</f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4" hidden="1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12"/>
        <v>1772</v>
      </c>
      <c r="J164" s="2">
        <f>(K164-H164)/2</f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4" hidden="1" x14ac:dyDescent="1.1499999999999999">
      <c r="A165" s="72" t="s">
        <v>579</v>
      </c>
      <c r="B165" s="4"/>
      <c r="C165" s="67"/>
      <c r="D165" s="26" t="str">
        <f t="shared" si="11"/>
        <v>()</v>
      </c>
      <c r="E165" s="5" t="s">
        <v>67</v>
      </c>
      <c r="F165" s="74">
        <v>2339</v>
      </c>
      <c r="G165" s="38" t="s">
        <v>16</v>
      </c>
      <c r="H165" s="38">
        <v>200</v>
      </c>
      <c r="I165" s="38">
        <f t="shared" si="12"/>
        <v>744</v>
      </c>
      <c r="J165" s="38">
        <f>(K165-H165)/2</f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4" x14ac:dyDescent="1.1499999999999999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2"/>
    </row>
    <row r="167" spans="1:16" ht="24" x14ac:dyDescent="1.1499999999999999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4" x14ac:dyDescent="1.1499999999999999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9"/>
    </row>
    <row r="169" spans="1:16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6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6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6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16"/>
      <c r="P179" s="2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3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3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3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9"/>
    </row>
    <row r="185" spans="1:16" ht="24" x14ac:dyDescent="1.1499999999999999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9"/>
    </row>
    <row r="186" spans="1:16" ht="24" x14ac:dyDescent="1.1499999999999999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9"/>
    </row>
    <row r="187" spans="1:16" ht="24" x14ac:dyDescent="1.1499999999999999">
      <c r="A187" s="4"/>
      <c r="B187" s="4"/>
      <c r="C187" s="55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7"/>
      <c r="O187" s="2"/>
      <c r="P187" s="20"/>
    </row>
    <row r="188" spans="1:16" ht="24" x14ac:dyDescent="1.1499999999999999">
      <c r="A188" s="4"/>
      <c r="B188" s="4"/>
      <c r="C188" s="55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7"/>
      <c r="O188" s="2"/>
      <c r="P188" s="20"/>
    </row>
    <row r="189" spans="1:16" ht="24" x14ac:dyDescent="1.1499999999999999">
      <c r="A189" s="4"/>
      <c r="B189" s="4"/>
      <c r="C189" s="55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7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38"/>
      <c r="H190" s="2"/>
      <c r="I190" s="2"/>
      <c r="J190" s="2"/>
      <c r="K190" s="2"/>
      <c r="L190" s="2"/>
      <c r="M190" s="28"/>
      <c r="N190" s="16"/>
      <c r="O190" s="2"/>
      <c r="P190" s="20"/>
    </row>
    <row r="191" spans="1:16" ht="24" x14ac:dyDescent="1.1499999999999999">
      <c r="A191" s="4"/>
      <c r="B191" s="4"/>
      <c r="C191" s="4"/>
      <c r="D191" s="26"/>
      <c r="E191" s="5"/>
      <c r="F191" s="9"/>
      <c r="G191" s="38"/>
      <c r="H191" s="2"/>
      <c r="I191" s="2"/>
      <c r="J191" s="2"/>
      <c r="K191" s="2"/>
      <c r="L191" s="2"/>
      <c r="M191" s="28"/>
      <c r="N191" s="16"/>
      <c r="O191" s="2"/>
      <c r="P191" s="20"/>
    </row>
    <row r="192" spans="1:16" ht="24" x14ac:dyDescent="1.1499999999999999">
      <c r="A192" s="4"/>
      <c r="B192" s="4"/>
      <c r="C192" s="4"/>
      <c r="D192" s="26"/>
      <c r="E192" s="5"/>
      <c r="F192" s="9"/>
      <c r="G192" s="38"/>
      <c r="H192" s="2"/>
      <c r="I192" s="2"/>
      <c r="J192" s="2"/>
      <c r="K192" s="2"/>
      <c r="L192" s="2"/>
      <c r="M192" s="28"/>
      <c r="N192" s="16"/>
      <c r="O192" s="2"/>
      <c r="P192" s="20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9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9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2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2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2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2"/>
      <c r="P207" s="20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2"/>
      <c r="P208" s="20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2"/>
      <c r="P212" s="20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2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3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3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3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</row>
    <row r="226" spans="1:17" ht="24" x14ac:dyDescent="1.1499999999999999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9"/>
    </row>
    <row r="227" spans="1:17" ht="24" x14ac:dyDescent="1.1499999999999999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9"/>
    </row>
    <row r="228" spans="1:17" ht="24" x14ac:dyDescent="1.1499999999999999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9"/>
      <c r="Q228" s="41"/>
    </row>
    <row r="229" spans="1:17" ht="24" x14ac:dyDescent="1.1499999999999999">
      <c r="A229" s="4"/>
      <c r="B229" s="4"/>
      <c r="C229" s="55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7"/>
      <c r="O229" s="2"/>
      <c r="P229" s="20"/>
      <c r="Q229" s="41"/>
    </row>
    <row r="230" spans="1:17" ht="24" x14ac:dyDescent="1.1499999999999999">
      <c r="A230" s="4"/>
      <c r="B230" s="4"/>
      <c r="C230" s="55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7"/>
      <c r="O230" s="2"/>
      <c r="P230" s="20"/>
      <c r="Q230" s="41"/>
    </row>
    <row r="231" spans="1:17" ht="24" x14ac:dyDescent="1.1499999999999999">
      <c r="A231" s="4"/>
      <c r="B231" s="4"/>
      <c r="C231" s="55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7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38"/>
      <c r="H232" s="2"/>
      <c r="I232" s="2"/>
      <c r="J232" s="2"/>
      <c r="K232" s="2"/>
      <c r="L232" s="2"/>
      <c r="M232" s="28"/>
      <c r="N232" s="16"/>
      <c r="O232" s="2"/>
      <c r="P232" s="20"/>
    </row>
    <row r="233" spans="1:17" ht="24" x14ac:dyDescent="1.1499999999999999">
      <c r="A233" s="4"/>
      <c r="B233" s="4"/>
      <c r="C233" s="4"/>
      <c r="D233" s="26"/>
      <c r="E233" s="5"/>
      <c r="F233" s="9"/>
      <c r="G233" s="38"/>
      <c r="H233" s="2"/>
      <c r="I233" s="2"/>
      <c r="J233" s="2"/>
      <c r="K233" s="2"/>
      <c r="L233" s="2"/>
      <c r="M233" s="28"/>
      <c r="N233" s="16"/>
      <c r="O233" s="2"/>
      <c r="P233" s="20"/>
    </row>
    <row r="234" spans="1:17" ht="24" x14ac:dyDescent="1.1499999999999999">
      <c r="A234" s="4"/>
      <c r="B234" s="4"/>
      <c r="C234" s="4"/>
      <c r="D234" s="26"/>
      <c r="E234" s="5"/>
      <c r="F234" s="9"/>
      <c r="G234" s="38"/>
      <c r="H234" s="2"/>
      <c r="I234" s="2"/>
      <c r="J234" s="2"/>
      <c r="K234" s="2"/>
      <c r="L234" s="2"/>
      <c r="M234" s="28"/>
      <c r="N234" s="16"/>
      <c r="O234" s="2"/>
      <c r="P234" s="20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9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2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9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2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16"/>
      <c r="P246" s="2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16"/>
      <c r="P247" s="9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16"/>
      <c r="P248" s="9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2"/>
      <c r="P249" s="20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2"/>
      <c r="P250" s="20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16"/>
      <c r="P252" s="2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16"/>
      <c r="P253" s="2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2"/>
      <c r="P254" s="20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2"/>
      <c r="P255" s="20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16"/>
      <c r="P257" s="2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16"/>
      <c r="P258" s="2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2"/>
      <c r="P259" s="20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2"/>
      <c r="P260" s="20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16"/>
      <c r="O261" s="2"/>
      <c r="P261" s="20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16"/>
      <c r="O262" s="16"/>
      <c r="P262" s="2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16"/>
      <c r="O263" s="16"/>
      <c r="P263" s="2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3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3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3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4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6"/>
      <c r="O269" s="16"/>
      <c r="P269" s="9"/>
    </row>
    <row r="270" spans="1:16" ht="24" x14ac:dyDescent="1.1499999999999999">
      <c r="A270" s="4"/>
      <c r="B270" s="4"/>
      <c r="C270" s="4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6"/>
      <c r="O270" s="16"/>
      <c r="P270" s="9"/>
    </row>
    <row r="271" spans="1:16" ht="24" x14ac:dyDescent="1.1499999999999999">
      <c r="A271" s="4"/>
      <c r="B271" s="4"/>
      <c r="C271" s="4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6"/>
      <c r="O271" s="16"/>
      <c r="P271" s="9"/>
    </row>
    <row r="272" spans="1:16" ht="24" x14ac:dyDescent="1.1499999999999999">
      <c r="A272" s="4"/>
      <c r="B272" s="4"/>
      <c r="C272" s="55"/>
      <c r="D272" s="26"/>
      <c r="E272" s="5"/>
      <c r="F272" s="9"/>
      <c r="G272" s="2"/>
      <c r="H272" s="2"/>
      <c r="I272" s="2"/>
      <c r="J272" s="2"/>
      <c r="K272" s="2"/>
      <c r="L272" s="2"/>
      <c r="M272" s="28"/>
      <c r="N272" s="17"/>
      <c r="O272" s="2"/>
      <c r="P272" s="20"/>
    </row>
    <row r="273" spans="1:16" ht="24" x14ac:dyDescent="1.1499999999999999">
      <c r="A273" s="4"/>
      <c r="B273" s="4"/>
      <c r="C273" s="55"/>
      <c r="D273" s="26"/>
      <c r="E273" s="5"/>
      <c r="F273" s="9"/>
      <c r="G273" s="2"/>
      <c r="H273" s="2"/>
      <c r="I273" s="2"/>
      <c r="J273" s="2"/>
      <c r="K273" s="2"/>
      <c r="L273" s="2"/>
      <c r="M273" s="28"/>
      <c r="N273" s="17"/>
      <c r="O273" s="2"/>
      <c r="P273" s="20"/>
    </row>
    <row r="274" spans="1:16" ht="24" x14ac:dyDescent="1.1499999999999999">
      <c r="A274" s="4"/>
      <c r="B274" s="4"/>
      <c r="C274" s="55"/>
      <c r="D274" s="26"/>
      <c r="E274" s="5"/>
      <c r="F274" s="9"/>
      <c r="G274" s="2"/>
      <c r="H274" s="2"/>
      <c r="I274" s="2"/>
      <c r="J274" s="2"/>
      <c r="K274" s="2"/>
      <c r="L274" s="2"/>
      <c r="M274" s="28"/>
      <c r="N274" s="17"/>
      <c r="O274" s="2"/>
      <c r="P274" s="20"/>
    </row>
    <row r="275" spans="1:16" ht="24" x14ac:dyDescent="1.1499999999999999">
      <c r="A275" s="4"/>
      <c r="B275" s="4"/>
      <c r="C275" s="4"/>
      <c r="D275" s="26"/>
      <c r="E275" s="5"/>
      <c r="F275" s="38"/>
      <c r="G275" s="38"/>
      <c r="H275" s="38"/>
      <c r="I275" s="38"/>
      <c r="J275" s="38"/>
      <c r="K275" s="38"/>
      <c r="L275" s="38"/>
      <c r="M275" s="39"/>
      <c r="N275" s="40"/>
      <c r="O275" s="41"/>
      <c r="P275" s="4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  <row r="315" spans="1:16" ht="24" x14ac:dyDescent="1.1499999999999999">
      <c r="A315" s="59"/>
      <c r="B315" s="59"/>
      <c r="C315" s="59"/>
      <c r="D315" s="26"/>
      <c r="E315" s="60"/>
      <c r="F315" s="61"/>
      <c r="G315" s="61"/>
      <c r="H315" s="61"/>
      <c r="I315" s="9"/>
      <c r="J315" s="61"/>
      <c r="K315" s="61"/>
      <c r="L315" s="61"/>
      <c r="M315" s="62"/>
      <c r="N315" s="63"/>
      <c r="O315" s="63"/>
      <c r="P315" s="61"/>
    </row>
    <row r="316" spans="1:16" ht="24" x14ac:dyDescent="1.1499999999999999">
      <c r="A316" s="59"/>
      <c r="B316" s="59"/>
      <c r="C316" s="59"/>
      <c r="D316" s="26"/>
      <c r="E316" s="60"/>
      <c r="F316" s="61"/>
      <c r="G316" s="61"/>
      <c r="H316" s="61"/>
      <c r="I316" s="9"/>
      <c r="J316" s="61"/>
      <c r="K316" s="61"/>
      <c r="L316" s="61"/>
      <c r="M316" s="62"/>
      <c r="N316" s="63"/>
      <c r="O316" s="63"/>
      <c r="P316" s="61"/>
    </row>
    <row r="317" spans="1:16" ht="24" x14ac:dyDescent="1.1499999999999999">
      <c r="A317" s="59"/>
      <c r="B317" s="59"/>
      <c r="C317" s="59"/>
      <c r="D317" s="26"/>
      <c r="E317" s="60"/>
      <c r="F317" s="61"/>
      <c r="G317" s="61"/>
      <c r="H317" s="61"/>
      <c r="I317" s="9"/>
      <c r="J317" s="61"/>
      <c r="K317" s="61"/>
      <c r="L317" s="61"/>
      <c r="M317" s="62"/>
      <c r="N317" s="63"/>
      <c r="O317" s="63"/>
      <c r="P317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A69" sqref="A69:XFD69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hidden="1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hidden="1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hidden="1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hidden="1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hidden="1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hidden="1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hidden="1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hidden="1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hidden="1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hidden="1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hidden="1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hidden="1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hidden="1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hidden="1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hidden="1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hidden="1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hidden="1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hidden="1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hidden="1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hidden="1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hidden="1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hidden="1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hidden="1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hidden="1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hidden="1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hidden="1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hidden="1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hidden="1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hidden="1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hidden="1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hidden="1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hidden="1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hidden="1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hidden="1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hidden="1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hidden="1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hidden="1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hidden="1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hidden="1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hidden="1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hidden="1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hidden="1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hidden="1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70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70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70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70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70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70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70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70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9">
        <v>425</v>
      </c>
      <c r="F68" s="41">
        <v>0</v>
      </c>
      <c r="G68" s="68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9">
        <v>300</v>
      </c>
      <c r="F69" s="41">
        <v>0</v>
      </c>
      <c r="G69" s="68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9">
        <v>300</v>
      </c>
      <c r="F70" s="41">
        <v>0</v>
      </c>
      <c r="G70" s="68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9">
        <v>425</v>
      </c>
      <c r="F71" s="41">
        <v>0</v>
      </c>
      <c r="G71" s="68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9">
        <v>425</v>
      </c>
      <c r="F72" s="41">
        <v>0</v>
      </c>
      <c r="G72" s="68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9">
        <v>325</v>
      </c>
      <c r="F73" s="41">
        <v>0</v>
      </c>
      <c r="G73" s="68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9">
        <v>325</v>
      </c>
      <c r="F74" s="41">
        <v>0</v>
      </c>
      <c r="G74" s="68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6">
        <v>300</v>
      </c>
      <c r="F2" s="66">
        <v>0</v>
      </c>
      <c r="G2" s="66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6">
        <v>499</v>
      </c>
      <c r="F3" s="66">
        <v>0</v>
      </c>
      <c r="G3" s="66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6">
        <v>95</v>
      </c>
      <c r="F2" s="66">
        <v>0</v>
      </c>
      <c r="G2" s="66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6">
        <v>30</v>
      </c>
      <c r="F3" s="66">
        <v>0</v>
      </c>
      <c r="G3" s="6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2025-05-22T13:52:17Z</dcterms:modified>
  <cp:category/>
  <cp:contentStatus/>
</cp:coreProperties>
</file>