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280" documentId="8_{F3CD0FF8-58C3-41F7-B22B-5E277AA3B591}" xr6:coauthVersionLast="47" xr6:coauthVersionMax="47" xr10:uidLastSave="{718C460B-C6D9-4226-9AEE-DC00303CBD63}"/>
  <bookViews>
    <workbookView xWindow="-108" yWindow="-108" windowWidth="23256" windowHeight="12456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<sst xmlns="http://schemas.openxmlformats.org/spreadsheetml/2006/main" count="2641" uniqueCount="608">
  <si>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</si>
  <si>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</si>
  <si>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</si>
  <si>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</si>
  <si>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</si>
  <si>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</si>
  <si>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</si>
  <si>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</si>
  <si>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</si>
  <si>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</si>
  <si>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</si>
  <si>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</si>
  <si>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</si>
  <si>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</si>
  <si>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</si>
  <si>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</si>
  <si>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</si>
  <si>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</si>
  <si>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</si>
  <si>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</si>
  <si>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</si>
  <si>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</si>
  <si>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</si>
  <si>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</si>
  <si>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</si>
  <si>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</si>
  <si>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</si>
  <si>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</si>
  <si>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</si>
  <si>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</si>
  <si>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</si>
  <si>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</si>
  <si>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</si>
  <si>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</si>
  <si>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</si>
  <si>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</si>
  <si>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</si>
  <si>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</si>
  <si>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</si>
  <si>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</si>
  <si>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</si>
  <si>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</si>
  <si>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</si>
  <si>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</si>
  <si>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</si>
  <si>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</si>
  <si>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</si>
  <si>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</si>
  <si>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</si>
  <si>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</si>
  <si>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</si>
  <si>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</si>
  <si>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</si>
  <si>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</si>
  <si>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</si>
  <si>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</si>
  <si>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</si>
  <si>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</si>
  <si>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</si>
  <si>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</si>
  <si>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</si>
  <si>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</si>
  <si>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</si>
  <si>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</si>
  <si>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</si>
  <si>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</si>
  <si>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</si>
  <si>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</si>
  <si>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</si>
  <si>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</si>
  <si>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</si>
  <si>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</si>
  <si>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</si>
  <si>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</si>
  <si>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</si>
  <si>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</si>
  <si>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</si>
  <si>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</si>
  <si>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</si>
  <si>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</si>
  <si>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</si>
  <si>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</si>
  <si>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</si>
  <si>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</si>
  <si>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</si>
  <si>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</si>
  <si>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</si>
  <si>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</si>
  <si>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</si>
  <si>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</si>
  <si>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</si>
  <si>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</si>
  <si>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</si>
  <si>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</si>
  <si>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</si>
  <si>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</si>
  <si>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</si>
  <si>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</si>
  <si>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</si>
  <si>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</si>
  <si>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</si>
  <si>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</si>
  <si>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</si>
  <si>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</si>
  <si>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</si>
  <si>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</si>
  <si>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</si>
  <si>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</si>
  <si>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</si>
  <si>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</si>
  <si>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</si>
  <si>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</si>
  <si>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</si>
  <si>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</si>
  <si>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</si>
  <si>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</si>
  <si>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</si>
  <si>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</si>
  <si>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</si>
  <si>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</si>
  <si>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</si>
  <si>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</si>
  <si>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</si>
  <si>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</si>
  <si>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</si>
  <si>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</si>
  <si>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</si>
  <si>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</si>
  <si>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</si>
  <si>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</si>
  <si>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</si>
  <si>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</si>
  <si>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</si>
  <si>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</si>
  <si>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</si>
  <si>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</si>
  <si>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</si>
  <si>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</si>
  <si>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</si>
  <si>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</si>
  <si>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</si>
  <si>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</si>
  <si>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</si>
  <si>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</si>
  <si>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</si>
  <si>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</si>
  <si>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</si>
  <si>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</si>
  <si>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</si>
  <si>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</si>
  <si>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</si>
  <si>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</si>
  <si>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</si>
  <si>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</si>
  <si>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</si>
  <si>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</si>
  <si>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</si>
  <si>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</si>
  <si>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</si>
  <si>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</si>
  <si>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</si>
  <si>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</si>
  <si>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</si>
  <si>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</si>
  <si>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</si>
  <si>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</si>
  <si>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</si>
  <si>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</si>
  <si>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</si>
  <si>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</si>
  <si>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</si>
  <si>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</si>
  <si>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</si>
  <si>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</si>
  <si>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</si>
  <si>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</si>
  <si>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</si>
  <si>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</si>
  <si>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</si>
  <si>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</si>
  <si>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</si>
  <si>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</si>
  <si>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</si>
  <si>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</si>
  <si>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</si>
  <si>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</si>
  <si>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</si>
  <si>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</si>
  <si>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</si>
  <si>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</si>
  <si>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</si>
  <si>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</si>
  <si>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</si>
  <si>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</si>
  <si>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</si>
  <si>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</si>
  <si>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</si>
  <si>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</si>
  <si>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</si>
  <si>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</si>
  <si>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</si>
  <si>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</si>
  <si>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</si>
  <si>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</si>
  <si>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</si>
  <si>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</si>
  <si>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</si>
  <si>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</si>
  <si>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</si>
  <si>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</si>
  <si>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</si>
  <si>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</si>
  <si>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</si>
  <si>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</si>
  <si>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</si>
  <si>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</si>
  <si>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</si>
  <si>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</si>
  <si>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</si>
  <si>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</si>
  <si>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</si>
  <si>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</si>
  <si>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</si>
  <si>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</si>
  <si>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</si>
  <si>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</si>
  <si>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</si>
  <si>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</si>
  <si>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</si>
  <si>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</si>
  <si>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</si>
  <si>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</si>
  <si>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</si>
  <si>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</si>
  <si>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</si>
  <si>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</si>
  <si>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</si>
  <si>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</si>
  <si>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</si>
  <si>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</si>
  <si>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</si>
  <si>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</si>
  <si>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</si>
  <si>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</si>
  <si>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</si>
  <si>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</si>
  <si>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</si>
  <si>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</si>
  <si>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</si>
  <si>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</si>
  <si>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</si>
  <si>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</si>
  <si>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</si>
  <si>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</si>
  <si>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</si>
  <si>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</si>
  <si>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</si>
  <si>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</si>
  <si>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</si>
  <si>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</si>
  <si>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</si>
  <si>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</si>
  <si>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</si>
  <si>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</si>
  <si>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</si>
  <si>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</si>
  <si>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</si>
  <si>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</si>
  <si>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</si>
  <si>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</si>
  <si>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</si>
  <si>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</si>
  <si>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</si>
  <si>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</si>
  <si>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</si>
  <si>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</si>
  <si>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</si>
  <si>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</si>
  <si>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</si>
  <si>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</si>
  <si>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</si>
  <si>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</si>
  <si>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</si>
  <si>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</si>
  <si>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</si>
  <si>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</si>
  <si>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</si>
  <si>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</si>
  <si>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</si>
  <si>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</si>
  <si>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</si>
  <si>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</si>
  <si>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</si>
  <si>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</si>
  <si>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</si>
  <si>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</si>
  <si>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</si>
  <si>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</si>
  <si>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</si>
  <si>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</si>
  <si>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</si>
  <si>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</si>
  <si>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</si>
  <si>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</si>
  <si>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</si>
  <si>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</si>
  <si>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</si>
  <si>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</si>
  <si>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</si>
  <si>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</si>
  <si>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</si>
  <si>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</si>
  <si>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</si>
  <si>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</si>
  <si>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</si>
  <si>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</si>
  <si>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</si>
  <si>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</si>
  <si>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</si>
  <si>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</si>
  <si>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</si>
  <si>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</si>
  <si>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</si>
  <si>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</si>
  <si>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</si>
  <si>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</si>
  <si>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</si>
  <si>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</si>
  <si>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</si>
  <si>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</si>
  <si>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</si>
  <si>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</si>
  <si>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</si>
  <si>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</si>
  <si>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</si>
  <si>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</si>
  <si>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</si>
  <si>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</si>
  <si>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</si>
  <si>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</si>
  <si>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</si>
  <si>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</si>
  <si>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</si>
  <si>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</si>
  <si>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</si>
  <si>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</si>
  <si>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</si>
  <si>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</si>
  <si>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</si>
  <si>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</si>
  <si>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</si>
  <si>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</si>
  <si>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</si>
  <si>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</si>
  <si>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</si>
  <si>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</si>
  <si>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</si>
  <si>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</si>
  <si>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</si>
  <si>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</si>
  <si>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</si>
  <si>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</si>
  <si>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</si>
  <si>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</si>
  <si>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</si>
  <si>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</si>
  <si>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</si>
  <si>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</si>
  <si>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</si>
  <si>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</si>
  <si>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</si>
  <si>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</si>
  <si>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</si>
  <si>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</si>
  <si>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</si>
  <si>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</si>
  <si>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</si>
  <si>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</si>
  <si>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</si>
  <si>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</si>
  <si>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</si>
  <si>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</si>
  <si>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</si>
  <si>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</si>
  <si>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</si>
  <si>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</si>
  <si>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</si>
  <si>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</si>
  <si>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</si>
  <si>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</si>
  <si>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</si>
  <si>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</si>
  <si>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</si>
  <si>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</si>
  <si>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</si>
  <si>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</si>
  <si>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</si>
  <si>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</si>
  <si>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</si>
  <si>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</si>
  <si>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</si>
  <si>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</si>
  <si>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</si>
  <si>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</si>
  <si>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</si>
  <si>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</si>
  <si>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</si>
  <si>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</si>
  <si>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</si>
  <si>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</si>
  <si>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</si>
  <si>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</si>
  <si>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</si>
  <si>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</si>
  <si>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</si>
  <si>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</si>
  <si>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</si>
  <si>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</si>
  <si>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</si>
  <si>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</si>
  <si>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</si>
  <si>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</si>
  <si>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</si>
  <si>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</si>
  <si>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RIE Digital Achieve 17 62DRWC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</si>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</sst>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20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Alignment="1"/>
    <xf numFmtId="0" fontId="16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77" totalsRowShown="0" headerRowDxfId="53" dataDxfId="52">
  <autoFilter ref="A1:P177" xr:uid="{0EDF487B-BC6A-43CC-A5E2-F07346E1A4ED}"/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25" defaultRowHeight="11.4"/>
  <cols>
    <col min="2" max="2" width="18.625" customWidth="1"/>
    <col min="3" max="3" width="16.625" customWidth="1"/>
    <col min="4" max="4" width="10.875" bestFit="1" customWidth="1"/>
    <col min="5" max="6" width="19.25" customWidth="1"/>
    <col min="7" max="7" width="38.25" bestFit="1" customWidth="1"/>
    <col min="8" max="8" width="18.125" customWidth="1"/>
    <col min="12" max="12" width="13" customWidth="1"/>
  </cols>
  <sheetData>
    <row r="4" spans="1:20" ht="12" thickBot="1"/>
    <row r="5" spans="1:20" ht="13.8" thickBot="1">
      <c r="B5" s="87" t="s">
        <v>0</v>
      </c>
      <c r="C5" s="88"/>
      <c r="D5" s="10" t="s">
        <v>1</v>
      </c>
      <c r="E5" s="90" t="s">
        <v>68</v>
      </c>
      <c r="F5" s="91"/>
      <c r="G5" s="82" t="s">
        <v>573</v>
      </c>
    </row>
    <row r="6" spans="1:20" ht="23.25" customHeight="1" thickBot="1">
      <c r="B6" s="85" t="s">
        <v>424</v>
      </c>
      <c r="C6" s="86"/>
      <c r="D6" s="25">
        <v>2</v>
      </c>
      <c r="E6" s="92" t="s">
        <v>2</v>
      </c>
      <c r="F6" s="93"/>
      <c r="G6" s="81" t="s">
        <v>574</v>
      </c>
      <c r="H6" s="44" t="s">
        <v>3</v>
      </c>
      <c r="I6" s="45"/>
      <c r="J6" s="45"/>
      <c r="K6" s="45"/>
      <c r="L6" s="45"/>
    </row>
    <row r="9" spans="1:20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2" thickBot="1">
      <c r="B10" s="89" t="s">
        <v>5</v>
      </c>
      <c r="C10" s="89"/>
      <c r="E10" s="12" t="s">
        <v>431</v>
      </c>
      <c r="F10" s="12" t="s">
        <v>7</v>
      </c>
      <c r="G10" s="12" t="s">
        <v>6</v>
      </c>
      <c r="J10" s="94" t="s">
        <v>77</v>
      </c>
      <c r="K10" s="94"/>
      <c r="L10" s="94"/>
      <c r="M10" s="94"/>
      <c r="N10" s="94"/>
      <c r="O10" s="94"/>
      <c r="P10" s="94"/>
      <c r="Q10" s="94"/>
    </row>
    <row r="11" spans="1:20" ht="18" customHeight="1">
      <c r="A11" t="s">
        <v>425</v>
      </c>
      <c r="B11" s="106" t="str">
        <f>IF($B$6="","",$B$6)</f>
        <v>Beltone RIE Digital Achieve 17 62DRWC</v>
      </c>
      <c r="C11" s="106"/>
      <c r="D11" s="106"/>
      <c r="E11" s="50" t="e" cm="1">
        <f t="array" ref="E11">IF($B$6="","",_xlfn.XLOOKUP($B$6&amp;$E$6,haList!A:A&amp;haList!E:E,haList!F:F))</f>
        <v>#N/A</v>
      </c>
      <c r="F11" s="13" t="e" cm="1">
        <f t="array" ref="F11">IF($B$6="","",IF($G$6="NO",(_xlfn.XLOOKUP($B$6&amp;$E$6,haList!A:A&amp;haList!E:E,haList!I:I)),_xlfn.XLOOKUP($B$6&amp;$E$6,haList!A:A&amp;haList!E:E,haList!I:I)+500))</f>
        <v>#N/A</v>
      </c>
      <c r="G11" s="13" t="e">
        <f>E11-F11</f>
        <v>#N/A</v>
      </c>
      <c r="J11" s="95" t="e" cm="1">
        <f t="array" ref="J11">IF($B$6="","",_xlfn.XLOOKUP($B$6&amp;$E$6,haList!A:A&amp;haList!E:E,haList!D:D))</f>
        <v>#N/A</v>
      </c>
      <c r="K11" s="96"/>
      <c r="L11" s="96"/>
      <c r="M11" s="96"/>
      <c r="N11" s="96"/>
      <c r="O11" s="96"/>
      <c r="P11" s="96"/>
      <c r="Q11" s="97"/>
    </row>
    <row r="12" spans="1:20" ht="18" customHeight="1">
      <c r="A12" t="s">
        <v>426</v>
      </c>
      <c r="B12" s="106" t="str">
        <f>IF($D$6=1,"",B11)</f>
        <v>Beltone RIE Digital Achieve 17 62DRWC</v>
      </c>
      <c r="C12" s="106"/>
      <c r="D12" s="106"/>
      <c r="E12" s="64" t="e" cm="1">
        <f t="array" ref="E12">IF($D$6=1,"0",_xlfn.XLOOKUP($B$6&amp;$E$6,haList!A:A&amp;haList!E:E,haList!F:F))</f>
        <v>#N/A</v>
      </c>
      <c r="F12" s="13" t="e" cm="1">
        <f t="array" ref="F12">IF($B$6="","",IF($G$6="NO",(_xlfn.XLOOKUP($B$6&amp;$E$6,haList!A:A&amp;haList!E:E,haList!I:I)),_xlfn.XLOOKUP($B$6&amp;$E$6,haList!A:A&amp;haList!E:E,haList!I:I)+500))</f>
        <v>#N/A</v>
      </c>
      <c r="G12" s="13" t="e">
        <f>E12-F12</f>
        <v>#N/A</v>
      </c>
      <c r="J12" s="98"/>
      <c r="K12" s="99"/>
      <c r="L12" s="99"/>
      <c r="M12" s="99"/>
      <c r="N12" s="99"/>
      <c r="O12" s="99"/>
      <c r="P12" s="99"/>
      <c r="Q12" s="100"/>
    </row>
    <row r="13" spans="1:20" ht="18" customHeight="1">
      <c r="A13" t="s">
        <v>8</v>
      </c>
      <c r="B13" s="106" t="e" cm="1">
        <f t="array" ref="B13">IF($B$6="","",_xlfn.XLOOKUP($B$6&amp;$E$6,haList!A:A&amp;haList!E:E,haList!G:G))</f>
        <v>#N/A</v>
      </c>
      <c r="C13" s="106"/>
      <c r="D13" s="106"/>
      <c r="E13" s="13" t="e" cm="1">
        <f t="array" ref="E13">IF($B$13="","",_xlfn.XLOOKUP($B$6&amp;$E$6,haList!A:A&amp;haList!E:E,haList!H:H))</f>
        <v>#N/A</v>
      </c>
      <c r="F13" s="13" t="e">
        <f>IF(B13="","",0)</f>
        <v>#N/A</v>
      </c>
      <c r="G13" s="13" t="e" cm="1">
        <f t="array" ref="G13">IF($B$13="","",_xlfn.XLOOKUP($B$6&amp;$E$6,haList!A:A&amp;haList!E:E,haList!H:H))</f>
        <v>#N/A</v>
      </c>
      <c r="J13" s="98"/>
      <c r="K13" s="99"/>
      <c r="L13" s="99"/>
      <c r="M13" s="99"/>
      <c r="N13" s="99"/>
      <c r="O13" s="99"/>
      <c r="P13" s="99"/>
      <c r="Q13" s="100"/>
      <c r="T13" s="37"/>
    </row>
    <row r="14" spans="1:20" ht="18" customHeight="1">
      <c r="A14" t="s">
        <v>9</v>
      </c>
      <c r="B14" s="106" t="e" cm="1">
        <f t="array" ref="B14">IF($B$6="","",_xlfn.XLOOKUP($B$6&amp;$E$6,haList!A:A&amp;haList!E:E,haList!N:N))</f>
        <v>#N/A</v>
      </c>
      <c r="C14" s="106"/>
      <c r="D14" s="106"/>
      <c r="E14" s="48"/>
      <c r="F14" s="30" t="e" cm="1">
        <f t="array" ref="F14">IF($B$12="","",_xlfn.XLOOKUP($B$6&amp;$E$6,haList!A:A&amp;haList!E:E,haList!P:P))</f>
        <v>#N/A</v>
      </c>
      <c r="G14" s="13" t="e" cm="1">
        <f t="array" ref="G14">IF($B$13="","",_xlfn.XLOOKUP($B$6&amp;$E$6,haList!A:A&amp;haList!E:E,haList!O:O/2))</f>
        <v>#N/A</v>
      </c>
      <c r="J14" s="98"/>
      <c r="K14" s="99"/>
      <c r="L14" s="99"/>
      <c r="M14" s="99"/>
      <c r="N14" s="99"/>
      <c r="O14" s="99"/>
      <c r="P14" s="99"/>
      <c r="Q14" s="100"/>
      <c r="T14" s="37"/>
    </row>
    <row r="15" spans="1:20" ht="18" customHeight="1">
      <c r="A15" t="s">
        <v>10</v>
      </c>
      <c r="B15" s="106" t="e">
        <f>IF($D$6=1,"",B14)</f>
        <v>#N/A</v>
      </c>
      <c r="C15" s="106"/>
      <c r="D15" s="106"/>
      <c r="E15" s="48"/>
      <c r="F15" s="30" t="e" cm="1">
        <f t="array" ref="F15">IF($B$12="","",_xlfn.XLOOKUP($B$6&amp;$E$6,haList!A:A&amp;haList!E:E,haList!P:P))</f>
        <v>#N/A</v>
      </c>
      <c r="G15" s="13" t="e" cm="1">
        <f t="array" ref="G15">IF($B$12="","",_xlfn.XLOOKUP($B$6&amp;$E$6,haList!A:A&amp;haList!E:E,haList!O:O/2))</f>
        <v>#N/A</v>
      </c>
      <c r="J15" s="98"/>
      <c r="K15" s="99"/>
      <c r="L15" s="99"/>
      <c r="M15" s="99"/>
      <c r="N15" s="99"/>
      <c r="O15" s="99"/>
      <c r="P15" s="99"/>
      <c r="Q15" s="100"/>
    </row>
    <row r="16" spans="1:20" ht="18" customHeight="1" thickBot="1">
      <c r="B16" s="102" t="s">
        <v>11</v>
      </c>
      <c r="C16" s="102"/>
      <c r="D16" s="102"/>
      <c r="E16" s="47"/>
      <c r="F16" s="47"/>
      <c r="G16" s="13" t="e">
        <f>SUM(G11:G15)</f>
        <v>#N/A</v>
      </c>
      <c r="J16" s="103" t="e" cm="1">
        <f t="array" ref="J16">IF($B$6="","",_xlfn.XLOOKUP($B$6&amp;$E$6,haList!A:A&amp;haList!E:E,haList!C:C))</f>
        <v>#N/A</v>
      </c>
      <c r="K16" s="104"/>
      <c r="L16" s="104"/>
      <c r="M16" s="104"/>
      <c r="N16" s="104"/>
      <c r="O16" s="104"/>
      <c r="P16" s="104"/>
      <c r="Q16" s="105"/>
    </row>
    <row r="17" spans="2:19" ht="18" customHeight="1">
      <c r="B17" s="102" t="e" cm="1">
        <f t="array" ref="B17">IF($B$6="","",IF(_xlfn.XLOOKUP($B$6&amp;E6,haList!A:A&amp;haList!E:E,haList!M:M)=1,"PA Fitting Fee","(do not charge a PA Fitting Fee)"))</f>
        <v>#N/A</v>
      </c>
      <c r="C17" s="102"/>
      <c r="D17" s="102"/>
      <c r="E17" s="47"/>
      <c r="F17" s="47"/>
      <c r="G17" s="13" t="e" cm="1">
        <f t="array" ref="G17">IF($B$6="","",IF(_xlfn.XLOOKUP($B$6&amp;E6,haList!A:A&amp;haList!E:E,haList!M:M)=1,300,"0"))</f>
        <v>#N/A</v>
      </c>
      <c r="H17" t="str">
        <f>IF(E6="Anthem BCBS","&lt;---Needs to be on a separate invoice.  Private Pay only!","")</f>
        <v/>
      </c>
    </row>
    <row r="18" spans="2:19" ht="18" customHeight="1">
      <c r="B18" s="101" t="s">
        <v>12</v>
      </c>
      <c r="C18" s="101"/>
      <c r="D18" s="101"/>
      <c r="E18" s="49"/>
      <c r="F18" s="49"/>
      <c r="G18" s="14" t="e">
        <f>SUM(G16:G17)</f>
        <v>#N/A</v>
      </c>
      <c r="I18" s="21"/>
    </row>
    <row r="19" spans="2:19" ht="18" customHeight="1" thickBot="1">
      <c r="B19" s="101"/>
      <c r="C19" s="101"/>
      <c r="D19" s="101"/>
      <c r="E19" s="49"/>
      <c r="F19" s="49"/>
      <c r="G19" s="14"/>
    </row>
    <row r="20" spans="2:19" ht="18" customHeight="1" thickBot="1">
      <c r="D20" s="45"/>
      <c r="E20" s="45"/>
      <c r="F20" s="45"/>
      <c r="G20" s="46" t="s">
        <v>13</v>
      </c>
      <c r="L20" s="95" t="e" cm="1">
        <f t="array" ref="L20">_xlfn.IMAGE("https://chart.googleapis.com/chart?chs=500x500&amp;&amp;cht=qr&amp;chl="&amp;_xlfn.XLOOKUP($B$6&amp;$E$6,haList!A:A&amp;haList!E:E,haList!C:C))</f>
        <v>#N/A</v>
      </c>
      <c r="M20" s="96"/>
      <c r="N20" s="97"/>
      <c r="O20" s="54"/>
      <c r="P20" s="54"/>
      <c r="Q20" s="54"/>
      <c r="R20" s="54"/>
      <c r="S20" s="54"/>
    </row>
    <row r="21" spans="2:19" ht="18" customHeight="1" thickBot="1">
      <c r="D21" s="23"/>
      <c r="E21" s="24"/>
      <c r="F21" s="24"/>
      <c r="G21" s="22" t="s">
        <v>14</v>
      </c>
      <c r="L21" s="98"/>
      <c r="M21" s="99"/>
      <c r="N21" s="100"/>
      <c r="O21" s="54"/>
      <c r="P21" s="54"/>
      <c r="Q21" s="54"/>
      <c r="R21" s="54"/>
      <c r="S21" s="54"/>
    </row>
    <row r="22" spans="2:19" ht="18" customHeight="1">
      <c r="F22" s="47" t="str">
        <f>IF(E6="Anthem BCBS","Enter deductible amount not met ---&gt;","")</f>
        <v/>
      </c>
      <c r="G22" s="13">
        <v>0</v>
      </c>
      <c r="H22" t="s">
        <v>432</v>
      </c>
      <c r="L22" s="98"/>
      <c r="M22" s="99"/>
      <c r="N22" s="100"/>
      <c r="O22" s="54"/>
      <c r="P22" s="54"/>
      <c r="Q22" s="54"/>
      <c r="R22" s="54"/>
      <c r="S22" s="54"/>
    </row>
    <row r="23" spans="2:19" ht="18" customHeight="1">
      <c r="F23" s="47" t="str">
        <f>IF(E6="Anthem BCBS","Enter Coinsurance % ---&gt;","")</f>
        <v/>
      </c>
      <c r="G23" s="52"/>
      <c r="H23" t="s">
        <v>432</v>
      </c>
      <c r="L23" s="98"/>
      <c r="M23" s="99"/>
      <c r="N23" s="100"/>
      <c r="O23" s="54"/>
      <c r="P23" s="54"/>
      <c r="Q23" s="54"/>
      <c r="R23" s="54"/>
      <c r="S23" s="54"/>
    </row>
    <row r="24" spans="2:19" ht="18" customHeight="1" thickBot="1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7"/>
      <c r="M24" s="108"/>
      <c r="N24" s="109"/>
      <c r="O24" s="54"/>
      <c r="P24" s="54"/>
      <c r="Q24" s="54"/>
      <c r="R24" s="54"/>
      <c r="S24" s="54"/>
    </row>
    <row r="25" spans="2:19" ht="18" customHeight="1" thickBot="1">
      <c r="B25" s="101"/>
      <c r="C25" s="101"/>
      <c r="D25" s="10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 t="e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#N/A</v>
      </c>
    </row>
    <row r="26" spans="2:19" ht="18" customHeight="1" thickBot="1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 t="e">
        <f>IF($E$6="Anthem BCBS",G24-G25,G18-G25)</f>
        <v>#N/A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2"/>
  <sheetViews>
    <sheetView tabSelected="1" zoomScale="80" zoomScaleNormal="8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137" sqref="E137:E177"/>
    </sheetView>
  </sheetViews>
  <sheetFormatPr defaultColWidth="9.125" defaultRowHeight="11.4"/>
  <cols>
    <col min="1" max="1" width="42.75" bestFit="1" customWidth="1"/>
    <col min="2" max="2" width="38.625" bestFit="1" customWidth="1"/>
    <col min="3" max="3" width="31.75" customWidth="1"/>
    <col min="4" max="4" width="23.375" style="6" customWidth="1"/>
    <col min="5" max="5" width="26.875" style="6" bestFit="1" customWidth="1"/>
    <col min="6" max="6" width="19.25" bestFit="1" customWidth="1"/>
    <col min="7" max="7" width="21.625" customWidth="1"/>
    <col min="8" max="8" width="22.25" bestFit="1" customWidth="1"/>
    <col min="9" max="9" width="20.125" customWidth="1"/>
    <col min="10" max="10" width="16.875" customWidth="1"/>
    <col min="11" max="12" width="23.875" customWidth="1"/>
    <col min="13" max="13" width="18.875" style="29" customWidth="1"/>
    <col min="14" max="14" width="26.25" bestFit="1" customWidth="1"/>
    <col min="15" max="15" width="23.875" bestFit="1" customWidth="1"/>
    <col min="16" max="16" width="33" style="8" bestFit="1" customWidth="1"/>
    <col min="17" max="17" width="27.25" style="8" bestFit="1" customWidth="1"/>
    <col min="18" max="18" width="8.75" customWidth="1"/>
  </cols>
  <sheetData>
    <row r="1" spans="1:17" ht="1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569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13.2">
      <c r="A2" s="4" t="s">
        <v>58</v>
      </c>
      <c r="B2" s="83" t="s">
        <v>589</v>
      </c>
      <c r="C2" s="4"/>
      <c r="D2" s="26" t="s">
        <v>561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13.2">
      <c r="A3" s="4" t="s">
        <v>58</v>
      </c>
      <c r="B3" s="83" t="s">
        <v>589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13.2">
      <c r="A4" s="4" t="s">
        <v>59</v>
      </c>
      <c r="B4" s="83" t="s">
        <v>601</v>
      </c>
      <c r="C4" s="4"/>
      <c r="D4" s="26" t="s">
        <v>561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13.2">
      <c r="A5" s="4" t="s">
        <v>59</v>
      </c>
      <c r="B5" s="83" t="s">
        <v>601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13.2">
      <c r="A6" s="4" t="s">
        <v>60</v>
      </c>
      <c r="B6" s="83" t="s">
        <v>602</v>
      </c>
      <c r="C6" s="4"/>
      <c r="D6" s="26" t="s">
        <v>561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13.2">
      <c r="A7" s="4" t="s">
        <v>60</v>
      </c>
      <c r="B7" s="83" t="s">
        <v>602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13.2">
      <c r="A8" s="4" t="s">
        <v>61</v>
      </c>
      <c r="B8" s="83" t="s">
        <v>603</v>
      </c>
      <c r="C8" s="4"/>
      <c r="D8" s="26" t="s">
        <v>561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13.2">
      <c r="A9" s="4" t="s">
        <v>61</v>
      </c>
      <c r="B9" s="83" t="s">
        <v>603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13.2">
      <c r="A10" s="4" t="s">
        <v>62</v>
      </c>
      <c r="B10" s="83" t="s">
        <v>604</v>
      </c>
      <c r="C10" s="4"/>
      <c r="D10" s="26" t="s">
        <v>561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13.2">
      <c r="A11" s="4" t="s">
        <v>62</v>
      </c>
      <c r="B11" s="83" t="s">
        <v>604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13.2">
      <c r="A12" s="4" t="s">
        <v>63</v>
      </c>
      <c r="B12" s="83" t="s">
        <v>605</v>
      </c>
      <c r="C12" s="4"/>
      <c r="D12" s="26" t="s">
        <v>561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13.2">
      <c r="A13" s="4" t="s">
        <v>63</v>
      </c>
      <c r="B13" s="83" t="s">
        <v>605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13.2">
      <c r="A14" s="4" t="s">
        <v>36</v>
      </c>
      <c r="B14" s="83" t="s">
        <v>590</v>
      </c>
      <c r="C14" s="4"/>
      <c r="D14" s="26" t="s">
        <v>561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13.2">
      <c r="A15" s="71" t="s">
        <v>559</v>
      </c>
      <c r="B15" s="83" t="s">
        <v>577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13.2">
      <c r="A16" s="4" t="s">
        <v>37</v>
      </c>
      <c r="B16" s="83" t="s">
        <v>591</v>
      </c>
      <c r="C16" s="4"/>
      <c r="D16" s="26" t="s">
        <v>561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13.2">
      <c r="A17" s="71" t="s">
        <v>558</v>
      </c>
      <c r="B17" s="83" t="s">
        <v>576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13.2">
      <c r="A18" s="4" t="s">
        <v>38</v>
      </c>
      <c r="B18" s="83" t="s">
        <v>592</v>
      </c>
      <c r="C18" s="4"/>
      <c r="D18" s="26" t="s">
        <v>561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13.2">
      <c r="A19" s="71" t="s">
        <v>554</v>
      </c>
      <c r="B19" s="83" t="s">
        <v>570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13.2">
      <c r="A20" s="4" t="s">
        <v>39</v>
      </c>
      <c r="B20" s="83" t="s">
        <v>593</v>
      </c>
      <c r="C20" s="4"/>
      <c r="D20" s="26" t="s">
        <v>561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13.2">
      <c r="A21" s="71" t="s">
        <v>557</v>
      </c>
      <c r="B21" s="83" t="s">
        <v>575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13.2">
      <c r="A22" s="4" t="s">
        <v>40</v>
      </c>
      <c r="B22" s="83" t="s">
        <v>594</v>
      </c>
      <c r="C22" s="4"/>
      <c r="D22" s="26" t="s">
        <v>561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13.2">
      <c r="A23" s="71" t="s">
        <v>556</v>
      </c>
      <c r="B23" s="80" t="s">
        <v>572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13.2">
      <c r="A24" s="4" t="s">
        <v>41</v>
      </c>
      <c r="B24" s="83" t="s">
        <v>595</v>
      </c>
      <c r="C24" s="4"/>
      <c r="D24" s="26" t="s">
        <v>561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13.2">
      <c r="A25" s="71" t="s">
        <v>555</v>
      </c>
      <c r="B25" s="83" t="s">
        <v>571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13.2">
      <c r="A26" s="4" t="s">
        <v>42</v>
      </c>
      <c r="B26" s="83" t="s">
        <v>596</v>
      </c>
      <c r="C26" s="4"/>
      <c r="D26" s="26" t="s">
        <v>561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13.2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13.2">
      <c r="A28" s="4" t="s">
        <v>43</v>
      </c>
      <c r="B28" s="83" t="s">
        <v>597</v>
      </c>
      <c r="C28" s="4"/>
      <c r="D28" s="26" t="s">
        <v>561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13.2">
      <c r="A29" s="4" t="s">
        <v>50</v>
      </c>
      <c r="B29" s="83" t="s">
        <v>578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13.2">
      <c r="A30" s="4" t="s">
        <v>22</v>
      </c>
      <c r="B30" s="83" t="s">
        <v>598</v>
      </c>
      <c r="C30" s="4"/>
      <c r="D30" s="26" t="s">
        <v>561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13.2">
      <c r="A31" s="4" t="s">
        <v>36</v>
      </c>
      <c r="B31" s="83" t="s">
        <v>590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13.2">
      <c r="A32" s="4" t="s">
        <v>26</v>
      </c>
      <c r="B32" s="83" t="s">
        <v>599</v>
      </c>
      <c r="C32" s="4"/>
      <c r="D32" s="26" t="s">
        <v>561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13.2">
      <c r="A33" s="4" t="s">
        <v>37</v>
      </c>
      <c r="B33" s="83" t="s">
        <v>591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13.2">
      <c r="A34" s="4" t="s">
        <v>27</v>
      </c>
      <c r="B34" s="83" t="s">
        <v>600</v>
      </c>
      <c r="C34" s="4"/>
      <c r="D34" s="26" t="s">
        <v>561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13.2">
      <c r="A35" s="4" t="s">
        <v>38</v>
      </c>
      <c r="B35" s="83" t="s">
        <v>592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13.2">
      <c r="A36" s="4" t="s">
        <v>28</v>
      </c>
      <c r="B36" s="83" t="s">
        <v>606</v>
      </c>
      <c r="C36" s="4"/>
      <c r="D36" s="26" t="s">
        <v>561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13.2">
      <c r="A37" s="4" t="s">
        <v>39</v>
      </c>
      <c r="B37" s="83" t="s">
        <v>593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13.2">
      <c r="A38" s="4" t="s">
        <v>44</v>
      </c>
      <c r="B38" s="83" t="s">
        <v>581</v>
      </c>
      <c r="C38" s="4"/>
      <c r="D38" s="26" t="s">
        <v>561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13.2">
      <c r="A39" s="4" t="s">
        <v>45</v>
      </c>
      <c r="B39" s="83" t="s">
        <v>584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13.2">
      <c r="A40" s="4" t="s">
        <v>29</v>
      </c>
      <c r="B40" s="83" t="s">
        <v>582</v>
      </c>
      <c r="C40" s="4"/>
      <c r="D40" s="26" t="s">
        <v>561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13.2">
      <c r="A41" s="4" t="s">
        <v>47</v>
      </c>
      <c r="B41" s="83" t="s">
        <v>587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13.2">
      <c r="A42" s="4" t="s">
        <v>45</v>
      </c>
      <c r="B42" s="83" t="s">
        <v>584</v>
      </c>
      <c r="C42" s="4"/>
      <c r="D42" s="26" t="s">
        <v>561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13.2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13.2">
      <c r="A44" s="4" t="s">
        <v>46</v>
      </c>
      <c r="B44" s="83" t="s">
        <v>585</v>
      </c>
      <c r="C44" s="4"/>
      <c r="D44" s="26" t="s">
        <v>561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13.2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13.2">
      <c r="A46" s="4" t="s">
        <v>30</v>
      </c>
      <c r="B46" s="83" t="s">
        <v>583</v>
      </c>
      <c r="C46" s="4"/>
      <c r="D46" s="26" t="s">
        <v>561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13.2">
      <c r="A47" s="4" t="s">
        <v>52</v>
      </c>
      <c r="B47" s="83" t="s">
        <v>579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13.2">
      <c r="A48" s="4" t="s">
        <v>47</v>
      </c>
      <c r="B48" s="83" t="s">
        <v>587</v>
      </c>
      <c r="C48" s="4"/>
      <c r="D48" s="26" t="s">
        <v>561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13.2">
      <c r="A49" s="4" t="s">
        <v>40</v>
      </c>
      <c r="B49" s="83" t="s">
        <v>594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13.2">
      <c r="A50" s="4" t="s">
        <v>48</v>
      </c>
      <c r="B50" s="83" t="s">
        <v>588</v>
      </c>
      <c r="C50" s="4"/>
      <c r="D50" s="26" t="s">
        <v>561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13.2">
      <c r="A51" s="4" t="s">
        <v>41</v>
      </c>
      <c r="B51" s="83" t="s">
        <v>595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13.2">
      <c r="A52" s="4" t="s">
        <v>31</v>
      </c>
      <c r="B52" s="83" t="s">
        <v>586</v>
      </c>
      <c r="C52" s="4"/>
      <c r="D52" s="26" t="s">
        <v>561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13.2">
      <c r="A53" s="4" t="s">
        <v>42</v>
      </c>
      <c r="B53" s="83" t="s">
        <v>596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13.2">
      <c r="A54" s="4" t="s">
        <v>43</v>
      </c>
      <c r="B54" s="83" t="s">
        <v>597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13.2">
      <c r="A55" s="71" t="s">
        <v>559</v>
      </c>
      <c r="B55" s="83" t="s">
        <v>577</v>
      </c>
      <c r="C55" s="71"/>
      <c r="D55" s="26" t="s">
        <v>561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13.2">
      <c r="A56" s="4" t="s">
        <v>44</v>
      </c>
      <c r="B56" s="83" t="s">
        <v>581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13.2">
      <c r="A57" s="71" t="s">
        <v>558</v>
      </c>
      <c r="B57" s="71" t="s">
        <v>558</v>
      </c>
      <c r="C57" s="66" t="s">
        <v>516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13.2">
      <c r="A58" s="71" t="s">
        <v>558</v>
      </c>
      <c r="B58" s="71" t="s">
        <v>558</v>
      </c>
      <c r="C58" s="66" t="s">
        <v>517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13.2">
      <c r="A59" s="71" t="s">
        <v>558</v>
      </c>
      <c r="B59" s="71" t="s">
        <v>558</v>
      </c>
      <c r="C59" s="66" t="s">
        <v>518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13.2">
      <c r="A60" s="71" t="s">
        <v>558</v>
      </c>
      <c r="B60" s="71" t="s">
        <v>558</v>
      </c>
      <c r="C60" s="66" t="s">
        <v>519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13.2">
      <c r="A61" s="4" t="s">
        <v>46</v>
      </c>
      <c r="B61" s="83" t="s">
        <v>585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13.2">
      <c r="A62" s="71" t="s">
        <v>558</v>
      </c>
      <c r="B62" s="71" t="s">
        <v>558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13.2">
      <c r="A63" s="71" t="s">
        <v>558</v>
      </c>
      <c r="B63" s="71" t="s">
        <v>558</v>
      </c>
      <c r="C63" s="71"/>
      <c r="D63" s="26" t="s">
        <v>561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13.2">
      <c r="A64" s="71" t="s">
        <v>558</v>
      </c>
      <c r="B64" s="71" t="s">
        <v>558</v>
      </c>
      <c r="C64" s="66"/>
      <c r="D64" s="26" t="str">
        <f t="shared" ref="D64:D69" si="7">"("&amp;C64&amp;")"</f>
        <v>()</v>
      </c>
      <c r="E64" s="78" t="s">
        <v>560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13.2">
      <c r="A65" s="71" t="s">
        <v>558</v>
      </c>
      <c r="B65" s="71" t="s">
        <v>558</v>
      </c>
      <c r="C65" s="56"/>
      <c r="D65" s="26" t="str">
        <f t="shared" si="7"/>
        <v>()</v>
      </c>
      <c r="E65" s="57" t="s">
        <v>476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13.2">
      <c r="A66" s="71" t="s">
        <v>558</v>
      </c>
      <c r="B66" s="71" t="s">
        <v>558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13.2">
      <c r="A67" s="71" t="s">
        <v>558</v>
      </c>
      <c r="B67" s="71" t="s">
        <v>558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13.2">
      <c r="A68" s="71" t="s">
        <v>558</v>
      </c>
      <c r="B68" s="71" t="s">
        <v>558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13.2">
      <c r="A69" s="71" t="s">
        <v>554</v>
      </c>
      <c r="B69" s="80" t="s">
        <v>570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13.2">
      <c r="A70" s="71" t="s">
        <v>554</v>
      </c>
      <c r="B70" s="80" t="s">
        <v>570</v>
      </c>
      <c r="C70" s="71"/>
      <c r="D70" s="26" t="s">
        <v>561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13.2">
      <c r="A71" s="71" t="s">
        <v>554</v>
      </c>
      <c r="B71" s="80" t="s">
        <v>570</v>
      </c>
      <c r="C71" s="4"/>
      <c r="D71" s="26" t="str">
        <f>"("&amp;C71&amp;")"</f>
        <v>()</v>
      </c>
      <c r="E71" s="5" t="s">
        <v>444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13.2">
      <c r="A72" s="4" t="s">
        <v>48</v>
      </c>
      <c r="B72" s="83" t="s">
        <v>588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13.2">
      <c r="A73" s="71" t="s">
        <v>557</v>
      </c>
      <c r="B73" s="83" t="s">
        <v>575</v>
      </c>
      <c r="C73" s="71"/>
      <c r="D73" s="26" t="s">
        <v>561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13.2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13.2">
      <c r="A75" s="71" t="s">
        <v>556</v>
      </c>
      <c r="B75" s="80" t="s">
        <v>572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13.2">
      <c r="A76" s="71" t="s">
        <v>556</v>
      </c>
      <c r="B76" s="80" t="s">
        <v>572</v>
      </c>
      <c r="C76" s="4"/>
      <c r="D76" s="26" t="str">
        <f>"("&amp;C76&amp;")"</f>
        <v>()</v>
      </c>
      <c r="E76" s="5" t="s">
        <v>444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13.2">
      <c r="A77" s="4" t="s">
        <v>34</v>
      </c>
      <c r="B77" s="83" t="s">
        <v>580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13.2">
      <c r="A78" s="71" t="s">
        <v>556</v>
      </c>
      <c r="B78" s="80" t="s">
        <v>571</v>
      </c>
      <c r="C78" s="71"/>
      <c r="D78" s="26" t="s">
        <v>561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13.2">
      <c r="A79" s="71" t="s">
        <v>555</v>
      </c>
      <c r="B79" s="80" t="s">
        <v>572</v>
      </c>
      <c r="C79" s="71"/>
      <c r="D79" s="26" t="s">
        <v>561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13.2">
      <c r="A80" s="71" t="s">
        <v>555</v>
      </c>
      <c r="B80" s="80" t="s">
        <v>571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13.2">
      <c r="A81" s="71" t="s">
        <v>555</v>
      </c>
      <c r="B81" s="80" t="s">
        <v>571</v>
      </c>
      <c r="C81" s="4"/>
      <c r="D81" s="26" t="str">
        <f>"("&amp;C81&amp;")"</f>
        <v>()</v>
      </c>
      <c r="E81" s="5" t="s">
        <v>444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13.2">
      <c r="A82" s="4" t="s">
        <v>22</v>
      </c>
      <c r="B82" s="83" t="s">
        <v>598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13.2">
      <c r="A83" s="4" t="s">
        <v>49</v>
      </c>
      <c r="B83" s="4" t="s">
        <v>75</v>
      </c>
      <c r="C83" s="4" t="s">
        <v>417</v>
      </c>
      <c r="D83" s="26" t="s">
        <v>562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13.2">
      <c r="A84" s="4" t="s">
        <v>26</v>
      </c>
      <c r="B84" s="83" t="s">
        <v>599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13.2">
      <c r="A85" s="4" t="s">
        <v>50</v>
      </c>
      <c r="B85" s="83" t="s">
        <v>578</v>
      </c>
      <c r="C85" s="4"/>
      <c r="D85" s="26" t="s">
        <v>561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13.2">
      <c r="A86" s="4" t="s">
        <v>27</v>
      </c>
      <c r="B86" s="83" t="s">
        <v>600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13.2">
      <c r="A87" s="4" t="s">
        <v>51</v>
      </c>
      <c r="B87" s="4" t="s">
        <v>76</v>
      </c>
      <c r="C87" s="4" t="s">
        <v>418</v>
      </c>
      <c r="D87" s="26" t="s">
        <v>563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13.2">
      <c r="A88" s="4" t="s">
        <v>28</v>
      </c>
      <c r="B88" s="83" t="s">
        <v>606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13.2">
      <c r="A89" s="4" t="s">
        <v>421</v>
      </c>
      <c r="B89" s="4" t="s">
        <v>422</v>
      </c>
      <c r="C89" s="4" t="s">
        <v>423</v>
      </c>
      <c r="D89" s="26" t="s">
        <v>564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13.2">
      <c r="A90" s="4" t="s">
        <v>29</v>
      </c>
      <c r="B90" s="83" t="s">
        <v>582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13.2">
      <c r="A91" s="4" t="s">
        <v>52</v>
      </c>
      <c r="B91" s="83" t="s">
        <v>579</v>
      </c>
      <c r="C91" s="4"/>
      <c r="D91" s="26" t="s">
        <v>561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13.2">
      <c r="A92" s="4" t="s">
        <v>30</v>
      </c>
      <c r="B92" s="83" t="s">
        <v>583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13.2">
      <c r="A93" s="4" t="s">
        <v>32</v>
      </c>
      <c r="B93" s="4" t="s">
        <v>74</v>
      </c>
      <c r="C93" s="4" t="s">
        <v>419</v>
      </c>
      <c r="D93" s="26" t="s">
        <v>565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13.2">
      <c r="A94" s="4" t="s">
        <v>31</v>
      </c>
      <c r="B94" s="83" t="s">
        <v>586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13.2">
      <c r="A95" s="4" t="s">
        <v>34</v>
      </c>
      <c r="B95" s="83" t="s">
        <v>580</v>
      </c>
      <c r="C95" s="4"/>
      <c r="D95" s="26" t="s">
        <v>561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13.2">
      <c r="A96" s="71" t="s">
        <v>558</v>
      </c>
      <c r="B96" s="71" t="s">
        <v>558</v>
      </c>
      <c r="C96" s="66" t="s">
        <v>520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13.2">
      <c r="A97" s="4" t="s">
        <v>433</v>
      </c>
      <c r="B97" s="70" t="s">
        <v>439</v>
      </c>
      <c r="C97" s="55" t="s">
        <v>470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13.2">
      <c r="A98" s="4" t="s">
        <v>433</v>
      </c>
      <c r="B98" s="70" t="s">
        <v>439</v>
      </c>
      <c r="C98" s="4" t="s">
        <v>436</v>
      </c>
      <c r="D98" s="26" t="s">
        <v>566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13.2">
      <c r="A99" s="4" t="s">
        <v>433</v>
      </c>
      <c r="B99" s="70" t="s">
        <v>439</v>
      </c>
      <c r="C99" s="55"/>
      <c r="D99" s="26" t="str">
        <f t="shared" ref="D99:D110" si="10">"("&amp;C99&amp;")"</f>
        <v>()</v>
      </c>
      <c r="E99" s="78" t="s">
        <v>560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13.2">
      <c r="A100" s="4" t="s">
        <v>433</v>
      </c>
      <c r="B100" s="70" t="s">
        <v>439</v>
      </c>
      <c r="C100" s="55" t="s">
        <v>461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13.2">
      <c r="A101" s="4" t="s">
        <v>433</v>
      </c>
      <c r="B101" s="70" t="s">
        <v>439</v>
      </c>
      <c r="C101" s="55" t="s">
        <v>458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13.2">
      <c r="A102" s="4" t="s">
        <v>433</v>
      </c>
      <c r="B102" s="70" t="s">
        <v>439</v>
      </c>
      <c r="C102" s="55" t="s">
        <v>473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13.2">
      <c r="A103" s="4" t="s">
        <v>433</v>
      </c>
      <c r="B103" s="70" t="s">
        <v>439</v>
      </c>
      <c r="C103" s="55" t="s">
        <v>467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13.2">
      <c r="A104" s="4" t="s">
        <v>433</v>
      </c>
      <c r="B104" s="70" t="s">
        <v>439</v>
      </c>
      <c r="C104" s="58" t="s">
        <v>483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13.2">
      <c r="A105" s="4" t="s">
        <v>433</v>
      </c>
      <c r="B105" s="70" t="s">
        <v>439</v>
      </c>
      <c r="C105" s="4" t="s">
        <v>436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13.2">
      <c r="A106" s="4" t="s">
        <v>433</v>
      </c>
      <c r="B106" s="70" t="s">
        <v>439</v>
      </c>
      <c r="C106" s="56" t="s">
        <v>477</v>
      </c>
      <c r="D106" s="26" t="str">
        <f t="shared" si="10"/>
        <v>(TRI-HI-SER17-62SDRWC)</v>
      </c>
      <c r="E106" s="57" t="s">
        <v>476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13.2">
      <c r="A107" s="4" t="s">
        <v>433</v>
      </c>
      <c r="B107" s="70" t="s">
        <v>439</v>
      </c>
      <c r="C107" s="55" t="s">
        <v>464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13.2">
      <c r="A108" s="4" t="s">
        <v>433</v>
      </c>
      <c r="B108" s="70" t="s">
        <v>439</v>
      </c>
      <c r="C108" s="56" t="s">
        <v>480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13.2">
      <c r="A109" s="4" t="s">
        <v>433</v>
      </c>
      <c r="B109" s="70" t="s">
        <v>439</v>
      </c>
      <c r="C109" s="55" t="s">
        <v>455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13.2">
      <c r="A110" s="4" t="s">
        <v>434</v>
      </c>
      <c r="B110" s="70" t="s">
        <v>440</v>
      </c>
      <c r="C110" s="55" t="s">
        <v>471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13.2">
      <c r="A111" s="4" t="s">
        <v>434</v>
      </c>
      <c r="B111" s="70" t="s">
        <v>440</v>
      </c>
      <c r="C111" s="4" t="s">
        <v>437</v>
      </c>
      <c r="D111" s="26" t="s">
        <v>567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13.2">
      <c r="A112" s="4" t="s">
        <v>434</v>
      </c>
      <c r="B112" s="70" t="s">
        <v>440</v>
      </c>
      <c r="C112" s="55"/>
      <c r="D112" s="26" t="str">
        <f t="shared" ref="D112:D123" si="13">"("&amp;C112&amp;")"</f>
        <v>()</v>
      </c>
      <c r="E112" s="78" t="s">
        <v>560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13.2">
      <c r="A113" s="4" t="s">
        <v>434</v>
      </c>
      <c r="B113" s="4" t="s">
        <v>440</v>
      </c>
      <c r="C113" s="55" t="s">
        <v>462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13.2">
      <c r="A114" s="4" t="s">
        <v>434</v>
      </c>
      <c r="B114" s="4" t="s">
        <v>440</v>
      </c>
      <c r="C114" s="55" t="s">
        <v>459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13.2">
      <c r="A115" s="4" t="s">
        <v>434</v>
      </c>
      <c r="B115" s="4" t="s">
        <v>440</v>
      </c>
      <c r="C115" s="55" t="s">
        <v>474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13.2">
      <c r="A116" s="4" t="s">
        <v>434</v>
      </c>
      <c r="B116" s="4" t="s">
        <v>440</v>
      </c>
      <c r="C116" s="55" t="s">
        <v>468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13.2">
      <c r="A117" s="4" t="s">
        <v>434</v>
      </c>
      <c r="B117" s="4" t="s">
        <v>440</v>
      </c>
      <c r="C117" s="58" t="s">
        <v>484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13.2">
      <c r="A118" s="4" t="s">
        <v>434</v>
      </c>
      <c r="B118" s="83" t="s">
        <v>440</v>
      </c>
      <c r="C118" s="4" t="s">
        <v>437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13.2">
      <c r="A119" s="4" t="s">
        <v>434</v>
      </c>
      <c r="B119" s="4" t="s">
        <v>440</v>
      </c>
      <c r="C119" s="56" t="s">
        <v>478</v>
      </c>
      <c r="D119" s="26" t="str">
        <f t="shared" si="13"/>
        <v>(TRI-HI-SER6-62SDRWC)</v>
      </c>
      <c r="E119" s="57" t="s">
        <v>476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13.2">
      <c r="A120" s="4" t="s">
        <v>434</v>
      </c>
      <c r="B120" s="4" t="s">
        <v>440</v>
      </c>
      <c r="C120" s="55" t="s">
        <v>465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13.2">
      <c r="A121" s="4" t="s">
        <v>434</v>
      </c>
      <c r="B121" s="4" t="s">
        <v>440</v>
      </c>
      <c r="C121" s="56" t="s">
        <v>481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13.2">
      <c r="A122" s="4" t="s">
        <v>434</v>
      </c>
      <c r="B122" s="4" t="s">
        <v>440</v>
      </c>
      <c r="C122" s="55" t="s">
        <v>456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13.2">
      <c r="A123" s="4" t="s">
        <v>435</v>
      </c>
      <c r="B123" s="70" t="s">
        <v>441</v>
      </c>
      <c r="C123" s="55" t="s">
        <v>472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13.2">
      <c r="A124" s="4" t="s">
        <v>435</v>
      </c>
      <c r="B124" s="70" t="s">
        <v>441</v>
      </c>
      <c r="C124" s="4" t="s">
        <v>438</v>
      </c>
      <c r="D124" s="26" t="s">
        <v>568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13.2">
      <c r="A125" s="4" t="s">
        <v>435</v>
      </c>
      <c r="B125" s="4" t="s">
        <v>441</v>
      </c>
      <c r="C125" s="55"/>
      <c r="D125" s="26" t="str">
        <f t="shared" ref="D125:D131" si="14">"("&amp;C125&amp;")"</f>
        <v>()</v>
      </c>
      <c r="E125" s="78" t="s">
        <v>560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13.2">
      <c r="A126" s="4" t="s">
        <v>435</v>
      </c>
      <c r="B126" s="4" t="s">
        <v>441</v>
      </c>
      <c r="C126" s="55" t="s">
        <v>463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13.2">
      <c r="A127" s="4" t="s">
        <v>435</v>
      </c>
      <c r="B127" s="4" t="s">
        <v>441</v>
      </c>
      <c r="C127" s="55" t="s">
        <v>460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13.2">
      <c r="A128" s="4" t="s">
        <v>435</v>
      </c>
      <c r="B128" s="4" t="s">
        <v>441</v>
      </c>
      <c r="C128" s="55" t="s">
        <v>475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13.2">
      <c r="A129" s="4" t="s">
        <v>435</v>
      </c>
      <c r="B129" s="4" t="s">
        <v>441</v>
      </c>
      <c r="C129" s="55" t="s">
        <v>469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13.2">
      <c r="A130" s="4" t="s">
        <v>435</v>
      </c>
      <c r="B130" s="4" t="s">
        <v>441</v>
      </c>
      <c r="C130" s="58" t="s">
        <v>485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13.2">
      <c r="A131" s="4" t="s">
        <v>435</v>
      </c>
      <c r="B131" s="70" t="s">
        <v>441</v>
      </c>
      <c r="C131" s="4" t="s">
        <v>438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13.2">
      <c r="A132" s="4" t="s">
        <v>435</v>
      </c>
      <c r="B132" s="4" t="s">
        <v>441</v>
      </c>
      <c r="C132" s="56" t="s">
        <v>479</v>
      </c>
      <c r="D132" s="26" t="str">
        <f t="shared" ref="D132:D135" si="17">"("&amp;C132&amp;")"</f>
        <v>(TRI-HI-SER9-62SDRWC)</v>
      </c>
      <c r="E132" s="57" t="s">
        <v>476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13.2">
      <c r="A133" s="4" t="s">
        <v>435</v>
      </c>
      <c r="B133" s="4" t="s">
        <v>441</v>
      </c>
      <c r="C133" s="55" t="s">
        <v>466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13.2">
      <c r="A134" s="4" t="s">
        <v>435</v>
      </c>
      <c r="B134" s="4" t="s">
        <v>441</v>
      </c>
      <c r="C134" s="56" t="s">
        <v>482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13.2">
      <c r="A135" s="4" t="s">
        <v>435</v>
      </c>
      <c r="B135" s="4" t="s">
        <v>441</v>
      </c>
      <c r="C135" s="55" t="s">
        <v>457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13.2">
      <c r="A136" s="110" t="s">
        <v>58</v>
      </c>
      <c r="B136" s="111" t="s">
        <v>589</v>
      </c>
      <c r="C136" s="83"/>
      <c r="D136" s="112" t="s">
        <v>561</v>
      </c>
      <c r="E136" s="113" t="s">
        <v>607</v>
      </c>
      <c r="F136" s="114">
        <v>5819</v>
      </c>
      <c r="G136" s="115" t="s">
        <v>23</v>
      </c>
      <c r="H136" s="115">
        <v>0</v>
      </c>
      <c r="I136" s="115">
        <v>894</v>
      </c>
      <c r="J136" s="115">
        <v>4925</v>
      </c>
      <c r="K136" s="115">
        <v>9850</v>
      </c>
      <c r="L136" s="115"/>
      <c r="M136" s="116">
        <v>1</v>
      </c>
      <c r="N136" s="118" t="s">
        <v>17</v>
      </c>
      <c r="O136" s="118">
        <v>0</v>
      </c>
      <c r="P136" s="114" t="s">
        <v>18</v>
      </c>
      <c r="Q136"/>
    </row>
    <row r="137" spans="1:17" ht="13.2">
      <c r="A137" s="110" t="s">
        <v>59</v>
      </c>
      <c r="B137" s="111" t="s">
        <v>601</v>
      </c>
      <c r="C137" s="83"/>
      <c r="D137" s="112" t="s">
        <v>561</v>
      </c>
      <c r="E137" s="113" t="s">
        <v>607</v>
      </c>
      <c r="F137" s="114">
        <v>5819</v>
      </c>
      <c r="G137" s="115" t="s">
        <v>23</v>
      </c>
      <c r="H137" s="115">
        <v>0</v>
      </c>
      <c r="I137" s="115">
        <v>894</v>
      </c>
      <c r="J137" s="115">
        <v>4925</v>
      </c>
      <c r="K137" s="115">
        <v>9850</v>
      </c>
      <c r="L137" s="115"/>
      <c r="M137" s="116">
        <v>1</v>
      </c>
      <c r="N137" s="118" t="s">
        <v>17</v>
      </c>
      <c r="O137" s="118">
        <v>0</v>
      </c>
      <c r="P137" s="114" t="s">
        <v>18</v>
      </c>
      <c r="Q137"/>
    </row>
    <row r="138" spans="1:17" ht="13.2">
      <c r="A138" s="110" t="s">
        <v>60</v>
      </c>
      <c r="B138" s="111" t="s">
        <v>602</v>
      </c>
      <c r="C138" s="83"/>
      <c r="D138" s="112" t="s">
        <v>561</v>
      </c>
      <c r="E138" s="113" t="s">
        <v>607</v>
      </c>
      <c r="F138" s="114">
        <v>3689</v>
      </c>
      <c r="G138" s="115" t="s">
        <v>23</v>
      </c>
      <c r="H138" s="115">
        <v>0</v>
      </c>
      <c r="I138" s="115">
        <v>94</v>
      </c>
      <c r="J138" s="115">
        <v>3595</v>
      </c>
      <c r="K138" s="115">
        <v>7190</v>
      </c>
      <c r="L138" s="115"/>
      <c r="M138" s="116">
        <v>1</v>
      </c>
      <c r="N138" s="118" t="s">
        <v>17</v>
      </c>
      <c r="O138" s="118">
        <v>0</v>
      </c>
      <c r="P138" s="114" t="s">
        <v>18</v>
      </c>
      <c r="Q138"/>
    </row>
    <row r="139" spans="1:17" ht="13.2">
      <c r="A139" s="110" t="s">
        <v>61</v>
      </c>
      <c r="B139" s="111" t="s">
        <v>603</v>
      </c>
      <c r="C139" s="83"/>
      <c r="D139" s="112" t="s">
        <v>561</v>
      </c>
      <c r="E139" s="113" t="s">
        <v>607</v>
      </c>
      <c r="F139" s="114">
        <v>3689</v>
      </c>
      <c r="G139" s="115" t="s">
        <v>23</v>
      </c>
      <c r="H139" s="115">
        <v>0</v>
      </c>
      <c r="I139" s="115">
        <v>94</v>
      </c>
      <c r="J139" s="115">
        <v>3595</v>
      </c>
      <c r="K139" s="115">
        <v>7190</v>
      </c>
      <c r="L139" s="115"/>
      <c r="M139" s="116">
        <v>1</v>
      </c>
      <c r="N139" s="118" t="s">
        <v>17</v>
      </c>
      <c r="O139" s="118">
        <v>0</v>
      </c>
      <c r="P139" s="114" t="s">
        <v>18</v>
      </c>
      <c r="Q139"/>
    </row>
    <row r="140" spans="1:17" ht="13.2">
      <c r="A140" s="110" t="s">
        <v>62</v>
      </c>
      <c r="B140" s="111" t="s">
        <v>604</v>
      </c>
      <c r="C140" s="83"/>
      <c r="D140" s="112" t="s">
        <v>561</v>
      </c>
      <c r="E140" s="113" t="s">
        <v>607</v>
      </c>
      <c r="F140" s="114">
        <v>4679</v>
      </c>
      <c r="G140" s="115" t="s">
        <v>23</v>
      </c>
      <c r="H140" s="115">
        <v>0</v>
      </c>
      <c r="I140" s="115">
        <v>354</v>
      </c>
      <c r="J140" s="115">
        <v>4325</v>
      </c>
      <c r="K140" s="115">
        <v>8650</v>
      </c>
      <c r="L140" s="115"/>
      <c r="M140" s="116">
        <v>1</v>
      </c>
      <c r="N140" s="118" t="s">
        <v>17</v>
      </c>
      <c r="O140" s="118">
        <v>0</v>
      </c>
      <c r="P140" s="114" t="s">
        <v>18</v>
      </c>
      <c r="Q140"/>
    </row>
    <row r="141" spans="1:17" ht="13.2">
      <c r="A141" s="110" t="s">
        <v>63</v>
      </c>
      <c r="B141" s="111" t="s">
        <v>605</v>
      </c>
      <c r="C141" s="83"/>
      <c r="D141" s="112" t="s">
        <v>561</v>
      </c>
      <c r="E141" s="113" t="s">
        <v>607</v>
      </c>
      <c r="F141" s="114">
        <v>4679</v>
      </c>
      <c r="G141" s="115" t="s">
        <v>23</v>
      </c>
      <c r="H141" s="115">
        <v>0</v>
      </c>
      <c r="I141" s="115">
        <v>354</v>
      </c>
      <c r="J141" s="115">
        <v>4325</v>
      </c>
      <c r="K141" s="115">
        <v>8650</v>
      </c>
      <c r="L141" s="115"/>
      <c r="M141" s="116">
        <v>1</v>
      </c>
      <c r="N141" s="118" t="s">
        <v>17</v>
      </c>
      <c r="O141" s="118">
        <v>0</v>
      </c>
      <c r="P141" s="114" t="s">
        <v>18</v>
      </c>
      <c r="Q141"/>
    </row>
    <row r="142" spans="1:17" ht="13.2">
      <c r="A142" s="110" t="s">
        <v>559</v>
      </c>
      <c r="B142" s="111" t="s">
        <v>577</v>
      </c>
      <c r="C142" s="83"/>
      <c r="D142" s="112" t="s">
        <v>561</v>
      </c>
      <c r="E142" s="113" t="s">
        <v>607</v>
      </c>
      <c r="F142" s="114">
        <v>1859</v>
      </c>
      <c r="G142" s="115" t="s">
        <v>23</v>
      </c>
      <c r="H142" s="115">
        <v>0</v>
      </c>
      <c r="I142" s="115">
        <v>309</v>
      </c>
      <c r="J142" s="115">
        <v>1550</v>
      </c>
      <c r="K142" s="115">
        <v>3100</v>
      </c>
      <c r="L142" s="115"/>
      <c r="M142" s="116">
        <v>1</v>
      </c>
      <c r="N142" s="118"/>
      <c r="O142" s="118"/>
      <c r="P142" s="114"/>
      <c r="Q142"/>
    </row>
    <row r="143" spans="1:17" ht="13.2">
      <c r="A143" s="110" t="s">
        <v>558</v>
      </c>
      <c r="B143" s="111" t="s">
        <v>576</v>
      </c>
      <c r="C143" s="83"/>
      <c r="D143" s="112" t="s">
        <v>561</v>
      </c>
      <c r="E143" s="113" t="s">
        <v>607</v>
      </c>
      <c r="F143" s="114">
        <v>2339</v>
      </c>
      <c r="G143" s="115" t="s">
        <v>16</v>
      </c>
      <c r="H143" s="115">
        <v>200</v>
      </c>
      <c r="I143" s="115">
        <v>689</v>
      </c>
      <c r="J143" s="115">
        <v>1650</v>
      </c>
      <c r="K143" s="115">
        <v>3500</v>
      </c>
      <c r="L143" s="115"/>
      <c r="M143" s="116">
        <v>1</v>
      </c>
      <c r="N143" s="118"/>
      <c r="O143" s="118"/>
      <c r="P143" s="114"/>
    </row>
    <row r="144" spans="1:17" ht="13.2">
      <c r="A144" s="110" t="s">
        <v>554</v>
      </c>
      <c r="B144" s="111" t="s">
        <v>570</v>
      </c>
      <c r="C144" s="83"/>
      <c r="D144" s="112" t="s">
        <v>561</v>
      </c>
      <c r="E144" s="113" t="s">
        <v>607</v>
      </c>
      <c r="F144" s="114">
        <v>5819</v>
      </c>
      <c r="G144" s="115" t="s">
        <v>20</v>
      </c>
      <c r="H144" s="115">
        <v>250</v>
      </c>
      <c r="I144" s="115">
        <v>1019</v>
      </c>
      <c r="J144" s="115">
        <v>4800</v>
      </c>
      <c r="K144" s="115">
        <v>9850</v>
      </c>
      <c r="L144" s="115"/>
      <c r="M144" s="116">
        <v>1</v>
      </c>
      <c r="N144" s="119" t="s">
        <v>21</v>
      </c>
      <c r="O144" s="118">
        <v>0</v>
      </c>
      <c r="P144" s="114" t="s">
        <v>18</v>
      </c>
      <c r="Q144"/>
    </row>
    <row r="145" spans="1:17" ht="13.2">
      <c r="A145" s="110" t="s">
        <v>557</v>
      </c>
      <c r="B145" s="111" t="s">
        <v>575</v>
      </c>
      <c r="C145" s="83"/>
      <c r="D145" s="112" t="s">
        <v>561</v>
      </c>
      <c r="E145" s="113" t="s">
        <v>607</v>
      </c>
      <c r="F145" s="114">
        <v>3029</v>
      </c>
      <c r="G145" s="115" t="s">
        <v>16</v>
      </c>
      <c r="H145" s="115">
        <v>200</v>
      </c>
      <c r="I145" s="115">
        <v>804</v>
      </c>
      <c r="J145" s="115">
        <v>2225</v>
      </c>
      <c r="K145" s="115">
        <v>4650</v>
      </c>
      <c r="L145" s="115"/>
      <c r="M145" s="116">
        <v>1</v>
      </c>
      <c r="N145" s="118"/>
      <c r="O145" s="118"/>
      <c r="P145" s="114"/>
      <c r="Q145"/>
    </row>
    <row r="146" spans="1:17" ht="13.2">
      <c r="A146" s="110" t="s">
        <v>556</v>
      </c>
      <c r="B146" s="111" t="s">
        <v>572</v>
      </c>
      <c r="C146" s="83"/>
      <c r="D146" s="112" t="s">
        <v>561</v>
      </c>
      <c r="E146" s="113" t="s">
        <v>607</v>
      </c>
      <c r="F146" s="114">
        <v>3689</v>
      </c>
      <c r="G146" s="115" t="s">
        <v>20</v>
      </c>
      <c r="H146" s="115">
        <v>250</v>
      </c>
      <c r="I146" s="115">
        <v>219</v>
      </c>
      <c r="J146" s="115">
        <v>3470</v>
      </c>
      <c r="K146" s="115">
        <v>7190</v>
      </c>
      <c r="L146" s="115"/>
      <c r="M146" s="116">
        <v>1</v>
      </c>
      <c r="N146" s="119" t="s">
        <v>21</v>
      </c>
      <c r="O146" s="118">
        <v>0</v>
      </c>
      <c r="P146" s="114" t="s">
        <v>18</v>
      </c>
      <c r="Q146"/>
    </row>
    <row r="147" spans="1:17" ht="13.2">
      <c r="A147" s="110" t="s">
        <v>555</v>
      </c>
      <c r="B147" s="111" t="s">
        <v>571</v>
      </c>
      <c r="C147" s="83"/>
      <c r="D147" s="112" t="s">
        <v>561</v>
      </c>
      <c r="E147" s="113" t="s">
        <v>607</v>
      </c>
      <c r="F147" s="114">
        <v>4679</v>
      </c>
      <c r="G147" s="115" t="s">
        <v>20</v>
      </c>
      <c r="H147" s="115">
        <v>250</v>
      </c>
      <c r="I147" s="115">
        <v>479</v>
      </c>
      <c r="J147" s="115">
        <v>4200</v>
      </c>
      <c r="K147" s="115">
        <v>8650</v>
      </c>
      <c r="L147" s="115"/>
      <c r="M147" s="116">
        <v>1</v>
      </c>
      <c r="N147" s="119" t="s">
        <v>21</v>
      </c>
      <c r="O147" s="118">
        <v>0</v>
      </c>
      <c r="P147" s="114" t="s">
        <v>18</v>
      </c>
      <c r="Q147"/>
    </row>
    <row r="148" spans="1:17" ht="13.2">
      <c r="A148" s="110" t="s">
        <v>49</v>
      </c>
      <c r="B148" s="111" t="s">
        <v>75</v>
      </c>
      <c r="C148" s="83" t="s">
        <v>417</v>
      </c>
      <c r="D148" s="112" t="s">
        <v>562</v>
      </c>
      <c r="E148" s="113" t="s">
        <v>607</v>
      </c>
      <c r="F148" s="114">
        <v>1960</v>
      </c>
      <c r="G148" s="115" t="s">
        <v>23</v>
      </c>
      <c r="H148" s="115">
        <v>0</v>
      </c>
      <c r="I148" s="115">
        <v>410</v>
      </c>
      <c r="J148" s="115">
        <v>1550</v>
      </c>
      <c r="K148" s="115">
        <v>3100</v>
      </c>
      <c r="L148" s="115"/>
      <c r="M148" s="116">
        <v>1</v>
      </c>
      <c r="N148" s="118" t="s">
        <v>33</v>
      </c>
      <c r="O148" s="118">
        <v>0</v>
      </c>
      <c r="P148" s="114" t="s">
        <v>18</v>
      </c>
      <c r="Q148"/>
    </row>
    <row r="149" spans="1:17" ht="13.2">
      <c r="A149" s="110" t="s">
        <v>50</v>
      </c>
      <c r="B149" s="111" t="s">
        <v>578</v>
      </c>
      <c r="C149" s="83"/>
      <c r="D149" s="112" t="s">
        <v>561</v>
      </c>
      <c r="E149" s="113" t="s">
        <v>607</v>
      </c>
      <c r="F149" s="114">
        <v>1960</v>
      </c>
      <c r="G149" s="115" t="s">
        <v>23</v>
      </c>
      <c r="H149" s="115">
        <v>0</v>
      </c>
      <c r="I149" s="115">
        <v>410</v>
      </c>
      <c r="J149" s="115">
        <v>1550</v>
      </c>
      <c r="K149" s="115">
        <v>3100</v>
      </c>
      <c r="L149" s="115"/>
      <c r="M149" s="116">
        <v>1</v>
      </c>
      <c r="N149" s="118" t="s">
        <v>33</v>
      </c>
      <c r="O149" s="118">
        <v>0</v>
      </c>
      <c r="P149" s="114" t="s">
        <v>18</v>
      </c>
      <c r="Q149"/>
    </row>
    <row r="150" spans="1:17" ht="13.2">
      <c r="A150" s="110" t="s">
        <v>36</v>
      </c>
      <c r="B150" s="111" t="s">
        <v>590</v>
      </c>
      <c r="C150" s="83"/>
      <c r="D150" s="112" t="s">
        <v>561</v>
      </c>
      <c r="E150" s="113" t="s">
        <v>607</v>
      </c>
      <c r="F150" s="114">
        <v>1960</v>
      </c>
      <c r="G150" s="115" t="s">
        <v>23</v>
      </c>
      <c r="H150" s="115">
        <v>0</v>
      </c>
      <c r="I150" s="115">
        <v>410</v>
      </c>
      <c r="J150" s="115">
        <v>1550</v>
      </c>
      <c r="K150" s="115">
        <v>3100</v>
      </c>
      <c r="L150" s="115"/>
      <c r="M150" s="116">
        <v>1</v>
      </c>
      <c r="N150" s="118" t="s">
        <v>24</v>
      </c>
      <c r="O150" s="118">
        <v>0</v>
      </c>
      <c r="P150" s="115" t="s">
        <v>25</v>
      </c>
      <c r="Q150"/>
    </row>
    <row r="151" spans="1:17" ht="13.2">
      <c r="A151" s="110" t="s">
        <v>37</v>
      </c>
      <c r="B151" s="111" t="s">
        <v>591</v>
      </c>
      <c r="C151" s="83"/>
      <c r="D151" s="112" t="s">
        <v>561</v>
      </c>
      <c r="E151" s="113" t="s">
        <v>607</v>
      </c>
      <c r="F151" s="114">
        <v>1960</v>
      </c>
      <c r="G151" s="115" t="s">
        <v>23</v>
      </c>
      <c r="H151" s="115">
        <v>0</v>
      </c>
      <c r="I151" s="115">
        <v>410</v>
      </c>
      <c r="J151" s="115">
        <v>1550</v>
      </c>
      <c r="K151" s="115">
        <v>3100</v>
      </c>
      <c r="L151" s="115"/>
      <c r="M151" s="116">
        <v>1</v>
      </c>
      <c r="N151" s="118" t="s">
        <v>24</v>
      </c>
      <c r="O151" s="118">
        <v>0</v>
      </c>
      <c r="P151" s="115" t="s">
        <v>25</v>
      </c>
      <c r="Q151"/>
    </row>
    <row r="152" spans="1:17" ht="13.2">
      <c r="A152" s="110" t="s">
        <v>38</v>
      </c>
      <c r="B152" s="111" t="s">
        <v>592</v>
      </c>
      <c r="C152" s="83"/>
      <c r="D152" s="112" t="s">
        <v>561</v>
      </c>
      <c r="E152" s="113" t="s">
        <v>607</v>
      </c>
      <c r="F152" s="114">
        <v>1960</v>
      </c>
      <c r="G152" s="115" t="s">
        <v>23</v>
      </c>
      <c r="H152" s="115">
        <v>0</v>
      </c>
      <c r="I152" s="115">
        <v>410</v>
      </c>
      <c r="J152" s="115">
        <v>1550</v>
      </c>
      <c r="K152" s="115">
        <v>3100</v>
      </c>
      <c r="L152" s="115"/>
      <c r="M152" s="116">
        <v>1</v>
      </c>
      <c r="N152" s="118" t="s">
        <v>17</v>
      </c>
      <c r="O152" s="118">
        <v>0</v>
      </c>
      <c r="P152" s="114" t="s">
        <v>18</v>
      </c>
      <c r="Q152"/>
    </row>
    <row r="153" spans="1:17" ht="13.2">
      <c r="A153" s="110" t="s">
        <v>39</v>
      </c>
      <c r="B153" s="111" t="s">
        <v>593</v>
      </c>
      <c r="C153" s="83"/>
      <c r="D153" s="112" t="s">
        <v>561</v>
      </c>
      <c r="E153" s="113" t="s">
        <v>607</v>
      </c>
      <c r="F153" s="114">
        <v>1960</v>
      </c>
      <c r="G153" s="115" t="s">
        <v>23</v>
      </c>
      <c r="H153" s="115">
        <v>0</v>
      </c>
      <c r="I153" s="115">
        <v>410</v>
      </c>
      <c r="J153" s="115">
        <v>1550</v>
      </c>
      <c r="K153" s="115">
        <v>3100</v>
      </c>
      <c r="L153" s="115"/>
      <c r="M153" s="116">
        <v>1</v>
      </c>
      <c r="N153" s="118" t="s">
        <v>17</v>
      </c>
      <c r="O153" s="118">
        <v>0</v>
      </c>
      <c r="P153" s="114" t="s">
        <v>18</v>
      </c>
      <c r="Q153"/>
    </row>
    <row r="154" spans="1:17" ht="13.2">
      <c r="A154" s="110" t="s">
        <v>45</v>
      </c>
      <c r="B154" s="111" t="s">
        <v>584</v>
      </c>
      <c r="C154" s="83"/>
      <c r="D154" s="112" t="s">
        <v>561</v>
      </c>
      <c r="E154" s="113" t="s">
        <v>607</v>
      </c>
      <c r="F154" s="114">
        <v>1960</v>
      </c>
      <c r="G154" s="115" t="s">
        <v>23</v>
      </c>
      <c r="H154" s="115">
        <v>0</v>
      </c>
      <c r="I154" s="115">
        <v>410</v>
      </c>
      <c r="J154" s="115">
        <v>1550</v>
      </c>
      <c r="K154" s="115">
        <v>3100</v>
      </c>
      <c r="L154" s="115"/>
      <c r="M154" s="116">
        <v>1</v>
      </c>
      <c r="N154" s="118" t="s">
        <v>19</v>
      </c>
      <c r="O154" s="118">
        <v>0</v>
      </c>
      <c r="P154" s="115"/>
      <c r="Q154"/>
    </row>
    <row r="155" spans="1:17" ht="13.2">
      <c r="A155" s="110" t="s">
        <v>47</v>
      </c>
      <c r="B155" s="111" t="s">
        <v>587</v>
      </c>
      <c r="C155" s="83"/>
      <c r="D155" s="112" t="s">
        <v>561</v>
      </c>
      <c r="E155" s="113" t="s">
        <v>607</v>
      </c>
      <c r="F155" s="114">
        <v>1960</v>
      </c>
      <c r="G155" s="115" t="s">
        <v>23</v>
      </c>
      <c r="H155" s="115">
        <v>0</v>
      </c>
      <c r="I155" s="115">
        <v>410</v>
      </c>
      <c r="J155" s="115">
        <v>1550</v>
      </c>
      <c r="K155" s="115">
        <v>3100</v>
      </c>
      <c r="L155" s="115"/>
      <c r="M155" s="116">
        <v>1</v>
      </c>
      <c r="N155" s="118" t="s">
        <v>19</v>
      </c>
      <c r="O155" s="118">
        <v>0</v>
      </c>
      <c r="P155" s="115"/>
      <c r="Q155"/>
    </row>
    <row r="156" spans="1:17" ht="13.2">
      <c r="A156" s="110" t="s">
        <v>51</v>
      </c>
      <c r="B156" s="111" t="s">
        <v>76</v>
      </c>
      <c r="C156" s="83" t="s">
        <v>418</v>
      </c>
      <c r="D156" s="112" t="s">
        <v>563</v>
      </c>
      <c r="E156" s="113" t="s">
        <v>607</v>
      </c>
      <c r="F156" s="114">
        <v>2345</v>
      </c>
      <c r="G156" s="115" t="s">
        <v>23</v>
      </c>
      <c r="H156" s="115">
        <v>0</v>
      </c>
      <c r="I156" s="115">
        <v>595</v>
      </c>
      <c r="J156" s="115">
        <v>1750</v>
      </c>
      <c r="K156" s="115">
        <v>3500</v>
      </c>
      <c r="L156" s="115"/>
      <c r="M156" s="116">
        <v>1</v>
      </c>
      <c r="N156" s="118" t="s">
        <v>33</v>
      </c>
      <c r="O156" s="118">
        <v>0</v>
      </c>
      <c r="P156" s="114" t="s">
        <v>18</v>
      </c>
      <c r="Q156"/>
    </row>
    <row r="157" spans="1:17" ht="13.2">
      <c r="A157" s="110" t="s">
        <v>421</v>
      </c>
      <c r="B157" s="111" t="s">
        <v>422</v>
      </c>
      <c r="C157" s="83" t="s">
        <v>423</v>
      </c>
      <c r="D157" s="112" t="s">
        <v>564</v>
      </c>
      <c r="E157" s="113" t="s">
        <v>607</v>
      </c>
      <c r="F157" s="114">
        <v>2345</v>
      </c>
      <c r="G157" s="114" t="s">
        <v>16</v>
      </c>
      <c r="H157" s="114">
        <v>200</v>
      </c>
      <c r="I157" s="115">
        <v>695</v>
      </c>
      <c r="J157" s="115">
        <v>1650</v>
      </c>
      <c r="K157" s="115">
        <v>3500</v>
      </c>
      <c r="L157" s="115"/>
      <c r="M157" s="117">
        <v>1</v>
      </c>
      <c r="N157" s="119" t="s">
        <v>33</v>
      </c>
      <c r="O157" s="119">
        <v>0</v>
      </c>
      <c r="P157" s="114" t="s">
        <v>18</v>
      </c>
      <c r="Q157"/>
    </row>
    <row r="158" spans="1:17" ht="13.2">
      <c r="A158" s="110" t="s">
        <v>52</v>
      </c>
      <c r="B158" s="111" t="s">
        <v>579</v>
      </c>
      <c r="C158" s="83"/>
      <c r="D158" s="112" t="s">
        <v>561</v>
      </c>
      <c r="E158" s="113" t="s">
        <v>607</v>
      </c>
      <c r="F158" s="114">
        <v>2345</v>
      </c>
      <c r="G158" s="115" t="s">
        <v>23</v>
      </c>
      <c r="H158" s="115">
        <v>0</v>
      </c>
      <c r="I158" s="115">
        <v>595</v>
      </c>
      <c r="J158" s="115">
        <v>1750</v>
      </c>
      <c r="K158" s="115">
        <v>3500</v>
      </c>
      <c r="L158" s="115"/>
      <c r="M158" s="116">
        <v>1</v>
      </c>
      <c r="N158" s="118" t="s">
        <v>33</v>
      </c>
      <c r="O158" s="118">
        <v>0</v>
      </c>
      <c r="P158" s="114" t="s">
        <v>18</v>
      </c>
      <c r="Q158"/>
    </row>
    <row r="159" spans="1:17" ht="13.2">
      <c r="A159" s="110" t="s">
        <v>40</v>
      </c>
      <c r="B159" s="111" t="s">
        <v>594</v>
      </c>
      <c r="C159" s="83"/>
      <c r="D159" s="112" t="s">
        <v>561</v>
      </c>
      <c r="E159" s="113" t="s">
        <v>607</v>
      </c>
      <c r="F159" s="114">
        <v>2345</v>
      </c>
      <c r="G159" s="115" t="s">
        <v>23</v>
      </c>
      <c r="H159" s="115">
        <v>0</v>
      </c>
      <c r="I159" s="115">
        <v>595</v>
      </c>
      <c r="J159" s="115">
        <v>1750</v>
      </c>
      <c r="K159" s="115">
        <v>3500</v>
      </c>
      <c r="L159" s="115"/>
      <c r="M159" s="116">
        <v>1</v>
      </c>
      <c r="N159" s="118" t="s">
        <v>24</v>
      </c>
      <c r="O159" s="118">
        <v>0</v>
      </c>
      <c r="P159" s="115" t="s">
        <v>25</v>
      </c>
      <c r="Q159"/>
    </row>
    <row r="160" spans="1:17" ht="13.2">
      <c r="A160" s="110" t="s">
        <v>41</v>
      </c>
      <c r="B160" s="111" t="s">
        <v>595</v>
      </c>
      <c r="C160" s="83"/>
      <c r="D160" s="112" t="s">
        <v>561</v>
      </c>
      <c r="E160" s="113" t="s">
        <v>607</v>
      </c>
      <c r="F160" s="114">
        <v>2345</v>
      </c>
      <c r="G160" s="115" t="s">
        <v>23</v>
      </c>
      <c r="H160" s="115">
        <v>0</v>
      </c>
      <c r="I160" s="115">
        <v>595</v>
      </c>
      <c r="J160" s="115">
        <v>1750</v>
      </c>
      <c r="K160" s="115">
        <v>3500</v>
      </c>
      <c r="L160" s="115"/>
      <c r="M160" s="116">
        <v>1</v>
      </c>
      <c r="N160" s="118" t="s">
        <v>24</v>
      </c>
      <c r="O160" s="118">
        <v>0</v>
      </c>
      <c r="P160" s="115" t="s">
        <v>25</v>
      </c>
      <c r="Q160"/>
    </row>
    <row r="161" spans="1:17" ht="13.2">
      <c r="A161" s="110" t="s">
        <v>42</v>
      </c>
      <c r="B161" s="111" t="s">
        <v>596</v>
      </c>
      <c r="C161" s="83"/>
      <c r="D161" s="112" t="s">
        <v>561</v>
      </c>
      <c r="E161" s="113" t="s">
        <v>607</v>
      </c>
      <c r="F161" s="114">
        <v>2345</v>
      </c>
      <c r="G161" s="115" t="s">
        <v>23</v>
      </c>
      <c r="H161" s="115">
        <v>0</v>
      </c>
      <c r="I161" s="115">
        <v>595</v>
      </c>
      <c r="J161" s="115">
        <v>1750</v>
      </c>
      <c r="K161" s="115">
        <v>3500</v>
      </c>
      <c r="L161" s="115"/>
      <c r="M161" s="116">
        <v>1</v>
      </c>
      <c r="N161" s="118" t="s">
        <v>17</v>
      </c>
      <c r="O161" s="118">
        <v>0</v>
      </c>
      <c r="P161" s="114" t="s">
        <v>18</v>
      </c>
      <c r="Q161"/>
    </row>
    <row r="162" spans="1:17" ht="13.2">
      <c r="A162" s="110" t="s">
        <v>43</v>
      </c>
      <c r="B162" s="111" t="s">
        <v>597</v>
      </c>
      <c r="C162" s="83"/>
      <c r="D162" s="112" t="s">
        <v>561</v>
      </c>
      <c r="E162" s="113" t="s">
        <v>607</v>
      </c>
      <c r="F162" s="114">
        <v>2345</v>
      </c>
      <c r="G162" s="115" t="s">
        <v>23</v>
      </c>
      <c r="H162" s="115">
        <v>0</v>
      </c>
      <c r="I162" s="115">
        <v>595</v>
      </c>
      <c r="J162" s="115">
        <v>1750</v>
      </c>
      <c r="K162" s="115">
        <v>3500</v>
      </c>
      <c r="L162" s="115"/>
      <c r="M162" s="116">
        <v>1</v>
      </c>
      <c r="N162" s="118" t="s">
        <v>17</v>
      </c>
      <c r="O162" s="118">
        <v>0</v>
      </c>
      <c r="P162" s="114" t="s">
        <v>18</v>
      </c>
      <c r="Q162"/>
    </row>
    <row r="163" spans="1:17" ht="13.2">
      <c r="A163" s="110" t="s">
        <v>44</v>
      </c>
      <c r="B163" s="111" t="s">
        <v>581</v>
      </c>
      <c r="C163" s="83"/>
      <c r="D163" s="112" t="s">
        <v>561</v>
      </c>
      <c r="E163" s="113" t="s">
        <v>607</v>
      </c>
      <c r="F163" s="114">
        <v>2345</v>
      </c>
      <c r="G163" s="115" t="s">
        <v>23</v>
      </c>
      <c r="H163" s="115">
        <v>0</v>
      </c>
      <c r="I163" s="115">
        <v>595</v>
      </c>
      <c r="J163" s="115">
        <v>1750</v>
      </c>
      <c r="K163" s="115">
        <v>3500</v>
      </c>
      <c r="L163" s="115"/>
      <c r="M163" s="116">
        <v>1</v>
      </c>
      <c r="N163" s="118" t="s">
        <v>19</v>
      </c>
      <c r="O163" s="118">
        <v>0</v>
      </c>
      <c r="P163" s="115"/>
      <c r="Q163"/>
    </row>
    <row r="164" spans="1:17" ht="13.2">
      <c r="A164" s="110" t="s">
        <v>46</v>
      </c>
      <c r="B164" s="111" t="s">
        <v>585</v>
      </c>
      <c r="C164" s="83"/>
      <c r="D164" s="112" t="s">
        <v>561</v>
      </c>
      <c r="E164" s="113" t="s">
        <v>607</v>
      </c>
      <c r="F164" s="114">
        <v>2345</v>
      </c>
      <c r="G164" s="115" t="s">
        <v>23</v>
      </c>
      <c r="H164" s="115">
        <v>0</v>
      </c>
      <c r="I164" s="115">
        <v>595</v>
      </c>
      <c r="J164" s="115">
        <v>1750</v>
      </c>
      <c r="K164" s="115">
        <v>3500</v>
      </c>
      <c r="L164" s="115"/>
      <c r="M164" s="116">
        <v>1</v>
      </c>
      <c r="N164" s="118" t="s">
        <v>19</v>
      </c>
      <c r="O164" s="118">
        <v>0</v>
      </c>
      <c r="P164" s="115"/>
      <c r="Q164" s="2"/>
    </row>
    <row r="165" spans="1:17" ht="13.2">
      <c r="A165" s="110" t="s">
        <v>48</v>
      </c>
      <c r="B165" s="111" t="s">
        <v>588</v>
      </c>
      <c r="C165" s="83"/>
      <c r="D165" s="112" t="s">
        <v>561</v>
      </c>
      <c r="E165" s="113" t="s">
        <v>607</v>
      </c>
      <c r="F165" s="114">
        <v>2345</v>
      </c>
      <c r="G165" s="115" t="s">
        <v>23</v>
      </c>
      <c r="H165" s="115">
        <v>0</v>
      </c>
      <c r="I165" s="115">
        <v>595</v>
      </c>
      <c r="J165" s="115">
        <v>1750</v>
      </c>
      <c r="K165" s="115">
        <v>3500</v>
      </c>
      <c r="L165" s="115"/>
      <c r="M165" s="116">
        <v>1</v>
      </c>
      <c r="N165" s="118" t="s">
        <v>19</v>
      </c>
      <c r="O165" s="118">
        <v>0</v>
      </c>
      <c r="P165" s="115"/>
      <c r="Q165" s="2"/>
    </row>
    <row r="166" spans="1:17" ht="13.2">
      <c r="A166" s="110" t="s">
        <v>32</v>
      </c>
      <c r="B166" s="111" t="s">
        <v>74</v>
      </c>
      <c r="C166" s="83" t="s">
        <v>419</v>
      </c>
      <c r="D166" s="112" t="s">
        <v>565</v>
      </c>
      <c r="E166" s="113" t="s">
        <v>607</v>
      </c>
      <c r="F166" s="114">
        <v>3029</v>
      </c>
      <c r="G166" s="115" t="s">
        <v>16</v>
      </c>
      <c r="H166" s="115">
        <v>200</v>
      </c>
      <c r="I166" s="115">
        <v>804</v>
      </c>
      <c r="J166" s="115">
        <v>2225</v>
      </c>
      <c r="K166" s="115">
        <v>4650</v>
      </c>
      <c r="L166" s="115"/>
      <c r="M166" s="116">
        <v>1</v>
      </c>
      <c r="N166" s="118" t="s">
        <v>33</v>
      </c>
      <c r="O166" s="118">
        <v>0</v>
      </c>
      <c r="P166" s="114" t="s">
        <v>18</v>
      </c>
      <c r="Q166" s="2"/>
    </row>
    <row r="167" spans="1:17" ht="13.2">
      <c r="A167" s="110" t="s">
        <v>34</v>
      </c>
      <c r="B167" s="111" t="s">
        <v>580</v>
      </c>
      <c r="C167" s="83"/>
      <c r="D167" s="112" t="s">
        <v>561</v>
      </c>
      <c r="E167" s="113" t="s">
        <v>607</v>
      </c>
      <c r="F167" s="114">
        <v>3029</v>
      </c>
      <c r="G167" s="115" t="s">
        <v>23</v>
      </c>
      <c r="H167" s="115">
        <v>0</v>
      </c>
      <c r="I167" s="115">
        <v>704</v>
      </c>
      <c r="J167" s="115">
        <v>2325</v>
      </c>
      <c r="K167" s="115">
        <v>4650</v>
      </c>
      <c r="L167" s="115"/>
      <c r="M167" s="116">
        <v>1</v>
      </c>
      <c r="N167" s="118" t="s">
        <v>33</v>
      </c>
      <c r="O167" s="118">
        <v>0</v>
      </c>
      <c r="P167" s="114" t="s">
        <v>18</v>
      </c>
      <c r="Q167" s="2"/>
    </row>
    <row r="168" spans="1:17" ht="13.2">
      <c r="A168" s="110" t="s">
        <v>22</v>
      </c>
      <c r="B168" s="111" t="s">
        <v>598</v>
      </c>
      <c r="C168" s="83"/>
      <c r="D168" s="112" t="s">
        <v>561</v>
      </c>
      <c r="E168" s="113" t="s">
        <v>607</v>
      </c>
      <c r="F168" s="114">
        <v>3029</v>
      </c>
      <c r="G168" s="115" t="s">
        <v>23</v>
      </c>
      <c r="H168" s="115">
        <v>0</v>
      </c>
      <c r="I168" s="115">
        <v>704</v>
      </c>
      <c r="J168" s="115">
        <v>2325</v>
      </c>
      <c r="K168" s="115">
        <v>4650</v>
      </c>
      <c r="L168" s="115"/>
      <c r="M168" s="116">
        <v>1</v>
      </c>
      <c r="N168" s="118" t="s">
        <v>24</v>
      </c>
      <c r="O168" s="118">
        <v>0</v>
      </c>
      <c r="P168" s="115" t="s">
        <v>25</v>
      </c>
    </row>
    <row r="169" spans="1:17" ht="13.2">
      <c r="A169" s="110" t="s">
        <v>26</v>
      </c>
      <c r="B169" s="111" t="s">
        <v>599</v>
      </c>
      <c r="C169" s="83"/>
      <c r="D169" s="112" t="s">
        <v>561</v>
      </c>
      <c r="E169" s="113" t="s">
        <v>607</v>
      </c>
      <c r="F169" s="114">
        <v>3029</v>
      </c>
      <c r="G169" s="115" t="s">
        <v>23</v>
      </c>
      <c r="H169" s="115">
        <v>0</v>
      </c>
      <c r="I169" s="115">
        <v>704</v>
      </c>
      <c r="J169" s="115">
        <v>2325</v>
      </c>
      <c r="K169" s="115">
        <v>4650</v>
      </c>
      <c r="L169" s="115"/>
      <c r="M169" s="116">
        <v>1</v>
      </c>
      <c r="N169" s="118" t="s">
        <v>24</v>
      </c>
      <c r="O169" s="118">
        <v>0</v>
      </c>
      <c r="P169" s="115" t="s">
        <v>25</v>
      </c>
    </row>
    <row r="170" spans="1:17" ht="13.2">
      <c r="A170" s="110" t="s">
        <v>27</v>
      </c>
      <c r="B170" s="111" t="s">
        <v>600</v>
      </c>
      <c r="C170" s="83"/>
      <c r="D170" s="112" t="s">
        <v>561</v>
      </c>
      <c r="E170" s="113" t="s">
        <v>607</v>
      </c>
      <c r="F170" s="114">
        <v>3029</v>
      </c>
      <c r="G170" s="115" t="s">
        <v>23</v>
      </c>
      <c r="H170" s="115">
        <v>0</v>
      </c>
      <c r="I170" s="115">
        <v>704</v>
      </c>
      <c r="J170" s="115">
        <v>2325</v>
      </c>
      <c r="K170" s="115">
        <v>4650</v>
      </c>
      <c r="L170" s="115"/>
      <c r="M170" s="116">
        <v>1</v>
      </c>
      <c r="N170" s="118" t="s">
        <v>17</v>
      </c>
      <c r="O170" s="118">
        <v>0</v>
      </c>
      <c r="P170" s="114" t="s">
        <v>18</v>
      </c>
    </row>
    <row r="171" spans="1:17" ht="13.2">
      <c r="A171" s="110" t="s">
        <v>28</v>
      </c>
      <c r="B171" s="111" t="s">
        <v>606</v>
      </c>
      <c r="C171" s="83"/>
      <c r="D171" s="112" t="s">
        <v>561</v>
      </c>
      <c r="E171" s="113" t="s">
        <v>607</v>
      </c>
      <c r="F171" s="114">
        <v>3029</v>
      </c>
      <c r="G171" s="115" t="s">
        <v>23</v>
      </c>
      <c r="H171" s="115">
        <v>0</v>
      </c>
      <c r="I171" s="115">
        <v>704</v>
      </c>
      <c r="J171" s="115">
        <v>2325</v>
      </c>
      <c r="K171" s="115">
        <v>4650</v>
      </c>
      <c r="L171" s="115"/>
      <c r="M171" s="116">
        <v>1</v>
      </c>
      <c r="N171" s="118" t="s">
        <v>17</v>
      </c>
      <c r="O171" s="118">
        <v>0</v>
      </c>
      <c r="P171" s="114" t="s">
        <v>18</v>
      </c>
    </row>
    <row r="172" spans="1:17" ht="13.2">
      <c r="A172" s="110" t="s">
        <v>29</v>
      </c>
      <c r="B172" s="111" t="s">
        <v>582</v>
      </c>
      <c r="C172" s="83"/>
      <c r="D172" s="112" t="s">
        <v>561</v>
      </c>
      <c r="E172" s="113" t="s">
        <v>607</v>
      </c>
      <c r="F172" s="114">
        <v>3029</v>
      </c>
      <c r="G172" s="115" t="s">
        <v>23</v>
      </c>
      <c r="H172" s="115">
        <v>0</v>
      </c>
      <c r="I172" s="115">
        <v>704</v>
      </c>
      <c r="J172" s="115">
        <v>2325</v>
      </c>
      <c r="K172" s="115">
        <v>4650</v>
      </c>
      <c r="L172" s="115"/>
      <c r="M172" s="116">
        <v>1</v>
      </c>
      <c r="N172" s="118" t="s">
        <v>19</v>
      </c>
      <c r="O172" s="118">
        <v>0</v>
      </c>
      <c r="P172" s="115"/>
    </row>
    <row r="173" spans="1:17" ht="13.2">
      <c r="A173" s="110" t="s">
        <v>30</v>
      </c>
      <c r="B173" s="111" t="s">
        <v>583</v>
      </c>
      <c r="C173" s="83"/>
      <c r="D173" s="112" t="s">
        <v>561</v>
      </c>
      <c r="E173" s="113" t="s">
        <v>607</v>
      </c>
      <c r="F173" s="114">
        <v>3029</v>
      </c>
      <c r="G173" s="115" t="s">
        <v>23</v>
      </c>
      <c r="H173" s="115">
        <v>0</v>
      </c>
      <c r="I173" s="115">
        <v>704</v>
      </c>
      <c r="J173" s="115">
        <v>2325</v>
      </c>
      <c r="K173" s="115">
        <v>4650</v>
      </c>
      <c r="L173" s="115"/>
      <c r="M173" s="116">
        <v>1</v>
      </c>
      <c r="N173" s="118" t="s">
        <v>19</v>
      </c>
      <c r="O173" s="118">
        <v>0</v>
      </c>
      <c r="P173" s="115"/>
    </row>
    <row r="174" spans="1:17" ht="13.2">
      <c r="A174" s="110" t="s">
        <v>31</v>
      </c>
      <c r="B174" s="111" t="s">
        <v>586</v>
      </c>
      <c r="C174" s="83"/>
      <c r="D174" s="112" t="s">
        <v>561</v>
      </c>
      <c r="E174" s="113" t="s">
        <v>607</v>
      </c>
      <c r="F174" s="114">
        <v>3029</v>
      </c>
      <c r="G174" s="115" t="s">
        <v>23</v>
      </c>
      <c r="H174" s="115">
        <v>0</v>
      </c>
      <c r="I174" s="115">
        <v>704</v>
      </c>
      <c r="J174" s="115">
        <v>2325</v>
      </c>
      <c r="K174" s="115">
        <v>4650</v>
      </c>
      <c r="L174" s="115"/>
      <c r="M174" s="116">
        <v>1</v>
      </c>
      <c r="N174" s="118" t="s">
        <v>19</v>
      </c>
      <c r="O174" s="118">
        <v>0</v>
      </c>
      <c r="P174" s="115"/>
    </row>
    <row r="175" spans="1:17" ht="13.2">
      <c r="A175" s="110" t="s">
        <v>433</v>
      </c>
      <c r="B175" s="111" t="s">
        <v>439</v>
      </c>
      <c r="C175" s="83" t="s">
        <v>436</v>
      </c>
      <c r="D175" s="112" t="s">
        <v>566</v>
      </c>
      <c r="E175" s="113" t="s">
        <v>607</v>
      </c>
      <c r="F175" s="114">
        <v>5819</v>
      </c>
      <c r="G175" s="115" t="s">
        <v>20</v>
      </c>
      <c r="H175" s="115">
        <v>250</v>
      </c>
      <c r="I175" s="115">
        <v>1019</v>
      </c>
      <c r="J175" s="115">
        <v>4800</v>
      </c>
      <c r="K175" s="115">
        <v>9850</v>
      </c>
      <c r="L175" s="115"/>
      <c r="M175" s="116">
        <v>1</v>
      </c>
      <c r="N175" s="119" t="s">
        <v>21</v>
      </c>
      <c r="O175" s="118">
        <v>0</v>
      </c>
      <c r="P175" s="114" t="s">
        <v>18</v>
      </c>
    </row>
    <row r="176" spans="1:17" ht="13.2">
      <c r="A176" s="110" t="s">
        <v>434</v>
      </c>
      <c r="B176" s="111" t="s">
        <v>440</v>
      </c>
      <c r="C176" s="83" t="s">
        <v>437</v>
      </c>
      <c r="D176" s="112" t="s">
        <v>567</v>
      </c>
      <c r="E176" s="113" t="s">
        <v>607</v>
      </c>
      <c r="F176" s="114">
        <v>3689</v>
      </c>
      <c r="G176" s="115" t="s">
        <v>20</v>
      </c>
      <c r="H176" s="115">
        <v>250</v>
      </c>
      <c r="I176" s="115">
        <v>219</v>
      </c>
      <c r="J176" s="115">
        <v>3470</v>
      </c>
      <c r="K176" s="115">
        <v>7190</v>
      </c>
      <c r="L176" s="115"/>
      <c r="M176" s="116">
        <v>1</v>
      </c>
      <c r="N176" s="119" t="s">
        <v>21</v>
      </c>
      <c r="O176" s="118">
        <v>0</v>
      </c>
      <c r="P176" s="114" t="s">
        <v>18</v>
      </c>
    </row>
    <row r="177" spans="1:16" ht="13.2">
      <c r="A177" s="110" t="s">
        <v>435</v>
      </c>
      <c r="B177" s="111" t="s">
        <v>441</v>
      </c>
      <c r="C177" s="83" t="s">
        <v>438</v>
      </c>
      <c r="D177" s="112" t="s">
        <v>568</v>
      </c>
      <c r="E177" s="113" t="s">
        <v>607</v>
      </c>
      <c r="F177" s="114">
        <v>4679</v>
      </c>
      <c r="G177" s="115" t="s">
        <v>20</v>
      </c>
      <c r="H177" s="115">
        <v>250</v>
      </c>
      <c r="I177" s="115">
        <v>479</v>
      </c>
      <c r="J177" s="115">
        <v>4200</v>
      </c>
      <c r="K177" s="115">
        <v>8650</v>
      </c>
      <c r="L177" s="115"/>
      <c r="M177" s="116">
        <v>1</v>
      </c>
      <c r="N177" s="119" t="s">
        <v>21</v>
      </c>
      <c r="O177" s="118">
        <v>0</v>
      </c>
      <c r="P177" s="114" t="s">
        <v>18</v>
      </c>
    </row>
    <row r="178" spans="1:16" ht="13.2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2"/>
      <c r="P178" s="20"/>
    </row>
    <row r="179" spans="1:16" ht="13.2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2"/>
      <c r="P179" s="20"/>
    </row>
    <row r="180" spans="1:16" ht="13.2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2"/>
    </row>
    <row r="181" spans="1:16" ht="13.2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2"/>
    </row>
    <row r="182" spans="1:16" ht="13.2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6" ht="13.2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6" ht="13.2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2"/>
      <c r="P184" s="20"/>
    </row>
    <row r="185" spans="1:16" ht="13.2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6" ht="13.2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2"/>
    </row>
    <row r="187" spans="1:16" ht="13.2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6" ht="13.2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6" ht="13.2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36"/>
      <c r="O189" s="16"/>
      <c r="P189" s="9"/>
    </row>
    <row r="190" spans="1:16" ht="13.2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13.2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13.2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7" ht="13.2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  <c r="Q193" s="41"/>
    </row>
    <row r="194" spans="1:17" ht="13.2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13.2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  <c r="Q195" s="41"/>
    </row>
    <row r="196" spans="1:17" ht="13.2">
      <c r="A196" s="4"/>
      <c r="B196" s="4"/>
      <c r="C196" s="55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7"/>
      <c r="O196" s="2"/>
      <c r="P196" s="20"/>
    </row>
    <row r="197" spans="1:17" ht="13.2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13.2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13.2">
      <c r="A199" s="4"/>
      <c r="B199" s="4"/>
      <c r="C199" s="4"/>
      <c r="D199" s="26"/>
      <c r="E199" s="5"/>
      <c r="F199" s="9"/>
      <c r="G199" s="38"/>
      <c r="H199" s="2"/>
      <c r="I199" s="2"/>
      <c r="J199" s="2"/>
      <c r="K199" s="2"/>
      <c r="L199" s="2"/>
      <c r="M199" s="28"/>
      <c r="N199" s="16"/>
      <c r="O199" s="2"/>
      <c r="P199" s="20"/>
    </row>
    <row r="200" spans="1:17" ht="13.2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13.2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13.2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13.2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13.2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13.2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7" ht="13.2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13.2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7" ht="13.2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13.2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9"/>
    </row>
    <row r="210" spans="1:16" ht="13.2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13.2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13.2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13.2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9"/>
    </row>
    <row r="214" spans="1:16" ht="13.2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13.2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13.2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13.2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13.2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13.2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13.2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13.2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2"/>
      <c r="P221" s="20"/>
    </row>
    <row r="222" spans="1:16" ht="13.2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13.2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2"/>
    </row>
    <row r="224" spans="1:16" ht="13.2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13.2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13.2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2"/>
      <c r="P226" s="20"/>
    </row>
    <row r="227" spans="1:16" ht="13.2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13.2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2"/>
    </row>
    <row r="229" spans="1:16" ht="13.2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13.2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13.2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36"/>
      <c r="O231" s="16"/>
      <c r="P231" s="9"/>
    </row>
    <row r="232" spans="1:16" ht="13.2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13.2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13.2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13.2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13.2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6" ht="13.2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13.2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13.2">
      <c r="A239" s="4"/>
      <c r="B239" s="4"/>
      <c r="C239" s="55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7"/>
      <c r="O239" s="2"/>
      <c r="P239" s="20"/>
    </row>
    <row r="240" spans="1:16" ht="13.2">
      <c r="A240" s="4"/>
      <c r="B240" s="4"/>
      <c r="C240" s="4"/>
      <c r="D240" s="26"/>
      <c r="E240" s="5"/>
      <c r="F240" s="38"/>
      <c r="G240" s="38"/>
      <c r="H240" s="38"/>
      <c r="I240" s="38"/>
      <c r="J240" s="38"/>
      <c r="K240" s="38"/>
      <c r="L240" s="38"/>
      <c r="M240" s="39"/>
      <c r="N240" s="40"/>
      <c r="O240" s="41"/>
      <c r="P240" s="41"/>
    </row>
    <row r="241" spans="1:16" ht="13.2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13.2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13.2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13.2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13.2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13.2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13.2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13.2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13.2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13.2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13.2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13.2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13.2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13.2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13.2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13.2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13.2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13.2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13.2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13.2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13.2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13.2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13.2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13.2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13.2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13.2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13.2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13.2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13.2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13.2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13.2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13.2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13.2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13.2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13.2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13.2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13.2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13.2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13.2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13.2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13.2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13.2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/>
  <cols>
    <col min="1" max="1" width="16.875" bestFit="1" customWidth="1"/>
    <col min="2" max="3" width="15.75" customWidth="1"/>
    <col min="4" max="4" width="23.875" bestFit="1" customWidth="1"/>
    <col min="5" max="5" width="22.75" bestFit="1" customWidth="1"/>
    <col min="6" max="6" width="22.75" customWidth="1"/>
    <col min="7" max="7" width="23.875" style="42" bestFit="1" customWidth="1"/>
    <col min="8" max="8" width="26.875" bestFit="1" customWidth="1"/>
    <col min="9" max="9" width="23.25" customWidth="1"/>
    <col min="10" max="10" width="26.25" customWidth="1"/>
  </cols>
  <sheetData>
    <row r="1" spans="1:9" ht="18.75" customHeight="1">
      <c r="A1" t="s">
        <v>79</v>
      </c>
      <c r="B1" t="s">
        <v>80</v>
      </c>
      <c r="C1" t="s">
        <v>534</v>
      </c>
      <c r="D1" t="s">
        <v>533</v>
      </c>
      <c r="E1" t="s">
        <v>131</v>
      </c>
      <c r="F1" t="s">
        <v>514</v>
      </c>
      <c r="G1" s="42" t="s">
        <v>132</v>
      </c>
      <c r="H1" t="s">
        <v>133</v>
      </c>
      <c r="I1" t="s">
        <v>513</v>
      </c>
    </row>
    <row r="2" spans="1:9" ht="11.4">
      <c r="A2" s="32" t="s">
        <v>315</v>
      </c>
      <c r="B2" s="26" t="str">
        <f t="shared" ref="B2:B65" si="0">"("&amp;A2&amp;")"</f>
        <v>(CAM-REC-SF3-HP0)</v>
      </c>
      <c r="C2" s="32" t="s">
        <v>535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>
      <c r="A3" s="32" t="s">
        <v>316</v>
      </c>
      <c r="B3" s="26" t="str">
        <f t="shared" si="0"/>
        <v>(CAM-REC-SF3-HP1)</v>
      </c>
      <c r="C3" s="32" t="s">
        <v>536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>
      <c r="A4" s="32" t="s">
        <v>317</v>
      </c>
      <c r="B4" s="26" t="str">
        <f t="shared" si="0"/>
        <v>(CAM-REC-SF3-HP2)</v>
      </c>
      <c r="C4" s="32" t="s">
        <v>537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>
      <c r="A5" s="32" t="s">
        <v>318</v>
      </c>
      <c r="B5" s="26" t="str">
        <f t="shared" si="0"/>
        <v>(CAM-REC-SF3-HP3)</v>
      </c>
      <c r="C5" s="32" t="s">
        <v>538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>
      <c r="A6" s="32" t="s">
        <v>319</v>
      </c>
      <c r="B6" s="26" t="str">
        <f t="shared" si="0"/>
        <v>(CAM-REC-SF3-HP4)</v>
      </c>
      <c r="C6" s="32" t="s">
        <v>539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>
      <c r="A7" s="32" t="s">
        <v>320</v>
      </c>
      <c r="B7" s="26" t="str">
        <f t="shared" si="0"/>
        <v>(CAM-REC-SF3-LP0)</v>
      </c>
      <c r="C7" s="32" t="s">
        <v>540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>
      <c r="A8" s="32" t="s">
        <v>321</v>
      </c>
      <c r="B8" s="26" t="str">
        <f t="shared" si="0"/>
        <v>(CAM-REC-SF3-LP1)</v>
      </c>
      <c r="C8" s="32" t="s">
        <v>541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>
      <c r="A9" s="32" t="s">
        <v>322</v>
      </c>
      <c r="B9" s="26" t="str">
        <f t="shared" si="0"/>
        <v>(CAM-REC-SF3-LP2)</v>
      </c>
      <c r="C9" s="32" t="s">
        <v>542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>
      <c r="A10" s="32" t="s">
        <v>323</v>
      </c>
      <c r="B10" s="26" t="str">
        <f t="shared" si="0"/>
        <v>(CAM-REC-SF3-LP3)</v>
      </c>
      <c r="C10" s="32" t="s">
        <v>543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>
      <c r="A11" s="32" t="s">
        <v>324</v>
      </c>
      <c r="B11" s="26" t="str">
        <f t="shared" si="0"/>
        <v>(CAM-REC-SF3-LP4)</v>
      </c>
      <c r="C11" s="32" t="s">
        <v>544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>
      <c r="A12" s="32" t="s">
        <v>325</v>
      </c>
      <c r="B12" s="26" t="str">
        <f t="shared" si="0"/>
        <v>(CAM-REC-SF3-MP0)</v>
      </c>
      <c r="C12" s="32" t="s">
        <v>545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>
      <c r="A13" s="32" t="s">
        <v>326</v>
      </c>
      <c r="B13" s="26" t="str">
        <f t="shared" si="0"/>
        <v>(CAM-REC-SF3-MP1)</v>
      </c>
      <c r="C13" s="32" t="s">
        <v>546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>
      <c r="A14" s="32" t="s">
        <v>327</v>
      </c>
      <c r="B14" s="26" t="str">
        <f t="shared" si="0"/>
        <v>(CAM-REC-SF3-MP2)</v>
      </c>
      <c r="C14" s="32" t="s">
        <v>547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>
      <c r="A15" s="32" t="s">
        <v>328</v>
      </c>
      <c r="B15" s="26" t="str">
        <f t="shared" si="0"/>
        <v>(CAM-REC-SF3-MP3)</v>
      </c>
      <c r="C15" s="32" t="s">
        <v>548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>
      <c r="A16" s="32" t="s">
        <v>329</v>
      </c>
      <c r="B16" s="26" t="str">
        <f t="shared" si="0"/>
        <v>(CAM-REC-SF3-MP4)</v>
      </c>
      <c r="C16" s="32" t="s">
        <v>549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>
      <c r="A17" s="32" t="s">
        <v>238</v>
      </c>
      <c r="B17" s="26" t="str">
        <f t="shared" si="0"/>
        <v>(ABC-REC-SF3-HP0)</v>
      </c>
      <c r="C17" s="32" t="s">
        <v>535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>
      <c r="A18" s="32" t="s">
        <v>239</v>
      </c>
      <c r="B18" s="26" t="str">
        <f t="shared" si="0"/>
        <v>(ABC-REC-SF3-HP1)</v>
      </c>
      <c r="C18" s="32" t="s">
        <v>536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>
      <c r="A19" s="32" t="s">
        <v>240</v>
      </c>
      <c r="B19" s="26" t="str">
        <f t="shared" si="0"/>
        <v>(ABC-REC-SF3-HP2)</v>
      </c>
      <c r="C19" s="32" t="s">
        <v>537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>
      <c r="A20" s="32" t="s">
        <v>241</v>
      </c>
      <c r="B20" s="26" t="str">
        <f t="shared" si="0"/>
        <v>(ABC-REC-SF3-HP3)</v>
      </c>
      <c r="C20" s="32" t="s">
        <v>538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>
      <c r="A21" s="32" t="s">
        <v>242</v>
      </c>
      <c r="B21" s="26" t="str">
        <f t="shared" si="0"/>
        <v>(ABC-REC-SF3-HP4)</v>
      </c>
      <c r="C21" s="32" t="s">
        <v>539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>
      <c r="A22" s="32" t="s">
        <v>243</v>
      </c>
      <c r="B22" s="26" t="str">
        <f t="shared" si="0"/>
        <v>(ABC-REC-SF3-LP0)</v>
      </c>
      <c r="C22" s="32" t="s">
        <v>540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>
      <c r="A23" s="32" t="s">
        <v>244</v>
      </c>
      <c r="B23" s="26" t="str">
        <f t="shared" si="0"/>
        <v>(ABC-REC-SF3-LP1)</v>
      </c>
      <c r="C23" s="32" t="s">
        <v>541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>
      <c r="A24" s="32" t="s">
        <v>245</v>
      </c>
      <c r="B24" s="26" t="str">
        <f t="shared" si="0"/>
        <v>(ABC-REC-SF3-LP2)</v>
      </c>
      <c r="C24" s="32" t="s">
        <v>542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>
      <c r="A25" s="32" t="s">
        <v>246</v>
      </c>
      <c r="B25" s="26" t="str">
        <f t="shared" si="0"/>
        <v>(ABC-REC-SF3-LP3)</v>
      </c>
      <c r="C25" s="32" t="s">
        <v>543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>
      <c r="A26" s="32" t="s">
        <v>247</v>
      </c>
      <c r="B26" s="26" t="str">
        <f t="shared" si="0"/>
        <v>(ABC-REC-SF3-LP4)</v>
      </c>
      <c r="C26" s="32" t="s">
        <v>544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>
      <c r="A27" s="32" t="s">
        <v>248</v>
      </c>
      <c r="B27" s="26" t="str">
        <f t="shared" si="0"/>
        <v>(ABC-REC-SF3-MP0)</v>
      </c>
      <c r="C27" s="32" t="s">
        <v>545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>
      <c r="A28" s="32" t="s">
        <v>249</v>
      </c>
      <c r="B28" s="26" t="str">
        <f t="shared" si="0"/>
        <v>(ABC-REC-SF3-MP1)</v>
      </c>
      <c r="C28" s="32" t="s">
        <v>546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>
      <c r="A29" s="32" t="s">
        <v>250</v>
      </c>
      <c r="B29" s="26" t="str">
        <f t="shared" si="0"/>
        <v>(ABC-REC-SF3-MP2)</v>
      </c>
      <c r="C29" s="32" t="s">
        <v>547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>
      <c r="A30" s="32" t="s">
        <v>251</v>
      </c>
      <c r="B30" s="26" t="str">
        <f t="shared" si="0"/>
        <v>(ABC-REC-SF3-MP3)</v>
      </c>
      <c r="C30" s="32" t="s">
        <v>548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>
      <c r="A31" s="32" t="s">
        <v>196</v>
      </c>
      <c r="B31" s="26" t="str">
        <f t="shared" si="0"/>
        <v>(ELU-REC-MM-1)</v>
      </c>
      <c r="C31" s="32" t="s">
        <v>550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>
      <c r="A32" s="32" t="s">
        <v>197</v>
      </c>
      <c r="B32" s="26" t="str">
        <f t="shared" si="0"/>
        <v>(ELU-REC-MM-2)</v>
      </c>
      <c r="C32" s="32" t="s">
        <v>551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>
      <c r="A33" s="32" t="s">
        <v>198</v>
      </c>
      <c r="B33" s="26" t="str">
        <f t="shared" si="0"/>
        <v>(ELU-REC-MM-3)</v>
      </c>
      <c r="C33" s="32" t="s">
        <v>552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>
      <c r="A34" s="32" t="s">
        <v>199</v>
      </c>
      <c r="B34" s="26" t="str">
        <f t="shared" si="0"/>
        <v>(ELU-REC-MM-4)</v>
      </c>
      <c r="C34" s="32" t="s">
        <v>553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>
      <c r="A35" s="32" t="s">
        <v>200</v>
      </c>
      <c r="B35" s="26" t="str">
        <f t="shared" si="0"/>
        <v>(ELU-REC-SF3-HP0)</v>
      </c>
      <c r="C35" s="32" t="s">
        <v>535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>
      <c r="A36" s="32" t="s">
        <v>201</v>
      </c>
      <c r="B36" s="26" t="str">
        <f t="shared" si="0"/>
        <v>(ELU-REC-SF3-HP1)</v>
      </c>
      <c r="C36" s="32" t="s">
        <v>536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>
      <c r="A37" s="32" t="s">
        <v>202</v>
      </c>
      <c r="B37" s="26" t="str">
        <f t="shared" si="0"/>
        <v>(ELU-REC-SF3-HP2)</v>
      </c>
      <c r="C37" s="32" t="s">
        <v>537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>
      <c r="A38" s="32" t="s">
        <v>203</v>
      </c>
      <c r="B38" s="26" t="str">
        <f t="shared" si="0"/>
        <v>(ELU-REC-SF3-HP3)</v>
      </c>
      <c r="C38" s="32" t="s">
        <v>538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>
      <c r="A39" s="32" t="s">
        <v>204</v>
      </c>
      <c r="B39" s="26" t="str">
        <f t="shared" si="0"/>
        <v>(ELU-REC-SF3-HP4)</v>
      </c>
      <c r="C39" s="32" t="s">
        <v>539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>
      <c r="A40" s="32" t="s">
        <v>205</v>
      </c>
      <c r="B40" s="26" t="str">
        <f t="shared" si="0"/>
        <v>(ELU-REC-SF3-LP0)</v>
      </c>
      <c r="C40" s="32" t="s">
        <v>540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>
      <c r="A41" s="32" t="s">
        <v>206</v>
      </c>
      <c r="B41" s="26" t="str">
        <f t="shared" si="0"/>
        <v>(ELU-REC-SF3-LP1)</v>
      </c>
      <c r="C41" s="32" t="s">
        <v>541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>
      <c r="A42" s="32" t="s">
        <v>207</v>
      </c>
      <c r="B42" s="26" t="str">
        <f t="shared" si="0"/>
        <v>(ELU-REC-SF3-LP2)</v>
      </c>
      <c r="C42" s="32" t="s">
        <v>542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>
      <c r="A43" s="32" t="s">
        <v>208</v>
      </c>
      <c r="B43" s="26" t="str">
        <f t="shared" si="0"/>
        <v>(ELU-REC-SF3-LP3)</v>
      </c>
      <c r="C43" s="32" t="s">
        <v>543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>
      <c r="A44" s="32" t="s">
        <v>209</v>
      </c>
      <c r="B44" s="26" t="str">
        <f t="shared" si="0"/>
        <v>(ELU-REC-SF3-LP4)</v>
      </c>
      <c r="C44" s="32" t="s">
        <v>544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>
      <c r="A45" s="32" t="s">
        <v>210</v>
      </c>
      <c r="B45" s="26" t="str">
        <f t="shared" si="0"/>
        <v>(ELU-REC-SF3-MP0)</v>
      </c>
      <c r="C45" s="32" t="s">
        <v>545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>
      <c r="A46" s="32" t="s">
        <v>211</v>
      </c>
      <c r="B46" s="26" t="str">
        <f t="shared" si="0"/>
        <v>(ELU-REC-SF3-MP1)</v>
      </c>
      <c r="C46" s="32" t="s">
        <v>546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>
      <c r="A47" s="32" t="s">
        <v>212</v>
      </c>
      <c r="B47" s="26" t="str">
        <f t="shared" si="0"/>
        <v>(ELU-REC-SF3-MP2)</v>
      </c>
      <c r="C47" s="32" t="s">
        <v>547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>
      <c r="A48" s="32" t="s">
        <v>213</v>
      </c>
      <c r="B48" s="26" t="str">
        <f t="shared" si="0"/>
        <v>(ELU-REC-SF3-MP3)</v>
      </c>
      <c r="C48" s="32" t="s">
        <v>548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>
      <c r="A49" s="32" t="s">
        <v>214</v>
      </c>
      <c r="B49" s="26" t="str">
        <f t="shared" si="0"/>
        <v>(ELU-REC-SF3-MP4)</v>
      </c>
      <c r="C49" s="32" t="s">
        <v>549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>
      <c r="A50" s="32" t="s">
        <v>215</v>
      </c>
      <c r="B50" s="26" t="str">
        <f t="shared" si="0"/>
        <v>(FAF-REC-MM-1)</v>
      </c>
      <c r="C50" s="32" t="s">
        <v>550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>
      <c r="A51" s="32" t="s">
        <v>216</v>
      </c>
      <c r="B51" s="26" t="str">
        <f t="shared" si="0"/>
        <v>(FAF-REC-MM-2)</v>
      </c>
      <c r="C51" s="32" t="s">
        <v>551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>
      <c r="A52" s="32" t="s">
        <v>217</v>
      </c>
      <c r="B52" s="26" t="str">
        <f t="shared" si="0"/>
        <v>(FAF-REC-MM-3)</v>
      </c>
      <c r="C52" s="32" t="s">
        <v>552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>
      <c r="A53" s="32" t="s">
        <v>218</v>
      </c>
      <c r="B53" s="26" t="str">
        <f t="shared" si="0"/>
        <v>(FAF-REC-MM-4)</v>
      </c>
      <c r="C53" s="32" t="s">
        <v>553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>
      <c r="A54" s="32" t="s">
        <v>219</v>
      </c>
      <c r="B54" s="26" t="str">
        <f t="shared" si="0"/>
        <v>(FAF-REC-SF3-HP0)</v>
      </c>
      <c r="C54" s="32" t="s">
        <v>535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>
      <c r="A55" s="32" t="s">
        <v>220</v>
      </c>
      <c r="B55" s="26" t="str">
        <f t="shared" si="0"/>
        <v>(FAF-REC-SF3-HP1)</v>
      </c>
      <c r="C55" s="32" t="s">
        <v>536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>
      <c r="A56" s="32" t="s">
        <v>221</v>
      </c>
      <c r="B56" s="26" t="str">
        <f t="shared" si="0"/>
        <v>(FAF-REC-SF3-HP2)</v>
      </c>
      <c r="C56" s="32" t="s">
        <v>537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>
      <c r="A57" s="32" t="s">
        <v>222</v>
      </c>
      <c r="B57" s="26" t="str">
        <f t="shared" si="0"/>
        <v>(FAF-REC-SF3-HP3)</v>
      </c>
      <c r="C57" s="32" t="s">
        <v>538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>
      <c r="A58" s="32" t="s">
        <v>223</v>
      </c>
      <c r="B58" s="26" t="str">
        <f t="shared" si="0"/>
        <v>(FAF-REC-SF3-HP4)</v>
      </c>
      <c r="C58" s="32" t="s">
        <v>539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>
      <c r="A59" s="32" t="s">
        <v>224</v>
      </c>
      <c r="B59" s="26" t="str">
        <f t="shared" si="0"/>
        <v>(FAF-REC-SF3-LP0)</v>
      </c>
      <c r="C59" s="32" t="s">
        <v>540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>
      <c r="A60" s="32" t="s">
        <v>225</v>
      </c>
      <c r="B60" s="26" t="str">
        <f t="shared" si="0"/>
        <v>(FAF-REC-SF3-LP1)</v>
      </c>
      <c r="C60" s="32" t="s">
        <v>541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>
      <c r="A61" s="32" t="s">
        <v>226</v>
      </c>
      <c r="B61" s="26" t="str">
        <f t="shared" si="0"/>
        <v>(FAF-REC-SF3-LP2)</v>
      </c>
      <c r="C61" s="32" t="s">
        <v>542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>
      <c r="A62" s="32" t="s">
        <v>227</v>
      </c>
      <c r="B62" s="26" t="str">
        <f t="shared" si="0"/>
        <v>(FAF-REC-SF3-LP3)</v>
      </c>
      <c r="C62" s="32" t="s">
        <v>543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>
      <c r="A63" s="32" t="s">
        <v>228</v>
      </c>
      <c r="B63" s="26" t="str">
        <f t="shared" si="0"/>
        <v>(FAF-REC-SF3-LP4)</v>
      </c>
      <c r="C63" s="32" t="s">
        <v>544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>
      <c r="A64" s="32" t="s">
        <v>229</v>
      </c>
      <c r="B64" s="26" t="str">
        <f t="shared" si="0"/>
        <v>(FAF-REC-SF3-MP0)</v>
      </c>
      <c r="C64" s="32" t="s">
        <v>545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>
      <c r="A65" s="32" t="s">
        <v>230</v>
      </c>
      <c r="B65" s="26" t="str">
        <f t="shared" si="0"/>
        <v>(FAF-REC-SF3-MP1)</v>
      </c>
      <c r="C65" s="32" t="s">
        <v>546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>
      <c r="A66" s="32" t="s">
        <v>231</v>
      </c>
      <c r="B66" s="26" t="str">
        <f t="shared" ref="B66:B129" si="1">"("&amp;A66&amp;")"</f>
        <v>(FAF-REC-SF3-MP2)</v>
      </c>
      <c r="C66" s="32" t="s">
        <v>547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>
      <c r="A67" s="32" t="s">
        <v>232</v>
      </c>
      <c r="B67" s="26" t="str">
        <f t="shared" si="1"/>
        <v>(FAF-REC-SF3-MP3)</v>
      </c>
      <c r="C67" s="32" t="s">
        <v>548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>
      <c r="A68" s="32" t="s">
        <v>233</v>
      </c>
      <c r="B68" s="26" t="str">
        <f t="shared" si="1"/>
        <v>(FAF-REC-SF3-MP4)</v>
      </c>
      <c r="C68" s="32" t="s">
        <v>549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>
      <c r="A69" s="32" t="s">
        <v>487</v>
      </c>
      <c r="B69" s="26" t="str">
        <f t="shared" si="1"/>
        <v>(GHB-REC-SF3-HP0)</v>
      </c>
      <c r="C69" s="32" t="s">
        <v>535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486</v>
      </c>
      <c r="I69" s="32">
        <v>0</v>
      </c>
    </row>
    <row r="70" spans="1:9" ht="18.75" customHeight="1">
      <c r="A70" s="32" t="s">
        <v>488</v>
      </c>
      <c r="B70" s="26" t="str">
        <f t="shared" si="1"/>
        <v>(GHB-REC-SF3-HP1)</v>
      </c>
      <c r="C70" s="32" t="s">
        <v>536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486</v>
      </c>
      <c r="I70" s="32">
        <v>0</v>
      </c>
    </row>
    <row r="71" spans="1:9" ht="18.75" customHeight="1">
      <c r="A71" s="32" t="s">
        <v>489</v>
      </c>
      <c r="B71" s="26" t="str">
        <f t="shared" si="1"/>
        <v>(GHB-REC-SF3-HP2)</v>
      </c>
      <c r="C71" s="32" t="s">
        <v>537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486</v>
      </c>
      <c r="I71" s="32">
        <v>0</v>
      </c>
    </row>
    <row r="72" spans="1:9" ht="18.75" customHeight="1">
      <c r="A72" s="32" t="s">
        <v>490</v>
      </c>
      <c r="B72" s="26" t="str">
        <f t="shared" si="1"/>
        <v>(GHB-REC-SF3-HP3)</v>
      </c>
      <c r="C72" s="32" t="s">
        <v>538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486</v>
      </c>
      <c r="I72" s="32">
        <v>0</v>
      </c>
    </row>
    <row r="73" spans="1:9" ht="18.75" customHeight="1">
      <c r="A73" s="32" t="s">
        <v>491</v>
      </c>
      <c r="B73" s="26" t="str">
        <f t="shared" si="1"/>
        <v>(GHB-REC-SF3-HP4)</v>
      </c>
      <c r="C73" s="32" t="s">
        <v>539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486</v>
      </c>
      <c r="I73" s="32">
        <v>0</v>
      </c>
    </row>
    <row r="74" spans="1:9" ht="18.75" customHeight="1">
      <c r="A74" s="32" t="s">
        <v>492</v>
      </c>
      <c r="B74" s="26" t="str">
        <f t="shared" si="1"/>
        <v>(GHB-REC-SF3-LP0)</v>
      </c>
      <c r="C74" s="32" t="s">
        <v>540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486</v>
      </c>
      <c r="I74" s="32">
        <v>0</v>
      </c>
    </row>
    <row r="75" spans="1:9" ht="18.75" customHeight="1">
      <c r="A75" s="32" t="s">
        <v>493</v>
      </c>
      <c r="B75" s="26" t="str">
        <f t="shared" si="1"/>
        <v>(GHB-REC-SF3-LP1)</v>
      </c>
      <c r="C75" s="32" t="s">
        <v>541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486</v>
      </c>
      <c r="I75" s="32">
        <v>0</v>
      </c>
    </row>
    <row r="76" spans="1:9" ht="18.75" customHeight="1">
      <c r="A76" s="32" t="s">
        <v>494</v>
      </c>
      <c r="B76" s="26" t="str">
        <f t="shared" si="1"/>
        <v>(GHB-REC-SF3-LP2)</v>
      </c>
      <c r="C76" s="32" t="s">
        <v>542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486</v>
      </c>
      <c r="I76" s="32">
        <v>0</v>
      </c>
    </row>
    <row r="77" spans="1:9" ht="18.75" customHeight="1">
      <c r="A77" s="32" t="s">
        <v>495</v>
      </c>
      <c r="B77" s="26" t="str">
        <f t="shared" si="1"/>
        <v>(GHB-REC-SF3-LP3)</v>
      </c>
      <c r="C77" s="32" t="s">
        <v>543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486</v>
      </c>
      <c r="I77" s="32">
        <v>0</v>
      </c>
    </row>
    <row r="78" spans="1:9" ht="18.75" customHeight="1">
      <c r="A78" s="32" t="s">
        <v>496</v>
      </c>
      <c r="B78" s="26" t="str">
        <f t="shared" si="1"/>
        <v>(GHB-REC-SF3-LP4)</v>
      </c>
      <c r="C78" s="32" t="s">
        <v>544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486</v>
      </c>
      <c r="I78" s="32">
        <v>0</v>
      </c>
    </row>
    <row r="79" spans="1:9" ht="18.75" customHeight="1">
      <c r="A79" s="32" t="s">
        <v>497</v>
      </c>
      <c r="B79" s="26" t="str">
        <f t="shared" si="1"/>
        <v>(GHB-REC-SF3-MP0)</v>
      </c>
      <c r="C79" s="32" t="s">
        <v>545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486</v>
      </c>
      <c r="I79" s="32">
        <v>0</v>
      </c>
    </row>
    <row r="80" spans="1:9" ht="18.75" customHeight="1">
      <c r="A80" s="32" t="s">
        <v>498</v>
      </c>
      <c r="B80" s="26" t="str">
        <f t="shared" si="1"/>
        <v>(GHB-REC-SF3-MP1)</v>
      </c>
      <c r="C80" s="32" t="s">
        <v>546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486</v>
      </c>
      <c r="I80" s="32">
        <v>0</v>
      </c>
    </row>
    <row r="81" spans="1:9" ht="18.75" customHeight="1">
      <c r="A81" s="32" t="s">
        <v>499</v>
      </c>
      <c r="B81" s="26" t="str">
        <f t="shared" si="1"/>
        <v>(GHB-REC-SF3-MP2)</v>
      </c>
      <c r="C81" s="32" t="s">
        <v>547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486</v>
      </c>
      <c r="I81" s="32">
        <v>0</v>
      </c>
    </row>
    <row r="82" spans="1:9" ht="18.75" customHeight="1">
      <c r="A82" s="32" t="s">
        <v>500</v>
      </c>
      <c r="B82" s="26" t="str">
        <f t="shared" si="1"/>
        <v>(GHB-REC-SF3-MP3)</v>
      </c>
      <c r="C82" s="32" t="s">
        <v>548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486</v>
      </c>
      <c r="I82" s="32">
        <v>0</v>
      </c>
    </row>
    <row r="83" spans="1:9" ht="18.75" customHeight="1">
      <c r="A83" s="32" t="s">
        <v>501</v>
      </c>
      <c r="B83" s="26" t="str">
        <f t="shared" si="1"/>
        <v>(GHB-REC-SF3-MP4)</v>
      </c>
      <c r="C83" s="32" t="s">
        <v>549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486</v>
      </c>
      <c r="I83" s="32">
        <v>0</v>
      </c>
    </row>
    <row r="84" spans="1:9" ht="18.75" customHeight="1">
      <c r="A84" s="32" t="s">
        <v>281</v>
      </c>
      <c r="B84" s="26" t="str">
        <f t="shared" si="1"/>
        <v>(CHS-REC-SF3-HP0)</v>
      </c>
      <c r="C84" s="32" t="s">
        <v>535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>
      <c r="A85" s="32" t="s">
        <v>282</v>
      </c>
      <c r="B85" s="26" t="str">
        <f t="shared" si="1"/>
        <v>(CHS-REC-SF3-HP1)</v>
      </c>
      <c r="C85" s="32" t="s">
        <v>536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>
      <c r="A86" s="32" t="s">
        <v>283</v>
      </c>
      <c r="B86" s="26" t="str">
        <f t="shared" si="1"/>
        <v>(CHS-REC-SF3-HP2)</v>
      </c>
      <c r="C86" s="32" t="s">
        <v>537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>
      <c r="A87" s="32" t="s">
        <v>284</v>
      </c>
      <c r="B87" s="26" t="str">
        <f t="shared" si="1"/>
        <v>(CHS-REC-SF3-HP3)</v>
      </c>
      <c r="C87" s="32" t="s">
        <v>538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>
      <c r="A88" s="32" t="s">
        <v>285</v>
      </c>
      <c r="B88" s="26" t="str">
        <f t="shared" si="1"/>
        <v>(CHS-REC-SF3-HP4)</v>
      </c>
      <c r="C88" s="32" t="s">
        <v>539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>
      <c r="A89" s="32" t="s">
        <v>286</v>
      </c>
      <c r="B89" s="26" t="str">
        <f t="shared" si="1"/>
        <v>(CHS-REC-SF3-LP0)</v>
      </c>
      <c r="C89" s="32" t="s">
        <v>540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>
      <c r="A90" s="32" t="s">
        <v>287</v>
      </c>
      <c r="B90" s="26" t="str">
        <f t="shared" si="1"/>
        <v>(CHS-REC-SF3-LP1)</v>
      </c>
      <c r="C90" s="32" t="s">
        <v>541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>
      <c r="A91" s="32" t="s">
        <v>288</v>
      </c>
      <c r="B91" s="26" t="str">
        <f t="shared" si="1"/>
        <v>(CHS-REC-SF3-LP2)</v>
      </c>
      <c r="C91" s="32" t="s">
        <v>542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>
      <c r="A92" s="32" t="s">
        <v>289</v>
      </c>
      <c r="B92" s="26" t="str">
        <f t="shared" si="1"/>
        <v>(CHS-REC-SF3-LP3)</v>
      </c>
      <c r="C92" s="32" t="s">
        <v>543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>
      <c r="A93" s="32" t="s">
        <v>290</v>
      </c>
      <c r="B93" s="26" t="str">
        <f t="shared" si="1"/>
        <v>(CHS-REC-SF3-LP4)</v>
      </c>
      <c r="C93" s="32" t="s">
        <v>544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>
      <c r="A94" s="32" t="s">
        <v>291</v>
      </c>
      <c r="B94" s="26" t="str">
        <f t="shared" si="1"/>
        <v>(CHS-REC-SF3-MP0)</v>
      </c>
      <c r="C94" s="32" t="s">
        <v>545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>
      <c r="A95" s="32" t="s">
        <v>292</v>
      </c>
      <c r="B95" s="26" t="str">
        <f t="shared" si="1"/>
        <v>(CHS-REC-SF3-MP1)</v>
      </c>
      <c r="C95" s="32" t="s">
        <v>546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>
      <c r="A96" s="32" t="s">
        <v>293</v>
      </c>
      <c r="B96" s="26" t="str">
        <f t="shared" si="1"/>
        <v>(CHS-REC-SF3-MP2)</v>
      </c>
      <c r="C96" s="32" t="s">
        <v>547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>
      <c r="A97" s="32" t="s">
        <v>294</v>
      </c>
      <c r="B97" s="26" t="str">
        <f t="shared" si="1"/>
        <v>(CHS-REC-SF3-MP3)</v>
      </c>
      <c r="C97" s="32" t="s">
        <v>548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>
      <c r="A98" s="32" t="s">
        <v>295</v>
      </c>
      <c r="B98" s="26" t="str">
        <f t="shared" si="1"/>
        <v>(CHS-REC-SF3-MP4)</v>
      </c>
      <c r="C98" s="32" t="s">
        <v>549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>
      <c r="A99" s="32" t="s">
        <v>300</v>
      </c>
      <c r="B99" s="26" t="str">
        <f t="shared" si="1"/>
        <v>(CHU-REC-SF3-HP0)</v>
      </c>
      <c r="C99" s="32" t="s">
        <v>535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>
      <c r="A100" s="32" t="s">
        <v>301</v>
      </c>
      <c r="B100" s="26" t="str">
        <f t="shared" si="1"/>
        <v>(CHU-REC-SF3-HP1)</v>
      </c>
      <c r="C100" s="32" t="s">
        <v>536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>
      <c r="A101" s="32" t="s">
        <v>302</v>
      </c>
      <c r="B101" s="26" t="str">
        <f t="shared" si="1"/>
        <v>(CHU-REC-SF3-HP2)</v>
      </c>
      <c r="C101" s="32" t="s">
        <v>537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>
      <c r="A102" s="32" t="s">
        <v>303</v>
      </c>
      <c r="B102" s="26" t="str">
        <f t="shared" si="1"/>
        <v>(CHU-REC-SF3-HP3)</v>
      </c>
      <c r="C102" s="32" t="s">
        <v>538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>
      <c r="A103" s="32" t="s">
        <v>304</v>
      </c>
      <c r="B103" s="26" t="str">
        <f t="shared" si="1"/>
        <v>(CHU-REC-SF3-HP4)</v>
      </c>
      <c r="C103" s="32" t="s">
        <v>539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>
      <c r="A104" s="32" t="s">
        <v>305</v>
      </c>
      <c r="B104" s="26" t="str">
        <f t="shared" si="1"/>
        <v>(CHU-REC-SF3-LP0)</v>
      </c>
      <c r="C104" s="32" t="s">
        <v>540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>
      <c r="A105" s="32" t="s">
        <v>306</v>
      </c>
      <c r="B105" s="26" t="str">
        <f t="shared" si="1"/>
        <v>(CHU-REC-SF3-LP1)</v>
      </c>
      <c r="C105" s="32" t="s">
        <v>541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>
      <c r="A106" s="32" t="s">
        <v>307</v>
      </c>
      <c r="B106" s="26" t="str">
        <f t="shared" si="1"/>
        <v>(CHU-REC-SF3-LP2)</v>
      </c>
      <c r="C106" s="32" t="s">
        <v>542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>
      <c r="A107" s="32" t="s">
        <v>308</v>
      </c>
      <c r="B107" s="26" t="str">
        <f t="shared" si="1"/>
        <v>(CHU-REC-SF3-LP3)</v>
      </c>
      <c r="C107" s="32" t="s">
        <v>543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>
      <c r="A108" s="32" t="s">
        <v>309</v>
      </c>
      <c r="B108" s="26" t="str">
        <f t="shared" si="1"/>
        <v>(CHU-REC-SF3-LP4)</v>
      </c>
      <c r="C108" s="32" t="s">
        <v>544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>
      <c r="A109" s="32" t="s">
        <v>310</v>
      </c>
      <c r="B109" s="26" t="str">
        <f t="shared" si="1"/>
        <v>(CHU-REC-SF3-MP0)</v>
      </c>
      <c r="C109" s="32" t="s">
        <v>545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>
      <c r="A110" s="32" t="s">
        <v>311</v>
      </c>
      <c r="B110" s="26" t="str">
        <f t="shared" si="1"/>
        <v>(CHU-REC-SF3-MP1)</v>
      </c>
      <c r="C110" s="32" t="s">
        <v>546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>
      <c r="A111" s="32" t="s">
        <v>312</v>
      </c>
      <c r="B111" s="26" t="str">
        <f t="shared" si="1"/>
        <v>(CHU-REC-SF3-MP2)</v>
      </c>
      <c r="C111" s="32" t="s">
        <v>547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>
      <c r="A112" s="32" t="s">
        <v>313</v>
      </c>
      <c r="B112" s="26" t="str">
        <f t="shared" si="1"/>
        <v>(CHU-REC-SF3-MP3)</v>
      </c>
      <c r="C112" s="32" t="s">
        <v>548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>
      <c r="A113" s="32" t="s">
        <v>314</v>
      </c>
      <c r="B113" s="26" t="str">
        <f t="shared" si="1"/>
        <v>(CHU-REC-SF3-MP4)</v>
      </c>
      <c r="C113" s="32" t="s">
        <v>549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>
      <c r="A114" s="32" t="s">
        <v>264</v>
      </c>
      <c r="B114" s="26" t="str">
        <f t="shared" si="1"/>
        <v>(HUM-REC-SF3-HP0)</v>
      </c>
      <c r="C114" s="32" t="s">
        <v>535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>
      <c r="A115" s="32" t="s">
        <v>265</v>
      </c>
      <c r="B115" s="26" t="str">
        <f t="shared" si="1"/>
        <v>(HUM-REC-SF3-HP1)</v>
      </c>
      <c r="C115" s="32" t="s">
        <v>536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>
      <c r="A116" s="32" t="s">
        <v>266</v>
      </c>
      <c r="B116" s="26" t="str">
        <f t="shared" si="1"/>
        <v>(HUM-REC-SF3-HP2)</v>
      </c>
      <c r="C116" s="32" t="s">
        <v>537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>
      <c r="A117" s="32" t="s">
        <v>267</v>
      </c>
      <c r="B117" s="26" t="str">
        <f t="shared" si="1"/>
        <v>(HUM-REC-SF3-HP3)</v>
      </c>
      <c r="C117" s="32" t="s">
        <v>538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>
      <c r="A118" s="32" t="s">
        <v>268</v>
      </c>
      <c r="B118" s="26" t="str">
        <f t="shared" si="1"/>
        <v>(HUM-REC-SF3-HP4)</v>
      </c>
      <c r="C118" s="32" t="s">
        <v>539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>
      <c r="A119" s="32" t="s">
        <v>269</v>
      </c>
      <c r="B119" s="26" t="str">
        <f t="shared" si="1"/>
        <v>(HUM-REC-SF3-LP0)</v>
      </c>
      <c r="C119" s="32" t="s">
        <v>540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>
      <c r="A120" s="32" t="s">
        <v>270</v>
      </c>
      <c r="B120" s="26" t="str">
        <f t="shared" si="1"/>
        <v>(HUM-REC-SF3-LP1)</v>
      </c>
      <c r="C120" s="32" t="s">
        <v>541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>
      <c r="A121" s="32" t="s">
        <v>271</v>
      </c>
      <c r="B121" s="26" t="str">
        <f t="shared" si="1"/>
        <v>(HUM-REC-SF3-LP2)</v>
      </c>
      <c r="C121" s="32" t="s">
        <v>542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>
      <c r="A122" s="32" t="s">
        <v>272</v>
      </c>
      <c r="B122" s="26" t="str">
        <f t="shared" si="1"/>
        <v>(HUM-REC-SF3-LP3)</v>
      </c>
      <c r="C122" s="32" t="s">
        <v>543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>
      <c r="A123" s="32" t="s">
        <v>273</v>
      </c>
      <c r="B123" s="26" t="str">
        <f t="shared" si="1"/>
        <v>(HUM-REC-SF3-LP4)</v>
      </c>
      <c r="C123" s="32" t="s">
        <v>544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>
      <c r="A124" s="32" t="s">
        <v>274</v>
      </c>
      <c r="B124" s="26" t="str">
        <f t="shared" si="1"/>
        <v>(HUM-REC-SF3-MP0)</v>
      </c>
      <c r="C124" s="32" t="s">
        <v>545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>
      <c r="A125" s="32" t="s">
        <v>275</v>
      </c>
      <c r="B125" s="26" t="str">
        <f t="shared" si="1"/>
        <v>(HUM-REC-SF3-MP1)</v>
      </c>
      <c r="C125" s="32" t="s">
        <v>546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>
      <c r="A126" s="32" t="s">
        <v>276</v>
      </c>
      <c r="B126" s="26" t="str">
        <f t="shared" si="1"/>
        <v>(HUM-REC-SF3-MP2)</v>
      </c>
      <c r="C126" s="32" t="s">
        <v>547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>
      <c r="A127" s="32" t="s">
        <v>277</v>
      </c>
      <c r="B127" s="26" t="str">
        <f t="shared" si="1"/>
        <v>(HUM-REC-SF3-MP3)</v>
      </c>
      <c r="C127" s="32" t="s">
        <v>548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>
      <c r="A128" s="32" t="s">
        <v>278</v>
      </c>
      <c r="B128" s="26" t="str">
        <f t="shared" si="1"/>
        <v>(HUM-REC-SF3-MP4)</v>
      </c>
      <c r="C128" s="32" t="s">
        <v>549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>
      <c r="A129" s="32" t="s">
        <v>351</v>
      </c>
      <c r="B129" s="26" t="str">
        <f t="shared" si="1"/>
        <v>(CMP-REC-SF3-HP0)</v>
      </c>
      <c r="C129" s="32" t="s">
        <v>535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>
      <c r="A130" s="32" t="s">
        <v>352</v>
      </c>
      <c r="B130" s="26" t="str">
        <f t="shared" ref="B130:B193" si="2">"("&amp;A130&amp;")"</f>
        <v>(CMP-REC-SF3-HP1)</v>
      </c>
      <c r="C130" s="32" t="s">
        <v>536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>
      <c r="A131" s="32" t="s">
        <v>353</v>
      </c>
      <c r="B131" s="26" t="str">
        <f t="shared" si="2"/>
        <v>(CMP-REC-SF3-HP2)</v>
      </c>
      <c r="C131" s="32" t="s">
        <v>537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>
      <c r="A132" s="32" t="s">
        <v>354</v>
      </c>
      <c r="B132" s="26" t="str">
        <f t="shared" si="2"/>
        <v>(CMP-REC-SF3-HP3)</v>
      </c>
      <c r="C132" s="32" t="s">
        <v>538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>
      <c r="A133" s="32" t="s">
        <v>355</v>
      </c>
      <c r="B133" s="26" t="str">
        <f t="shared" si="2"/>
        <v>(CMP-REC-SF3-HP4)</v>
      </c>
      <c r="C133" s="32" t="s">
        <v>539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>
      <c r="A134" s="32" t="s">
        <v>356</v>
      </c>
      <c r="B134" s="26" t="str">
        <f t="shared" si="2"/>
        <v>(CMP-REC-SF3-LP0)</v>
      </c>
      <c r="C134" s="32" t="s">
        <v>540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>
      <c r="A135" s="32" t="s">
        <v>357</v>
      </c>
      <c r="B135" s="26" t="str">
        <f t="shared" si="2"/>
        <v>(CMP-REC-SF3-LP1)</v>
      </c>
      <c r="C135" s="32" t="s">
        <v>541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>
      <c r="A136" s="32" t="s">
        <v>358</v>
      </c>
      <c r="B136" s="26" t="str">
        <f t="shared" si="2"/>
        <v>(CMP-REC-SF3-LP2)</v>
      </c>
      <c r="C136" s="32" t="s">
        <v>542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>
      <c r="A137" s="32" t="s">
        <v>359</v>
      </c>
      <c r="B137" s="26" t="str">
        <f t="shared" si="2"/>
        <v>(CMP-REC-SF3-LP3)</v>
      </c>
      <c r="C137" s="32" t="s">
        <v>543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>
      <c r="A138" s="32" t="s">
        <v>360</v>
      </c>
      <c r="B138" s="26" t="str">
        <f t="shared" si="2"/>
        <v>(CMP-REC-SF3-LP4)</v>
      </c>
      <c r="C138" s="32" t="s">
        <v>544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>
      <c r="A139" s="32" t="s">
        <v>361</v>
      </c>
      <c r="B139" s="26" t="str">
        <f t="shared" si="2"/>
        <v>(CMP-REC-SF3-MP0)</v>
      </c>
      <c r="C139" s="32" t="s">
        <v>545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>
      <c r="A140" s="32" t="s">
        <v>362</v>
      </c>
      <c r="B140" s="26" t="str">
        <f t="shared" si="2"/>
        <v>(CMP-REC-SF3-MP1)</v>
      </c>
      <c r="C140" s="32" t="s">
        <v>546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>
      <c r="A141" s="32" t="s">
        <v>363</v>
      </c>
      <c r="B141" s="26" t="str">
        <f t="shared" si="2"/>
        <v>(CMP-REC-SF3-MP2)</v>
      </c>
      <c r="C141" s="32" t="s">
        <v>547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>
      <c r="A142" s="32" t="s">
        <v>364</v>
      </c>
      <c r="B142" s="26" t="str">
        <f t="shared" si="2"/>
        <v>(CMP-REC-SF3-MP3)</v>
      </c>
      <c r="C142" s="32" t="s">
        <v>548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>
      <c r="A143" s="32" t="s">
        <v>365</v>
      </c>
      <c r="B143" s="26" t="str">
        <f t="shared" si="2"/>
        <v>(CMP-REC-SF3-MP4)</v>
      </c>
      <c r="C143" s="32" t="s">
        <v>549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>
      <c r="A144" s="32" t="s">
        <v>332</v>
      </c>
      <c r="B144" s="26" t="str">
        <f t="shared" si="2"/>
        <v>(MLA-REC-SF3-HP0)</v>
      </c>
      <c r="C144" s="32" t="s">
        <v>535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>
      <c r="A145" s="32" t="s">
        <v>333</v>
      </c>
      <c r="B145" s="26" t="str">
        <f t="shared" si="2"/>
        <v>(MLA-REC-SF3-HP1)</v>
      </c>
      <c r="C145" s="32" t="s">
        <v>536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>
      <c r="A146" s="32" t="s">
        <v>334</v>
      </c>
      <c r="B146" s="26" t="str">
        <f t="shared" si="2"/>
        <v>(MLA-REC-SF3-HP2)</v>
      </c>
      <c r="C146" s="32" t="s">
        <v>537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>
      <c r="A147" s="32" t="s">
        <v>335</v>
      </c>
      <c r="B147" s="26" t="str">
        <f t="shared" si="2"/>
        <v>(MLA-REC-SF3-HP3)</v>
      </c>
      <c r="C147" s="32" t="s">
        <v>538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>
      <c r="A148" s="32" t="s">
        <v>336</v>
      </c>
      <c r="B148" s="26" t="str">
        <f t="shared" si="2"/>
        <v>(MLA-REC-SF3-HP4)</v>
      </c>
      <c r="C148" s="32" t="s">
        <v>539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>
      <c r="A149" s="32" t="s">
        <v>337</v>
      </c>
      <c r="B149" s="26" t="str">
        <f t="shared" si="2"/>
        <v>(MLA-REC-SF3-LP0)</v>
      </c>
      <c r="C149" s="32" t="s">
        <v>540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>
      <c r="A150" s="32" t="s">
        <v>338</v>
      </c>
      <c r="B150" s="26" t="str">
        <f t="shared" si="2"/>
        <v>(MLA-REC-SF3-LP1)</v>
      </c>
      <c r="C150" s="32" t="s">
        <v>541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>
      <c r="A151" s="32" t="s">
        <v>339</v>
      </c>
      <c r="B151" s="26" t="str">
        <f t="shared" si="2"/>
        <v>(MLA-REC-SF3-LP2)</v>
      </c>
      <c r="C151" s="32" t="s">
        <v>542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>
      <c r="A152" s="32" t="s">
        <v>340</v>
      </c>
      <c r="B152" s="26" t="str">
        <f t="shared" si="2"/>
        <v>(MLA-REC-SF3-LP3)</v>
      </c>
      <c r="C152" s="32" t="s">
        <v>543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>
      <c r="A153" s="32" t="s">
        <v>341</v>
      </c>
      <c r="B153" s="26" t="str">
        <f t="shared" si="2"/>
        <v>(MLA-REC-SF3-LP4)</v>
      </c>
      <c r="C153" s="32" t="s">
        <v>544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>
      <c r="A154" s="32" t="s">
        <v>342</v>
      </c>
      <c r="B154" s="26" t="str">
        <f t="shared" si="2"/>
        <v>(MLA-REC-SF3-MP0)</v>
      </c>
      <c r="C154" s="32" t="s">
        <v>545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>
      <c r="A155" s="32" t="s">
        <v>343</v>
      </c>
      <c r="B155" s="26" t="str">
        <f t="shared" si="2"/>
        <v>(MLA-REC-SF3-MP1)</v>
      </c>
      <c r="C155" s="32" t="s">
        <v>546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>
      <c r="A156" s="32" t="s">
        <v>344</v>
      </c>
      <c r="B156" s="26" t="str">
        <f t="shared" si="2"/>
        <v>(MLA-REC-SF3-MP2)</v>
      </c>
      <c r="C156" s="32" t="s">
        <v>547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>
      <c r="A157" s="32" t="s">
        <v>345</v>
      </c>
      <c r="B157" s="26" t="str">
        <f t="shared" si="2"/>
        <v>(MLA-REC-SF3-MP3)</v>
      </c>
      <c r="C157" s="32" t="s">
        <v>548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>
      <c r="A158" s="32" t="s">
        <v>346</v>
      </c>
      <c r="B158" s="26" t="str">
        <f t="shared" si="2"/>
        <v>(MLA-REC-SF3-MP4)</v>
      </c>
      <c r="C158" s="32" t="s">
        <v>549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>
      <c r="A159" s="32" t="s">
        <v>366</v>
      </c>
      <c r="B159" s="26" t="str">
        <f t="shared" si="2"/>
        <v>(CNH-REC-SF3-HP0)</v>
      </c>
      <c r="C159" s="32" t="s">
        <v>535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>
      <c r="A160" s="32" t="s">
        <v>367</v>
      </c>
      <c r="B160" s="26" t="str">
        <f t="shared" si="2"/>
        <v>(CNH-REC-SF3-HP1)</v>
      </c>
      <c r="C160" s="32" t="s">
        <v>536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>
      <c r="A161" s="32" t="s">
        <v>368</v>
      </c>
      <c r="B161" s="26" t="str">
        <f t="shared" si="2"/>
        <v>(CNH-REC-SF3-HP2)</v>
      </c>
      <c r="C161" s="32" t="s">
        <v>537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>
      <c r="A162" s="32" t="s">
        <v>369</v>
      </c>
      <c r="B162" s="26" t="str">
        <f t="shared" si="2"/>
        <v>(CNH-REC-SF3-HP3)</v>
      </c>
      <c r="C162" s="32" t="s">
        <v>538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>
      <c r="A163" s="32" t="s">
        <v>370</v>
      </c>
      <c r="B163" s="26" t="str">
        <f t="shared" si="2"/>
        <v>(CNH-REC-SF3-HP4)</v>
      </c>
      <c r="C163" s="32" t="s">
        <v>539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>
      <c r="A164" s="32" t="s">
        <v>371</v>
      </c>
      <c r="B164" s="26" t="str">
        <f t="shared" si="2"/>
        <v>(CNH-REC-SF3-LP0)</v>
      </c>
      <c r="C164" s="32" t="s">
        <v>540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>
      <c r="A165" s="32" t="s">
        <v>372</v>
      </c>
      <c r="B165" s="26" t="str">
        <f t="shared" si="2"/>
        <v>(CNH-REC-SF3-LP1)</v>
      </c>
      <c r="C165" s="32" t="s">
        <v>541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>
      <c r="A166" s="32" t="s">
        <v>373</v>
      </c>
      <c r="B166" s="26" t="str">
        <f t="shared" si="2"/>
        <v>(CNH-REC-SF3-LP2)</v>
      </c>
      <c r="C166" s="32" t="s">
        <v>542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>
      <c r="A167" s="32" t="s">
        <v>374</v>
      </c>
      <c r="B167" s="26" t="str">
        <f t="shared" si="2"/>
        <v>(CNH-REC-SF3-LP3)</v>
      </c>
      <c r="C167" s="32" t="s">
        <v>543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>
      <c r="A168" s="32" t="s">
        <v>375</v>
      </c>
      <c r="B168" s="26" t="str">
        <f t="shared" si="2"/>
        <v>(CNH-REC-SF3-LP4)</v>
      </c>
      <c r="C168" s="32" t="s">
        <v>544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>
      <c r="A169" s="32" t="s">
        <v>376</v>
      </c>
      <c r="B169" s="26" t="str">
        <f t="shared" si="2"/>
        <v>(CNH-REC-SF3-MP0)</v>
      </c>
      <c r="C169" s="32" t="s">
        <v>545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>
      <c r="A170" s="32" t="s">
        <v>377</v>
      </c>
      <c r="B170" s="26" t="str">
        <f t="shared" si="2"/>
        <v>(CNH-REC-SF3-MP1)</v>
      </c>
      <c r="C170" s="32" t="s">
        <v>546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>
      <c r="A171" s="32" t="s">
        <v>378</v>
      </c>
      <c r="B171" s="26" t="str">
        <f t="shared" si="2"/>
        <v>(CNH-REC-SF3-MP2)</v>
      </c>
      <c r="C171" s="32" t="s">
        <v>547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>
      <c r="A172" s="32" t="s">
        <v>379</v>
      </c>
      <c r="B172" s="26" t="str">
        <f t="shared" si="2"/>
        <v>(CNH-REC-SF3-MP3)</v>
      </c>
      <c r="C172" s="32" t="s">
        <v>548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>
      <c r="A173" s="32" t="s">
        <v>380</v>
      </c>
      <c r="B173" s="26" t="str">
        <f t="shared" si="2"/>
        <v>(CNH-REC-SF3-MP4)</v>
      </c>
      <c r="C173" s="32" t="s">
        <v>549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>
      <c r="A174" s="32" t="s">
        <v>134</v>
      </c>
      <c r="B174" s="26" t="str">
        <f t="shared" si="2"/>
        <v>(REG-REC-MM-1)</v>
      </c>
      <c r="C174" s="32" t="s">
        <v>550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>
      <c r="A175" s="32" t="s">
        <v>136</v>
      </c>
      <c r="B175" s="26" t="str">
        <f t="shared" si="2"/>
        <v>(REG-REC-MM-2)</v>
      </c>
      <c r="C175" s="32" t="s">
        <v>551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>
      <c r="A176" s="32" t="s">
        <v>135</v>
      </c>
      <c r="B176" s="26" t="str">
        <f t="shared" si="2"/>
        <v>(REG-REC-MM-3)</v>
      </c>
      <c r="C176" s="32" t="s">
        <v>552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>
      <c r="A177" s="32" t="s">
        <v>137</v>
      </c>
      <c r="B177" s="26" t="str">
        <f t="shared" si="2"/>
        <v>(REG-REC-MM-4)</v>
      </c>
      <c r="C177" s="32" t="s">
        <v>553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>
      <c r="A178" s="32" t="s">
        <v>138</v>
      </c>
      <c r="B178" s="26" t="str">
        <f t="shared" si="2"/>
        <v>(REG-REC-SF3-HP0)</v>
      </c>
      <c r="C178" s="32" t="s">
        <v>535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>
      <c r="A179" s="32" t="s">
        <v>139</v>
      </c>
      <c r="B179" s="26" t="str">
        <f t="shared" si="2"/>
        <v>(REG-REC-SF3-HP1)</v>
      </c>
      <c r="C179" s="32" t="s">
        <v>536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>
      <c r="A180" s="32" t="s">
        <v>140</v>
      </c>
      <c r="B180" s="26" t="str">
        <f t="shared" si="2"/>
        <v>(REG-REC-SF3-HP2)</v>
      </c>
      <c r="C180" s="32" t="s">
        <v>537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>
      <c r="A181" s="32" t="s">
        <v>141</v>
      </c>
      <c r="B181" s="26" t="str">
        <f t="shared" si="2"/>
        <v>(REG-REC-SF3-HP3)</v>
      </c>
      <c r="C181" s="32" t="s">
        <v>538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>
      <c r="A182" s="32" t="s">
        <v>142</v>
      </c>
      <c r="B182" s="26" t="str">
        <f t="shared" si="2"/>
        <v>(REG-REC-SF3-HP4)</v>
      </c>
      <c r="C182" s="32" t="s">
        <v>539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>
      <c r="A183" s="32" t="s">
        <v>143</v>
      </c>
      <c r="B183" s="26" t="str">
        <f t="shared" si="2"/>
        <v>(REG-REC-SF3-LP0)</v>
      </c>
      <c r="C183" s="32" t="s">
        <v>540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>
      <c r="A184" s="32" t="s">
        <v>145</v>
      </c>
      <c r="B184" s="26" t="str">
        <f t="shared" si="2"/>
        <v>(REG-REC-SF3-LP1)</v>
      </c>
      <c r="C184" s="32" t="s">
        <v>541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>
      <c r="A185" s="32" t="s">
        <v>147</v>
      </c>
      <c r="B185" s="26" t="str">
        <f t="shared" si="2"/>
        <v>(REG-REC-SF3-LP2)</v>
      </c>
      <c r="C185" s="32" t="s">
        <v>542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>
      <c r="A186" s="32" t="s">
        <v>152</v>
      </c>
      <c r="B186" s="26" t="str">
        <f t="shared" si="2"/>
        <v>(REG-REC-SF3-LP3)</v>
      </c>
      <c r="C186" s="32" t="s">
        <v>543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>
      <c r="A187" s="32" t="s">
        <v>144</v>
      </c>
      <c r="B187" s="26" t="str">
        <f t="shared" si="2"/>
        <v>(REG-REC-SF3-LP4)</v>
      </c>
      <c r="C187" s="32" t="s">
        <v>544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>
      <c r="A188" s="32" t="s">
        <v>148</v>
      </c>
      <c r="B188" s="26" t="str">
        <f t="shared" si="2"/>
        <v>(REG-REC-SF3-MP0)</v>
      </c>
      <c r="C188" s="32" t="s">
        <v>545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>
      <c r="A189" s="32" t="s">
        <v>146</v>
      </c>
      <c r="B189" s="26" t="str">
        <f t="shared" si="2"/>
        <v>(REG-REC-SF3-MP1)</v>
      </c>
      <c r="C189" s="32" t="s">
        <v>546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>
      <c r="A190" s="32" t="s">
        <v>149</v>
      </c>
      <c r="B190" s="26" t="str">
        <f t="shared" si="2"/>
        <v>(REG-REC-SF3-MP2)</v>
      </c>
      <c r="C190" s="32" t="s">
        <v>547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>
      <c r="A191" s="32" t="s">
        <v>150</v>
      </c>
      <c r="B191" s="26" t="str">
        <f t="shared" si="2"/>
        <v>(REG-REC-SF3-MP3)</v>
      </c>
      <c r="C191" s="32" t="s">
        <v>548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>
      <c r="A192" s="32" t="s">
        <v>151</v>
      </c>
      <c r="B192" s="26" t="str">
        <f t="shared" si="2"/>
        <v>(REG-REC-SF3-MP4)</v>
      </c>
      <c r="C192" s="32" t="s">
        <v>549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>
      <c r="A193" s="32" t="s">
        <v>385</v>
      </c>
      <c r="B193" s="26" t="str">
        <f t="shared" si="2"/>
        <v>(CTH-REC-SF3-HP0)</v>
      </c>
      <c r="C193" s="32" t="s">
        <v>535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>
      <c r="A194" s="32" t="s">
        <v>386</v>
      </c>
      <c r="B194" s="26" t="str">
        <f t="shared" ref="B194:B222" si="3">"("&amp;A194&amp;")"</f>
        <v>(CTH-REC-SF3-HP1)</v>
      </c>
      <c r="C194" s="32" t="s">
        <v>536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>
      <c r="A195" s="32" t="s">
        <v>387</v>
      </c>
      <c r="B195" s="26" t="str">
        <f t="shared" si="3"/>
        <v>(CTH-REC-SF3-HP2)</v>
      </c>
      <c r="C195" s="32" t="s">
        <v>537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>
      <c r="A196" s="32" t="s">
        <v>388</v>
      </c>
      <c r="B196" s="26" t="str">
        <f t="shared" si="3"/>
        <v>(CTH-REC-SF3-HP3)</v>
      </c>
      <c r="C196" s="32" t="s">
        <v>538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>
      <c r="A197" s="32" t="s">
        <v>389</v>
      </c>
      <c r="B197" s="26" t="str">
        <f t="shared" si="3"/>
        <v>(CTH-REC-SF3-HP4)</v>
      </c>
      <c r="C197" s="32" t="s">
        <v>539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>
      <c r="A198" s="32" t="s">
        <v>390</v>
      </c>
      <c r="B198" s="26" t="str">
        <f t="shared" si="3"/>
        <v>(CTH-REC-SF3-LP0)</v>
      </c>
      <c r="C198" s="32" t="s">
        <v>540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>
      <c r="A199" s="32" t="s">
        <v>391</v>
      </c>
      <c r="B199" s="26" t="str">
        <f t="shared" si="3"/>
        <v>(CTH-REC-SF3-LP1)</v>
      </c>
      <c r="C199" s="32" t="s">
        <v>541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>
      <c r="A200" s="32" t="s">
        <v>392</v>
      </c>
      <c r="B200" s="26" t="str">
        <f t="shared" si="3"/>
        <v>(CTH-REC-SF3-LP2)</v>
      </c>
      <c r="C200" s="32" t="s">
        <v>542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>
      <c r="A201" s="32" t="s">
        <v>393</v>
      </c>
      <c r="B201" s="26" t="str">
        <f t="shared" si="3"/>
        <v>(CTH-REC-SF3-LP3)</v>
      </c>
      <c r="C201" s="32" t="s">
        <v>543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>
      <c r="A202" s="32" t="s">
        <v>394</v>
      </c>
      <c r="B202" s="26" t="str">
        <f t="shared" si="3"/>
        <v>(CTH-REC-SF3-LP4)</v>
      </c>
      <c r="C202" s="32" t="s">
        <v>544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>
      <c r="A203" s="32" t="s">
        <v>395</v>
      </c>
      <c r="B203" s="26" t="str">
        <f t="shared" si="3"/>
        <v>(CTH-REC-SF3-MP0)</v>
      </c>
      <c r="C203" s="32" t="s">
        <v>545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>
      <c r="A204" s="32" t="s">
        <v>396</v>
      </c>
      <c r="B204" s="26" t="str">
        <f t="shared" si="3"/>
        <v>(CTH-REC-SF3-MP1)</v>
      </c>
      <c r="C204" s="32" t="s">
        <v>546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>
      <c r="A205" s="32" t="s">
        <v>397</v>
      </c>
      <c r="B205" s="26" t="str">
        <f t="shared" si="3"/>
        <v>(CTH-REC-SF3-MP2)</v>
      </c>
      <c r="C205" s="32" t="s">
        <v>547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>
      <c r="A206" s="32" t="s">
        <v>398</v>
      </c>
      <c r="B206" s="26" t="str">
        <f t="shared" si="3"/>
        <v>(CTH-REC-SF3-MP3)</v>
      </c>
      <c r="C206" s="32" t="s">
        <v>548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>
      <c r="A207" s="32" t="s">
        <v>399</v>
      </c>
      <c r="B207" s="26" t="str">
        <f t="shared" si="3"/>
        <v>(CTH-REC-SF3-MP4)</v>
      </c>
      <c r="C207" s="32" t="s">
        <v>549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>
      <c r="A208" s="32" t="s">
        <v>402</v>
      </c>
      <c r="B208" s="26" t="str">
        <f t="shared" si="3"/>
        <v>(CWC-REC-SF3-HP0)</v>
      </c>
      <c r="C208" s="32" t="s">
        <v>535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>
      <c r="A209" s="32" t="s">
        <v>403</v>
      </c>
      <c r="B209" s="26" t="str">
        <f t="shared" si="3"/>
        <v>(CWC-REC-SF3-HP1)</v>
      </c>
      <c r="C209" s="32" t="s">
        <v>536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>
      <c r="A210" s="32" t="s">
        <v>404</v>
      </c>
      <c r="B210" s="26" t="str">
        <f t="shared" si="3"/>
        <v>(CWC-REC-SF3-HP2)</v>
      </c>
      <c r="C210" s="32" t="s">
        <v>537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>
      <c r="A211" s="32" t="s">
        <v>405</v>
      </c>
      <c r="B211" s="26" t="str">
        <f t="shared" si="3"/>
        <v>(CWC-REC-SF3-HP3)</v>
      </c>
      <c r="C211" s="32" t="s">
        <v>538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>
      <c r="A212" s="32" t="s">
        <v>406</v>
      </c>
      <c r="B212" s="26" t="str">
        <f t="shared" si="3"/>
        <v>(CWC-REC-SF3-HP4)</v>
      </c>
      <c r="C212" s="32" t="s">
        <v>539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>
      <c r="A213" s="32" t="s">
        <v>407</v>
      </c>
      <c r="B213" s="26" t="str">
        <f t="shared" si="3"/>
        <v>(CWC-REC-SF3-LP0)</v>
      </c>
      <c r="C213" s="32" t="s">
        <v>540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>
      <c r="A214" s="32" t="s">
        <v>408</v>
      </c>
      <c r="B214" s="26" t="str">
        <f t="shared" si="3"/>
        <v>(CWC-REC-SF3-LP1)</v>
      </c>
      <c r="C214" s="32" t="s">
        <v>541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>
      <c r="A215" s="32" t="s">
        <v>409</v>
      </c>
      <c r="B215" s="26" t="str">
        <f t="shared" si="3"/>
        <v>(CWC-REC-SF3-LP2)</v>
      </c>
      <c r="C215" s="32" t="s">
        <v>542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>
      <c r="A216" s="32" t="s">
        <v>410</v>
      </c>
      <c r="B216" s="26" t="str">
        <f t="shared" si="3"/>
        <v>(CWC-REC-SF3-LP3)</v>
      </c>
      <c r="C216" s="32" t="s">
        <v>543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>
      <c r="A217" s="32" t="s">
        <v>411</v>
      </c>
      <c r="B217" s="26" t="str">
        <f t="shared" si="3"/>
        <v>(CWC-REC-SF3-LP4)</v>
      </c>
      <c r="C217" s="32" t="s">
        <v>544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>
      <c r="A218" s="32" t="s">
        <v>412</v>
      </c>
      <c r="B218" s="26" t="str">
        <f t="shared" si="3"/>
        <v>(CWC-REC-SF3-MP0)</v>
      </c>
      <c r="C218" s="32" t="s">
        <v>545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>
      <c r="A219" s="32" t="s">
        <v>413</v>
      </c>
      <c r="B219" s="26" t="str">
        <f t="shared" si="3"/>
        <v>(CWC-REC-SF3-MP1)</v>
      </c>
      <c r="C219" s="32" t="s">
        <v>546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>
      <c r="A220" s="32" t="s">
        <v>414</v>
      </c>
      <c r="B220" s="26" t="str">
        <f t="shared" si="3"/>
        <v>(CWC-REC-SF3-MP2)</v>
      </c>
      <c r="C220" s="32" t="s">
        <v>547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>
      <c r="A221" s="32" t="s">
        <v>415</v>
      </c>
      <c r="B221" s="26" t="str">
        <f t="shared" si="3"/>
        <v>(CWC-REC-SF3-MP3)</v>
      </c>
      <c r="C221" s="32" t="s">
        <v>548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>
      <c r="A222" s="32" t="s">
        <v>416</v>
      </c>
      <c r="B222" s="26" t="str">
        <f t="shared" si="3"/>
        <v>(CWC-REC-SF3-MP4)</v>
      </c>
      <c r="C222" s="32" t="s">
        <v>549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D9" sqref="A9:D15"/>
    </sheetView>
  </sheetViews>
  <sheetFormatPr defaultRowHeight="11.4"/>
  <cols>
    <col min="1" max="1" width="21.625" bestFit="1" customWidth="1"/>
    <col min="2" max="2" width="22.125" bestFit="1" customWidth="1"/>
    <col min="3" max="5" width="19.25" customWidth="1"/>
    <col min="6" max="7" width="23.25" customWidth="1"/>
    <col min="8" max="8" width="26.125" customWidth="1"/>
  </cols>
  <sheetData>
    <row r="1" spans="1:8" ht="1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506</v>
      </c>
      <c r="F1" s="34" t="s">
        <v>512</v>
      </c>
      <c r="G1" s="34" t="s">
        <v>507</v>
      </c>
      <c r="H1" s="35" t="s">
        <v>184</v>
      </c>
    </row>
    <row r="2" spans="1:8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>
      <c r="A39" t="s">
        <v>508</v>
      </c>
      <c r="B39" s="31" t="str">
        <f t="shared" ref="B39" si="2">"("&amp;A39&amp;")"</f>
        <v>(REG-REM-REMOTE2)</v>
      </c>
      <c r="C39" t="s">
        <v>167</v>
      </c>
      <c r="D39" t="s">
        <v>509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>
      <c r="A50" t="s">
        <v>427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>
      <c r="A51" t="s">
        <v>429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>
      <c r="A52" t="s">
        <v>428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>
      <c r="A53" t="s">
        <v>430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>
      <c r="A54" t="s">
        <v>443</v>
      </c>
      <c r="B54" s="31" t="str">
        <f t="shared" si="3"/>
        <v>(REG-REM-TVSTRPL)</v>
      </c>
      <c r="C54" t="s">
        <v>442</v>
      </c>
      <c r="D54" t="s">
        <v>442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>
      <c r="A55" t="s">
        <v>447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444</v>
      </c>
    </row>
    <row r="56" spans="1:10">
      <c r="A56" t="s">
        <v>449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445</v>
      </c>
    </row>
    <row r="57" spans="1:10">
      <c r="A57" t="s">
        <v>532</v>
      </c>
      <c r="B57" s="31" t="str">
        <f t="shared" si="3"/>
        <v>(PB-REM-MULTIMIC)</v>
      </c>
      <c r="C57" t="s">
        <v>527</v>
      </c>
      <c r="D57" t="s">
        <v>528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445</v>
      </c>
    </row>
    <row r="58" spans="1:10">
      <c r="A58" t="s">
        <v>450</v>
      </c>
      <c r="B58" s="31" t="str">
        <f t="shared" si="3"/>
        <v>(PB-REM-TVSTRPL)</v>
      </c>
      <c r="C58" t="s">
        <v>521</v>
      </c>
      <c r="D58" t="s">
        <v>521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445</v>
      </c>
    </row>
    <row r="59" spans="1:10">
      <c r="A59" t="s">
        <v>451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446</v>
      </c>
    </row>
    <row r="60" spans="1:10">
      <c r="A60" t="s">
        <v>515</v>
      </c>
      <c r="B60" s="31" t="str">
        <f t="shared" si="4"/>
        <v>(GB-REM-TVSTRPL)</v>
      </c>
      <c r="C60" t="s">
        <v>521</v>
      </c>
      <c r="D60" t="s">
        <v>521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446</v>
      </c>
      <c r="J60" s="69"/>
    </row>
    <row r="61" spans="1:10">
      <c r="A61" t="s">
        <v>523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525</v>
      </c>
      <c r="J61" s="69"/>
    </row>
    <row r="62" spans="1:10">
      <c r="A62" t="s">
        <v>524</v>
      </c>
      <c r="B62" s="31" t="str">
        <f>"("&amp;A62&amp;")"</f>
        <v>(OHSB-REM-TVSTRPL)</v>
      </c>
      <c r="C62" t="s">
        <v>521</v>
      </c>
      <c r="D62" t="s">
        <v>521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525</v>
      </c>
      <c r="J62" s="69"/>
    </row>
    <row r="63" spans="1:10">
      <c r="A63" t="s">
        <v>452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448</v>
      </c>
      <c r="J63" s="69"/>
    </row>
    <row r="64" spans="1:10">
      <c r="A64" t="s">
        <v>531</v>
      </c>
      <c r="B64" s="31" t="str">
        <f>"("&amp;A64&amp;")"</f>
        <v>(OHGB-REM-MULTIMIC)</v>
      </c>
      <c r="C64" t="s">
        <v>527</v>
      </c>
      <c r="D64" t="s">
        <v>528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448</v>
      </c>
      <c r="J64" s="69"/>
    </row>
    <row r="65" spans="1:10">
      <c r="A65" t="s">
        <v>453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526</v>
      </c>
      <c r="J65" s="69"/>
    </row>
    <row r="66" spans="1:10">
      <c r="A66" t="s">
        <v>530</v>
      </c>
      <c r="B66" s="31" t="str">
        <f t="shared" si="5"/>
        <v>(OHPB-REM-MULTIMIC)</v>
      </c>
      <c r="C66" t="s">
        <v>527</v>
      </c>
      <c r="D66" t="s">
        <v>528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526</v>
      </c>
      <c r="J66" s="69"/>
    </row>
    <row r="67" spans="1:10">
      <c r="A67" t="s">
        <v>454</v>
      </c>
      <c r="B67" s="31" t="str">
        <f t="shared" si="5"/>
        <v>(OHPB-REM-TVSTRPL)</v>
      </c>
      <c r="C67" t="s">
        <v>521</v>
      </c>
      <c r="D67" t="s">
        <v>521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526</v>
      </c>
      <c r="J67" s="69"/>
    </row>
    <row r="68" spans="1:10">
      <c r="A68" t="s">
        <v>443</v>
      </c>
      <c r="B68" s="31" t="str">
        <f t="shared" ref="B68" si="6">"("&amp;A68&amp;")"</f>
        <v>(REG-REM-TVSTRPL)</v>
      </c>
      <c r="C68" t="s">
        <v>521</v>
      </c>
      <c r="D68" t="s">
        <v>521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>
      <c r="A69" t="s">
        <v>165</v>
      </c>
      <c r="B69" s="31" t="str">
        <f t="shared" ref="B69:B74" si="7">"("&amp;A69&amp;")"</f>
        <v>(REG-REM-TVLINK2)</v>
      </c>
      <c r="C69" t="s">
        <v>509</v>
      </c>
      <c r="D69" t="s">
        <v>509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>
      <c r="A71" t="s">
        <v>529</v>
      </c>
      <c r="B71" s="31" t="str">
        <f t="shared" si="7"/>
        <v>(REG-REM-MULTIMIC)</v>
      </c>
      <c r="C71" t="s">
        <v>527</v>
      </c>
      <c r="D71" t="s">
        <v>528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4"/>
  <cols>
    <col min="1" max="1" width="18.125" bestFit="1" customWidth="1"/>
    <col min="2" max="2" width="16.625" bestFit="1" customWidth="1"/>
    <col min="3" max="3" width="20.25" bestFit="1" customWidth="1"/>
    <col min="4" max="5" width="25.625" customWidth="1"/>
    <col min="6" max="6" width="25.375" customWidth="1"/>
    <col min="7" max="7" width="22.625" customWidth="1"/>
    <col min="8" max="8" width="12.875" customWidth="1"/>
  </cols>
  <sheetData>
    <row r="1" spans="1:8" ht="1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504</v>
      </c>
      <c r="F1" s="34" t="s">
        <v>510</v>
      </c>
      <c r="G1" s="34" t="s">
        <v>505</v>
      </c>
      <c r="H1" s="34" t="s">
        <v>87</v>
      </c>
    </row>
    <row r="2" spans="1:8">
      <c r="A2" s="11" t="s">
        <v>175</v>
      </c>
      <c r="B2" s="31" t="str">
        <f>"("&amp;A2&amp;")"</f>
        <v>(REG-SVC-PAFITTING)</v>
      </c>
      <c r="C2" s="11" t="s">
        <v>522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4"/>
  <cols>
    <col min="1" max="1" width="26.125" bestFit="1" customWidth="1"/>
    <col min="2" max="2" width="27.25" bestFit="1" customWidth="1"/>
    <col min="3" max="3" width="18.75" bestFit="1" customWidth="1"/>
    <col min="4" max="5" width="24.75" customWidth="1"/>
    <col min="6" max="6" width="21.75" customWidth="1"/>
  </cols>
  <sheetData>
    <row r="1" spans="1:7">
      <c r="A1" t="s">
        <v>79</v>
      </c>
      <c r="B1" t="s">
        <v>80</v>
      </c>
      <c r="C1" t="s">
        <v>185</v>
      </c>
      <c r="D1" t="s">
        <v>186</v>
      </c>
      <c r="E1" t="s">
        <v>502</v>
      </c>
      <c r="F1" t="s">
        <v>511</v>
      </c>
      <c r="G1" t="s">
        <v>503</v>
      </c>
    </row>
    <row r="2" spans="1:7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1.4"/>
  <cols>
    <col min="1" max="1" width="36.125" bestFit="1" customWidth="1"/>
    <col min="2" max="2" width="24" bestFit="1" customWidth="1"/>
    <col min="3" max="3" width="35.375" bestFit="1" customWidth="1"/>
    <col min="4" max="4" width="16.625" bestFit="1" customWidth="1"/>
    <col min="5" max="5" width="18.875" bestFit="1" customWidth="1"/>
  </cols>
  <sheetData>
    <row r="2" spans="1:5" ht="12">
      <c r="A2" s="1" t="s">
        <v>67</v>
      </c>
      <c r="B2" s="1" t="s">
        <v>68</v>
      </c>
      <c r="C2" s="1" t="s">
        <v>69</v>
      </c>
      <c r="D2" s="1"/>
      <c r="E2" s="1"/>
    </row>
    <row r="3" spans="1:5" ht="12">
      <c r="A3" t="str" cm="1">
        <f t="array" ref="A3:A44">_xlfn.UNIQUE(_xlfn._xlws.SORT((HearingAids[haModel])))</f>
        <v>Beltone BTE Digital Boost Ultra 17 86DWHT</v>
      </c>
      <c r="B3" t="str" cm="1">
        <f t="array" ref="B3:B18">_xlfn.UNIQUE(_xlfn._xlws.SORT(HearingAids[haDiscountDescription]))</f>
        <v>Amplifon Competitive</v>
      </c>
      <c r="C3" t="s">
        <v>70</v>
      </c>
    </row>
    <row r="4" spans="1:5" ht="12">
      <c r="A4" t="str">
        <v>Beltone BTE Digital Boost Ultra 17 95DWT</v>
      </c>
      <c r="B4" t="str">
        <v>Early Lease Upgrade</v>
      </c>
      <c r="C4" t="s">
        <v>14</v>
      </c>
    </row>
    <row r="5" spans="1:5" ht="12">
      <c r="A5" t="str">
        <v>Beltone BTE Digital Boost Ultra 6 86DWHT</v>
      </c>
      <c r="B5" t="str">
        <v>Fast Funding</v>
      </c>
      <c r="C5" t="s">
        <v>71</v>
      </c>
    </row>
    <row r="6" spans="1:5" ht="12">
      <c r="A6" t="str">
        <v>Beltone BTE Digital Boost Ultra 6 95DWT</v>
      </c>
      <c r="B6" t="str">
        <v>GHB Competitive</v>
      </c>
      <c r="C6" t="s">
        <v>72</v>
      </c>
    </row>
    <row r="7" spans="1:5" ht="12">
      <c r="A7" t="str">
        <v>Beltone BTE Digital Boost Ultra 9 86DWHT</v>
      </c>
      <c r="B7" t="str">
        <v>HCS Competitive</v>
      </c>
      <c r="C7" t="s">
        <v>73</v>
      </c>
    </row>
    <row r="8" spans="1:5" ht="12">
      <c r="A8" t="str">
        <v>Beltone BTE Digital Boost Ultra 9 95DWT</v>
      </c>
      <c r="B8" t="str">
        <v>HearUSA Competitive</v>
      </c>
    </row>
    <row r="9" spans="1:5" ht="12">
      <c r="A9" t="str">
        <v>Beltone BTE Digital Rely 2 66DW</v>
      </c>
      <c r="B9" t="str">
        <v>Humana</v>
      </c>
    </row>
    <row r="10" spans="1:5" ht="12">
      <c r="A10" t="str">
        <v>Beltone BTE Digital Rely 2 76DW</v>
      </c>
      <c r="B10" t="str">
        <v>Martins Point Competitive</v>
      </c>
    </row>
    <row r="11" spans="1:5" ht="12">
      <c r="A11" t="str">
        <v>Beltone BTE Digital Rely 2 86DWH</v>
      </c>
      <c r="B11" t="str">
        <v>Nations Hearing Competitive</v>
      </c>
    </row>
    <row r="12" spans="1:5" ht="12">
      <c r="A12" t="str">
        <v>Beltone BTE Digital Rely 2 95DW</v>
      </c>
      <c r="B12" t="str">
        <v>Open House Special</v>
      </c>
    </row>
    <row r="13" spans="1:5" ht="12">
      <c r="A13" t="str">
        <v>Beltone BTE Digital Rely 3 66DW</v>
      </c>
      <c r="B13" t="str">
        <v>Regular</v>
      </c>
    </row>
    <row r="14" spans="1:5" ht="12">
      <c r="A14" t="str">
        <v>Beltone BTE Digital Rely 3 76DW</v>
      </c>
      <c r="B14" t="str">
        <v>Tri-Care</v>
      </c>
    </row>
    <row r="15" spans="1:5" ht="12">
      <c r="A15" t="str">
        <v>Beltone BTE Digital Rely 3 86DWH</v>
      </c>
      <c r="B15" t="str">
        <v>TruHearing Competitive</v>
      </c>
    </row>
    <row r="16" spans="1:5" ht="12">
      <c r="A16" t="str">
        <v>Beltone BTE Digital Rely 3 95DW</v>
      </c>
      <c r="B16" t="str">
        <v>Veterans Discount</v>
      </c>
    </row>
    <row r="17" spans="1:2" ht="12">
      <c r="A17" t="str">
        <v>Beltone BTE Digital Rely 4 66DW</v>
      </c>
      <c r="B17" t="str">
        <v>Volume Discount</v>
      </c>
    </row>
    <row r="18" spans="1:2" ht="12">
      <c r="A18" t="str">
        <v>Beltone BTE Digital Rely 4 76DW</v>
      </c>
      <c r="B18" t="str">
        <v>WellCare Competitive</v>
      </c>
    </row>
    <row r="19" spans="1:2" ht="12">
      <c r="A19" t="str">
        <v>Beltone BTE Digital Rely 4 86DWH</v>
      </c>
    </row>
    <row r="20" spans="1:2" ht="12">
      <c r="A20" t="str">
        <v>Beltone BTE Digital Rely 4 95DW</v>
      </c>
    </row>
    <row r="21" spans="1:2" ht="12">
      <c r="A21" t="str">
        <v>Beltone CIC Digital Rely 3</v>
      </c>
    </row>
    <row r="22" spans="1:2" ht="12">
      <c r="A22" t="str">
        <v>Beltone CIC Digital Rely 4</v>
      </c>
    </row>
    <row r="23" spans="1:2" ht="12">
      <c r="A23" t="str">
        <v>Beltone ITC Digital Rely 2</v>
      </c>
    </row>
    <row r="24" spans="1:2" ht="12">
      <c r="A24" t="str">
        <v>Beltone ITC Digital Rely 3</v>
      </c>
    </row>
    <row r="25" spans="1:2" ht="12">
      <c r="A25" t="str">
        <v>Beltone ITC Digital Rely 4</v>
      </c>
    </row>
    <row r="26" spans="1:2" ht="12">
      <c r="A26" t="str">
        <v>Beltone ITE Digital Rely 2</v>
      </c>
    </row>
    <row r="27" spans="1:2" ht="12">
      <c r="A27" t="str">
        <v>Beltone ITE Digital Rely 3</v>
      </c>
    </row>
    <row r="28" spans="1:2" ht="12">
      <c r="A28" t="str">
        <v>Beltone ITE Digital Rely 4</v>
      </c>
    </row>
    <row r="29" spans="1:2" ht="12">
      <c r="A29" t="str">
        <v>Beltone RIE Digital Commence 2 63-DRW</v>
      </c>
    </row>
    <row r="30" spans="1:2" ht="12">
      <c r="A30" t="str">
        <v>Beltone RIE Digital Commence 3 62-DRWC</v>
      </c>
    </row>
    <row r="31" spans="1:2" ht="12">
      <c r="A31" t="str">
        <v>Beltone RIE Digital Envision 17 62S-DRWC</v>
      </c>
    </row>
    <row r="32" spans="1:2" ht="12">
      <c r="A32" t="str">
        <v>Beltone RIE Digital Envision 4 62S-DRWC</v>
      </c>
    </row>
    <row r="33" spans="1:1" ht="12">
      <c r="A33" t="str">
        <v>Beltone RIE Digital Envision 6 62S-DRWC</v>
      </c>
    </row>
    <row r="34" spans="1:1" ht="12">
      <c r="A34" t="str">
        <v>Beltone RIE Digital Envision 9 62S-DRWC</v>
      </c>
    </row>
    <row r="35" spans="1:1" ht="12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2025-07-02T21:04:13Z</dcterms:modified>
  <cp:category/>
  <cp:contentStatus/>
</cp:coreProperties>
</file>