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hidePivotFieldList="1"/>
  <xr:revisionPtr revIDLastSave="0" documentId="13_ncr:1_{502E0579-B336-4CA8-B502-FEF38CB425B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inal Dashboard" sheetId="11" r:id="rId1"/>
    <sheet name="Title Page" sheetId="3" r:id="rId2"/>
    <sheet name="PT &amp; FT Data Table" sheetId="4" r:id="rId3"/>
    <sheet name="PT &amp; FT Data PivotTable format" sheetId="5" r:id="rId4"/>
    <sheet name="General FTE and PTE" sheetId="6" r:id="rId5"/>
    <sheet name="Cluster Part Time" sheetId="9" r:id="rId6"/>
    <sheet name="Part Time Proportion" sheetId="10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6" l="1"/>
  <c r="E33" i="6"/>
  <c r="D33" i="6"/>
  <c r="F29" i="6"/>
  <c r="F30" i="6"/>
  <c r="F31" i="6"/>
  <c r="F32" i="6"/>
  <c r="F28" i="6"/>
  <c r="E29" i="6"/>
  <c r="E30" i="6"/>
  <c r="E31" i="6"/>
  <c r="E32" i="6"/>
  <c r="D29" i="6"/>
  <c r="D30" i="6"/>
  <c r="D31" i="6"/>
  <c r="D32" i="6"/>
  <c r="E28" i="6"/>
  <c r="D28" i="6"/>
  <c r="F8" i="6"/>
  <c r="E8" i="6"/>
  <c r="D8" i="6"/>
  <c r="F4" i="6"/>
  <c r="F5" i="6"/>
  <c r="F6" i="6"/>
  <c r="F7" i="6"/>
  <c r="F3" i="6"/>
  <c r="E4" i="6"/>
  <c r="E5" i="6"/>
  <c r="E6" i="6"/>
  <c r="E7" i="6"/>
  <c r="E3" i="6"/>
  <c r="D4" i="6"/>
  <c r="D5" i="6"/>
  <c r="D6" i="6"/>
  <c r="D7" i="6"/>
  <c r="D3" i="6"/>
  <c r="C33" i="6"/>
  <c r="B34" i="6" s="1"/>
  <c r="B33" i="6"/>
  <c r="C8" i="6"/>
  <c r="B8" i="6"/>
  <c r="Y35" i="11"/>
  <c r="J7" i="6" s="1"/>
  <c r="K13" i="6" s="1"/>
  <c r="N35" i="11"/>
  <c r="P66" i="10" s="1"/>
  <c r="C35" i="11"/>
  <c r="Q10" i="10" s="1"/>
  <c r="V7" i="6"/>
  <c r="W10" i="6" s="1"/>
  <c r="Y8" i="11"/>
  <c r="N8" i="11"/>
  <c r="F33" i="9" s="1"/>
  <c r="F44" i="9" s="1"/>
  <c r="C8" i="11"/>
  <c r="E57" i="9" s="1"/>
  <c r="E65" i="9" s="1"/>
  <c r="E64" i="9" s="1"/>
  <c r="K10" i="6" l="1"/>
  <c r="K11" i="6"/>
  <c r="K9" i="6"/>
  <c r="K12" i="6"/>
  <c r="K7" i="6"/>
  <c r="R68" i="10"/>
  <c r="Q71" i="10"/>
  <c r="R72" i="10"/>
  <c r="R69" i="10"/>
  <c r="Q72" i="10"/>
  <c r="R71" i="10"/>
  <c r="Q68" i="10"/>
  <c r="R70" i="10"/>
  <c r="Q70" i="10"/>
  <c r="Q69" i="10"/>
  <c r="F67" i="9"/>
  <c r="W7" i="6"/>
  <c r="W9" i="6"/>
  <c r="W13" i="6"/>
  <c r="W12" i="6"/>
  <c r="W11" i="6"/>
  <c r="M3" i="11"/>
  <c r="F38" i="9"/>
  <c r="F35" i="9"/>
  <c r="F36" i="9"/>
  <c r="F37" i="9"/>
  <c r="F39" i="9"/>
  <c r="F40" i="9"/>
  <c r="F41" i="9"/>
  <c r="F42" i="9"/>
  <c r="F43" i="9"/>
  <c r="F68" i="9"/>
  <c r="F70" i="9"/>
  <c r="F69" i="9"/>
  <c r="F71" i="9"/>
  <c r="P65" i="10"/>
  <c r="P9" i="10"/>
  <c r="K14" i="6" l="1"/>
  <c r="K15" i="6" s="1"/>
  <c r="W14" i="6"/>
  <c r="W15" i="6" s="1"/>
  <c r="W16" i="6" s="1"/>
  <c r="Q73" i="10"/>
  <c r="Q74" i="10" s="1"/>
  <c r="Q75" i="10" s="1"/>
  <c r="R73" i="10"/>
  <c r="F72" i="9"/>
  <c r="F73" i="9" s="1"/>
  <c r="F74" i="9" s="1"/>
  <c r="F75" i="9" s="1"/>
  <c r="Q11" i="10"/>
  <c r="Q12" i="10"/>
  <c r="C18" i="6"/>
  <c r="C19" i="6" s="1"/>
  <c r="C20" i="6" s="1"/>
  <c r="B18" i="6"/>
  <c r="B19" i="6" s="1"/>
  <c r="B20" i="6" s="1"/>
  <c r="K16" i="6" l="1"/>
  <c r="W17" i="6"/>
  <c r="W18" i="6" s="1"/>
  <c r="W19" i="6" s="1"/>
  <c r="Q76" i="10"/>
  <c r="Q77" i="10" s="1"/>
  <c r="R74" i="10"/>
  <c r="R75" i="10" s="1"/>
  <c r="F76" i="9"/>
  <c r="F77" i="9" s="1"/>
  <c r="F78" i="9" s="1"/>
  <c r="E26" i="11" s="1"/>
  <c r="E27" i="11" s="1"/>
  <c r="C21" i="6"/>
  <c r="C22" i="6" s="1"/>
  <c r="B21" i="6"/>
  <c r="K17" i="6" l="1"/>
  <c r="K18" i="6" s="1"/>
  <c r="R76" i="10"/>
  <c r="R77" i="10" s="1"/>
  <c r="R78" i="10" s="1"/>
  <c r="Q78" i="10"/>
  <c r="Q79" i="10" s="1"/>
  <c r="N58" i="11" s="1"/>
  <c r="C23" i="6"/>
  <c r="C24" i="6" s="1"/>
  <c r="B22" i="6"/>
  <c r="K19" i="6" l="1"/>
  <c r="K20" i="6" s="1"/>
  <c r="R79" i="10"/>
  <c r="N59" i="11" s="1"/>
  <c r="B23" i="6"/>
  <c r="B24" i="6" s="1"/>
  <c r="B9" i="6" l="1"/>
  <c r="E96" i="4"/>
  <c r="V96" i="4" l="1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F97" i="4"/>
  <c r="D96" i="4"/>
  <c r="C96" i="4"/>
  <c r="D97" i="4" s="1"/>
  <c r="J98" i="4" l="1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<sst xmlns="http://schemas.openxmlformats.org/spreadsheetml/2006/main" count="7871" uniqueCount="180">
  <si>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</si>
  <si>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</si>
  <si>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</si>
  <si>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</si>
  <si>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</si>
  <si>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</si>
  <si>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</si>
  <si>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</si>
  <si>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</si>
  <si>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</si>
  <si>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</si>
  <si>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</si>
  <si>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</si>
  <si>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</si>
  <si>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</si>
  <si>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</si>
  <si>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</si>
  <si>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</si>
  <si>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</si>
  <si>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</si>
  <si>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</si>
  <si>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</si>
  <si>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</si>
  <si>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</si>
  <si>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</si>
  <si>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</si>
  <si>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</si>
  <si>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</si>
  <si>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</si>
  <si>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</si>
  <si>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</si>
  <si>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</si>
  <si>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</si>
  <si>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</si>
  <si>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</si>
  <si>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</si>
  <si>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</si>
  <si>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</si>
  <si>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</si>
  <si>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</si>
  <si>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</si>
  <si>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</si>
  <si>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</si>
  <si>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</si>
  <si>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</si>
  <si>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</si>
  <si>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</si>
  <si>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</si>
  <si>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</si>
  <si>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</si>
  <si>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</si>
  <si>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</si>
  <si>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</si>
  <si>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</si>
  <si>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</si>
  <si>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</si>
  <si>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</si>
  <si>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</si>
  <si>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</si>
  <si>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</si>
  <si>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</si>
  <si>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</si>
  <si>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</si>
  <si>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</si>
  <si>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</si>
  <si>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</si>
  <si>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</si>
  <si>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</si>
  <si>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</si>
  <si>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</si>
  <si>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</si>
  <si>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</si>
  <si>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</si>
  <si>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</si>
  <si>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</si>
  <si>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</si>
  <si>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</si>
  <si>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</si>
  <si>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</si>
  <si>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</si>
  <si>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</si>
  <si>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</si>
  <si>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</si>
  <si>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</si>
  <si>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</si>
  <si>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</si>
  <si>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</si>
  <si>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</si>
  <si>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</si>
  <si>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</si>
  <si>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</si>
  <si>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</si>
  <si>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</si>
  <si>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</si>
  <si>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</si>
  <si>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</si>
  <si>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</si>
  <si>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</si>
  <si>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</si>
  <si>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</si>
  <si>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</si>
  <si>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</si>
  <si>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</si>
  <si>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</si>
  <si>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</si>
  <si>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</si>
  <si>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</si>
  <si>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</si>
  <si>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</si>
  <si>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</si>
  <si>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</si>
  <si>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</si>
  <si>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</si>
  <si>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</si>
  <si>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</si>
  <si>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</si>
  <si>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</si>
  <si>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</si>
  <si>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</si>
  <si>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</si>
  <si>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</si>
  <si>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</si>
  <si>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</si>
  <si>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</si>
  <si>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</si>
  <si>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Difference</t>
  </si>
  <si>
    <t>Part-Time Employment Trend (2014-2018)</t>
  </si>
  <si>
    <t>Part-Time Employment Projection (2014-2025)</t>
  </si>
  <si>
    <t>Row Labels</t>
  </si>
  <si>
    <t>Grand Total</t>
  </si>
  <si>
    <t>Sum of Headcount</t>
  </si>
  <si>
    <t>Percentage Distribution Of Headcount In Clusters (Full-Time &amp; Part-Time)</t>
  </si>
  <si>
    <t>Percentage Distribution Of Headcount In Clusters (ONLY Part-Time)</t>
  </si>
  <si>
    <t>Change In Part-Time Distribution Over Last 4 Years (For Each Cluster)</t>
  </si>
  <si>
    <t>Education Total</t>
  </si>
  <si>
    <t>Family &amp; Community Services Total</t>
  </si>
  <si>
    <t>Finance, Services &amp; Innovation Total</t>
  </si>
  <si>
    <t>Health Total</t>
  </si>
  <si>
    <t>Industry Total</t>
  </si>
  <si>
    <t>Justice Total</t>
  </si>
  <si>
    <t>Planning &amp; Environment Total</t>
  </si>
  <si>
    <t>Premier &amp; Cabinet Total</t>
  </si>
  <si>
    <t>Transport Total</t>
  </si>
  <si>
    <t>Treasury Total</t>
  </si>
  <si>
    <t>Female Total</t>
  </si>
  <si>
    <t>Male Total</t>
  </si>
  <si>
    <t>Percentage Of Subtotal</t>
  </si>
  <si>
    <t>Representation Of Part-Time Male and Female Employees As A Proportion Of Their Respective Headcounts In Each Cluster</t>
  </si>
  <si>
    <t>Conclusions To Be Made From Data</t>
  </si>
  <si>
    <t>For all sectors, the number of female part-time employees is greater in comparison to male part-time employees.</t>
  </si>
  <si>
    <t>Alternatively, males make up a large proportion of full-time employees in each sector</t>
  </si>
  <si>
    <t>Trend In Part-Time Employment For FEMALES In Each Cluster</t>
  </si>
  <si>
    <t>Trend In Part-Time Employment For MALES In Each Cluster</t>
  </si>
  <si>
    <t>Look-Up Table</t>
  </si>
  <si>
    <t>Linear regression is used to extrapolate male and female</t>
  </si>
  <si>
    <t>part-time employment for 2019-2025. The linear regression</t>
  </si>
  <si>
    <t>is computed using the least-squares method</t>
  </si>
  <si>
    <t>Bar Graph Comparing Male &amp; Female Part-Time Employment (2018)</t>
  </si>
  <si>
    <t>Linear regression is used to extrapolate male and female part-time employment for 2019-2025. The linear regression</t>
  </si>
  <si>
    <t>Analysis On Part-Time Employment For Clusters In The NSW Public Sector</t>
  </si>
  <si>
    <t xml:space="preserve">Choice: </t>
  </si>
  <si>
    <t>Choice:</t>
  </si>
  <si>
    <t>Part-Time Employment Trends For Each NSW Public Sector Cluster</t>
  </si>
  <si>
    <t xml:space="preserve"> </t>
  </si>
  <si>
    <t>Changes In Proportion Of Female and Male Part-Time Employees (2014-2018)</t>
  </si>
  <si>
    <t>Proportion Of Female and Male Part-Time Employees (2018)</t>
  </si>
  <si>
    <t>Predicted 2025 Proportions By Gender</t>
  </si>
  <si>
    <t>Percentage Of Respective Gender In Workforce (%)</t>
  </si>
  <si>
    <t>Projected 2025 Headcount</t>
  </si>
  <si>
    <t>Full-Time Employment Trend (2014-2018)</t>
  </si>
  <si>
    <t>Look Up Table (FTE)</t>
  </si>
  <si>
    <t>Look Up Table (PTE)</t>
  </si>
  <si>
    <t>Aggregate Male &amp; Female Full-Time Employment (FTE) (2014-2018)</t>
  </si>
  <si>
    <t>Aggregate Male &amp; Female Part-Time Employment (PTE) (2014-2018)</t>
  </si>
  <si>
    <t>Mean</t>
  </si>
  <si>
    <t>% Male</t>
  </si>
  <si>
    <t>% Female</t>
  </si>
  <si>
    <t>%Male</t>
  </si>
  <si>
    <t>%Female</t>
  </si>
  <si>
    <t>Percentage Increase/Decrease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</si>
</sst>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_ ;\-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1"/>
      <color theme="1"/>
      <name val="Segoe UI Semibold"/>
      <family val="2"/>
    </font>
    <font>
      <sz val="11"/>
      <color theme="1"/>
      <name val="Segoe UI Semibold"/>
      <family val="2"/>
    </font>
    <font>
      <i/>
      <sz val="9"/>
      <color theme="1"/>
      <name val="Segoe UI"/>
      <family val="2"/>
    </font>
    <font>
      <sz val="9"/>
      <color theme="1"/>
      <name val="Segoe UI"/>
      <family val="2"/>
    </font>
    <font>
      <sz val="16"/>
      <color theme="1"/>
      <name val="Segoe UI Light"/>
      <family val="2"/>
    </font>
    <font>
      <b/>
      <i/>
      <sz val="9"/>
      <color theme="1"/>
      <name val="Segoe UI"/>
      <family val="2"/>
    </font>
    <font>
      <sz val="11"/>
      <name val="Calibri"/>
      <family val="2"/>
      <scheme val="minor"/>
    </font>
    <font>
      <b/>
      <i/>
      <sz val="9"/>
      <color theme="1"/>
      <name val="Segoe UI Semibold"/>
      <family val="2"/>
    </font>
    <font>
      <i/>
      <sz val="9"/>
      <color theme="1"/>
      <name val="Segoe UI Semibold"/>
      <family val="2"/>
    </font>
    <font>
      <b/>
      <i/>
      <sz val="9"/>
      <color theme="0"/>
      <name val="Segoe UI Semibold"/>
      <family val="2"/>
    </font>
    <font>
      <sz val="11"/>
      <color rgb="FFCCCCFF"/>
      <name val="Calibri"/>
      <family val="2"/>
      <scheme val="minor"/>
    </font>
    <font>
      <b/>
      <i/>
      <sz val="9"/>
      <color theme="7" tint="0.79998168889431442"/>
      <name val="Segoe UI"/>
      <family val="2"/>
    </font>
    <font>
      <sz val="11"/>
      <color theme="7" tint="0.7999816888943144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Fill="1" applyBorder="1"/>
    <xf numFmtId="164" fontId="3" fillId="0" borderId="0" xfId="0" applyNumberFormat="1" applyFont="1"/>
    <xf numFmtId="0" fontId="2" fillId="0" borderId="11" xfId="0" applyFont="1" applyBorder="1"/>
    <xf numFmtId="164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/>
    </xf>
    <xf numFmtId="10" fontId="0" fillId="0" borderId="0" xfId="0" applyNumberFormat="1"/>
    <xf numFmtId="0" fontId="4" fillId="0" borderId="12" xfId="0" applyNumberFormat="1" applyFont="1" applyBorder="1"/>
    <xf numFmtId="0" fontId="4" fillId="2" borderId="0" xfId="0" applyFont="1" applyFill="1"/>
    <xf numFmtId="0" fontId="0" fillId="2" borderId="0" xfId="0" applyFill="1"/>
    <xf numFmtId="0" fontId="4" fillId="3" borderId="17" xfId="0" applyFont="1" applyFill="1" applyBorder="1" applyAlignment="1">
      <alignment horizontal="left" indent="1"/>
    </xf>
    <xf numFmtId="0" fontId="4" fillId="3" borderId="0" xfId="0" applyNumberFormat="1" applyFont="1" applyFill="1" applyBorder="1"/>
    <xf numFmtId="10" fontId="4" fillId="3" borderId="18" xfId="0" applyNumberFormat="1" applyFont="1" applyFill="1" applyBorder="1"/>
    <xf numFmtId="0" fontId="0" fillId="3" borderId="17" xfId="0" applyFill="1" applyBorder="1" applyAlignment="1">
      <alignment horizontal="left" indent="2"/>
    </xf>
    <xf numFmtId="0" fontId="0" fillId="3" borderId="0" xfId="0" applyNumberFormat="1" applyFill="1" applyBorder="1"/>
    <xf numFmtId="10" fontId="0" fillId="3" borderId="18" xfId="0" applyNumberFormat="1" applyFill="1" applyBorder="1"/>
    <xf numFmtId="0" fontId="4" fillId="3" borderId="20" xfId="0" applyFont="1" applyFill="1" applyBorder="1" applyAlignment="1">
      <alignment horizontal="left"/>
    </xf>
    <xf numFmtId="0" fontId="4" fillId="3" borderId="21" xfId="0" applyNumberFormat="1" applyFont="1" applyFill="1" applyBorder="1"/>
    <xf numFmtId="10" fontId="4" fillId="3" borderId="22" xfId="0" applyNumberFormat="1" applyFont="1" applyFill="1" applyBorder="1"/>
    <xf numFmtId="0" fontId="4" fillId="3" borderId="14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0" fontId="0" fillId="3" borderId="17" xfId="0" applyFill="1" applyBorder="1" applyAlignment="1">
      <alignment horizontal="left" indent="3"/>
    </xf>
    <xf numFmtId="0" fontId="4" fillId="3" borderId="20" xfId="0" applyFont="1" applyFill="1" applyBorder="1" applyAlignment="1">
      <alignment horizontal="left" indent="1"/>
    </xf>
    <xf numFmtId="0" fontId="4" fillId="3" borderId="17" xfId="0" applyFont="1" applyFill="1" applyBorder="1" applyAlignment="1">
      <alignment horizontal="left" indent="2"/>
    </xf>
    <xf numFmtId="0" fontId="4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4" fillId="0" borderId="0" xfId="0" applyFont="1" applyFill="1" applyBorder="1"/>
    <xf numFmtId="10" fontId="0" fillId="0" borderId="0" xfId="0" applyNumberFormat="1" applyFill="1" applyBorder="1"/>
    <xf numFmtId="10" fontId="0" fillId="3" borderId="15" xfId="0" applyNumberFormat="1" applyFill="1" applyBorder="1"/>
    <xf numFmtId="10" fontId="0" fillId="3" borderId="16" xfId="0" applyNumberFormat="1" applyFill="1" applyBorder="1"/>
    <xf numFmtId="0" fontId="4" fillId="3" borderId="13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0" fontId="0" fillId="3" borderId="21" xfId="0" applyNumberFormat="1" applyFill="1" applyBorder="1"/>
    <xf numFmtId="10" fontId="0" fillId="3" borderId="22" xfId="0" applyNumberFormat="1" applyFill="1" applyBorder="1"/>
    <xf numFmtId="0" fontId="0" fillId="0" borderId="0" xfId="0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6" borderId="0" xfId="0" applyFont="1" applyFill="1" applyBorder="1" applyAlignment="1">
      <alignment horizontal="left"/>
    </xf>
    <xf numFmtId="10" fontId="0" fillId="6" borderId="0" xfId="0" applyNumberFormat="1" applyFill="1" applyBorder="1"/>
    <xf numFmtId="0" fontId="0" fillId="6" borderId="0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/>
    </xf>
    <xf numFmtId="0" fontId="0" fillId="7" borderId="0" xfId="0" applyFont="1" applyFill="1" applyAlignment="1">
      <alignment horizontal="right" vertical="center"/>
    </xf>
    <xf numFmtId="0" fontId="0" fillId="7" borderId="0" xfId="0" applyFont="1" applyFill="1" applyBorder="1" applyAlignment="1">
      <alignment horizontal="right" vertical="center"/>
    </xf>
    <xf numFmtId="0" fontId="0" fillId="0" borderId="0" xfId="0" applyFill="1"/>
    <xf numFmtId="0" fontId="4" fillId="6" borderId="0" xfId="0" applyFont="1" applyFill="1"/>
    <xf numFmtId="0" fontId="4" fillId="5" borderId="0" xfId="0" applyFont="1" applyFill="1"/>
    <xf numFmtId="0" fontId="8" fillId="4" borderId="0" xfId="0" applyFont="1" applyFill="1"/>
    <xf numFmtId="0" fontId="9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1" fillId="5" borderId="0" xfId="0" applyFont="1" applyFill="1"/>
    <xf numFmtId="0" fontId="1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/>
    </xf>
    <xf numFmtId="0" fontId="0" fillId="0" borderId="12" xfId="0" applyNumberFormat="1" applyFont="1" applyBorder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ont="1"/>
    <xf numFmtId="0" fontId="0" fillId="0" borderId="0" xfId="0" applyNumberFormat="1" applyFont="1" applyBorder="1" applyAlignment="1">
      <alignment horizontal="right" vertical="center"/>
    </xf>
    <xf numFmtId="0" fontId="16" fillId="0" borderId="0" xfId="0" applyFont="1" applyAlignment="1">
      <alignment horizontal="left" vertical="top"/>
    </xf>
    <xf numFmtId="0" fontId="4" fillId="7" borderId="20" xfId="0" applyFont="1" applyFill="1" applyBorder="1"/>
    <xf numFmtId="0" fontId="0" fillId="7" borderId="21" xfId="0" applyFill="1" applyBorder="1"/>
    <xf numFmtId="0" fontId="5" fillId="7" borderId="21" xfId="0" applyFont="1" applyFill="1" applyBorder="1"/>
    <xf numFmtId="0" fontId="0" fillId="7" borderId="22" xfId="0" applyFill="1" applyBorder="1"/>
    <xf numFmtId="0" fontId="0" fillId="7" borderId="0" xfId="0" applyFill="1" applyBorder="1"/>
    <xf numFmtId="0" fontId="10" fillId="7" borderId="0" xfId="0" applyFont="1" applyFill="1" applyBorder="1"/>
    <xf numFmtId="0" fontId="11" fillId="7" borderId="0" xfId="0" applyFont="1" applyFill="1" applyBorder="1"/>
    <xf numFmtId="0" fontId="15" fillId="7" borderId="0" xfId="0" applyFont="1" applyFill="1" applyBorder="1"/>
    <xf numFmtId="0" fontId="12" fillId="7" borderId="0" xfId="0" applyFont="1" applyFill="1" applyBorder="1"/>
    <xf numFmtId="0" fontId="13" fillId="7" borderId="0" xfId="0" applyFont="1" applyFill="1" applyBorder="1"/>
    <xf numFmtId="0" fontId="6" fillId="7" borderId="0" xfId="0" applyFont="1" applyFill="1" applyBorder="1"/>
    <xf numFmtId="0" fontId="15" fillId="5" borderId="0" xfId="0" applyFont="1" applyFill="1" applyAlignment="1">
      <alignment horizontal="left"/>
    </xf>
    <xf numFmtId="0" fontId="10" fillId="6" borderId="0" xfId="0" applyFont="1" applyFill="1"/>
    <xf numFmtId="0" fontId="15" fillId="6" borderId="0" xfId="0" applyFont="1" applyFill="1"/>
    <xf numFmtId="0" fontId="0" fillId="8" borderId="0" xfId="0" applyFill="1"/>
    <xf numFmtId="0" fontId="10" fillId="8" borderId="0" xfId="0" applyFont="1" applyFill="1" applyAlignment="1">
      <alignment vertical="center"/>
    </xf>
    <xf numFmtId="0" fontId="17" fillId="8" borderId="0" xfId="0" applyFont="1" applyFill="1"/>
    <xf numFmtId="0" fontId="19" fillId="8" borderId="0" xfId="0" applyFont="1" applyFill="1"/>
    <xf numFmtId="0" fontId="10" fillId="2" borderId="0" xfId="0" applyFont="1" applyFill="1"/>
    <xf numFmtId="0" fontId="17" fillId="2" borderId="0" xfId="0" applyFont="1" applyFill="1"/>
    <xf numFmtId="0" fontId="4" fillId="2" borderId="25" xfId="0" applyFont="1" applyFill="1" applyBorder="1"/>
    <xf numFmtId="0" fontId="4" fillId="2" borderId="26" xfId="0" applyFont="1" applyFill="1" applyBorder="1"/>
    <xf numFmtId="0" fontId="4" fillId="2" borderId="27" xfId="0" applyFont="1" applyFill="1" applyBorder="1"/>
    <xf numFmtId="0" fontId="7" fillId="2" borderId="28" xfId="0" applyFont="1" applyFill="1" applyBorder="1"/>
    <xf numFmtId="0" fontId="7" fillId="2" borderId="29" xfId="0" applyFont="1" applyFill="1" applyBorder="1"/>
    <xf numFmtId="0" fontId="7" fillId="2" borderId="30" xfId="0" applyFont="1" applyFill="1" applyBorder="1"/>
    <xf numFmtId="0" fontId="5" fillId="2" borderId="17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0" fillId="2" borderId="18" xfId="0" applyFill="1" applyBorder="1"/>
    <xf numFmtId="0" fontId="5" fillId="2" borderId="23" xfId="0" applyFont="1" applyFill="1" applyBorder="1"/>
    <xf numFmtId="0" fontId="5" fillId="2" borderId="24" xfId="0" applyFont="1" applyFill="1" applyBorder="1"/>
    <xf numFmtId="0" fontId="0" fillId="2" borderId="24" xfId="0" applyFill="1" applyBorder="1"/>
    <xf numFmtId="0" fontId="0" fillId="2" borderId="19" xfId="0" applyFill="1" applyBorder="1"/>
    <xf numFmtId="0" fontId="4" fillId="0" borderId="11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/>
    <xf numFmtId="0" fontId="0" fillId="9" borderId="0" xfId="0" applyFill="1"/>
    <xf numFmtId="0" fontId="10" fillId="9" borderId="0" xfId="0" applyFont="1" applyFill="1"/>
    <xf numFmtId="0" fontId="18" fillId="9" borderId="0" xfId="0" applyFont="1" applyFill="1"/>
    <xf numFmtId="0" fontId="20" fillId="9" borderId="0" xfId="0" applyFont="1" applyFill="1"/>
    <xf numFmtId="0" fontId="21" fillId="6" borderId="0" xfId="0" applyFont="1" applyFill="1"/>
    <xf numFmtId="0" fontId="22" fillId="6" borderId="0" xfId="0" applyFont="1" applyFill="1"/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>
      <alignment horizontal="right" vertical="center"/>
    </xf>
    <xf numFmtId="0" fontId="0" fillId="7" borderId="0" xfId="0" applyFont="1" applyFill="1"/>
    <xf numFmtId="164" fontId="0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3" fillId="0" borderId="0" xfId="0" applyFont="1" applyAlignment="1">
      <alignment horizontal="right" vertical="top"/>
    </xf>
    <xf numFmtId="0" fontId="4" fillId="0" borderId="31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23" fillId="0" borderId="15" xfId="0" applyFont="1" applyBorder="1" applyAlignment="1">
      <alignment horizontal="right"/>
    </xf>
    <xf numFmtId="0" fontId="4" fillId="0" borderId="15" xfId="0" applyFont="1" applyFill="1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1" xfId="0" applyBorder="1"/>
    <xf numFmtId="164" fontId="0" fillId="0" borderId="0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left" vertical="top"/>
    </xf>
    <xf numFmtId="164" fontId="4" fillId="0" borderId="15" xfId="0" applyNumberFormat="1" applyFont="1" applyBorder="1" applyAlignment="1">
      <alignment horizontal="left" vertical="top"/>
    </xf>
    <xf numFmtId="164" fontId="4" fillId="0" borderId="15" xfId="0" applyNumberFormat="1" applyFont="1" applyBorder="1"/>
    <xf numFmtId="164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4" fillId="0" borderId="15" xfId="0" applyFont="1" applyBorder="1"/>
    <xf numFmtId="0" fontId="4" fillId="0" borderId="11" xfId="0" applyFont="1" applyBorder="1"/>
    <xf numFmtId="164" fontId="4" fillId="0" borderId="11" xfId="0" applyNumberFormat="1" applyFont="1" applyBorder="1" applyAlignment="1">
      <alignment horizontal="right" vertical="center"/>
    </xf>
    <xf numFmtId="0" fontId="24" fillId="2" borderId="0" xfId="0" applyFont="1" applyFill="1"/>
    <xf numFmtId="0" fontId="4" fillId="7" borderId="0" xfId="0" applyFont="1" applyFill="1" applyBorder="1"/>
    <xf numFmtId="0" fontId="5" fillId="7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2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20000"/>
                    <a:lumOff val="80000"/>
                  </a:schemeClr>
                </a:solidFill>
              </a:rPr>
              <a:t>Headcount</a:t>
            </a:r>
          </a:p>
        </c:rich>
      </c:tx>
      <c:layout>
        <c:manualLayout>
          <c:xMode val="edge"/>
          <c:yMode val="edge"/>
          <c:x val="0.72187156636030225"/>
          <c:y val="6.8774201633283905E-2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2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'Cluster Part Time'!$F$34</c:f>
              <c:strCache>
                <c:ptCount val="1"/>
                <c:pt idx="0">
                  <c:v>Headcount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5B-497B-9ABC-70604B8C5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5B-497B-9ABC-70604B8C58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5B-497B-9ABC-70604B8C58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5B-497B-9ABC-70604B8C58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5B-497B-9ABC-70604B8C58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05B-497B-9ABC-70604B8C58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05B-497B-9ABC-70604B8C58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05B-497B-9ABC-70604B8C58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05B-497B-9ABC-70604B8C58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05B-497B-9ABC-70604B8C584D}"/>
              </c:ext>
            </c:extLst>
          </c:dPt>
          <c:dLbls>
            <c:dLbl>
              <c:idx val="1"/>
              <c:layout>
                <c:manualLayout>
                  <c:x val="0.12256544704680694"/>
                  <c:y val="-7.15401247262428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5B-497B-9ABC-70604B8C584D}"/>
                </c:ext>
              </c:extLst>
            </c:dLbl>
            <c:dLbl>
              <c:idx val="2"/>
              <c:layout>
                <c:manualLayout>
                  <c:x val="5.373833083552499E-2"/>
                  <c:y val="-3.45187225295442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5B-497B-9ABC-70604B8C584D}"/>
                </c:ext>
              </c:extLst>
            </c:dLbl>
            <c:dLbl>
              <c:idx val="4"/>
              <c:layout>
                <c:manualLayout>
                  <c:x val="-6.7951794758049605E-2"/>
                  <c:y val="3.313820576070165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5B-497B-9ABC-70604B8C584D}"/>
                </c:ext>
              </c:extLst>
            </c:dLbl>
            <c:dLbl>
              <c:idx val="5"/>
              <c:layout>
                <c:manualLayout>
                  <c:x val="-8.8172858674355842E-2"/>
                  <c:y val="-9.611551303134499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5B-497B-9ABC-70604B8C584D}"/>
                </c:ext>
              </c:extLst>
            </c:dLbl>
            <c:dLbl>
              <c:idx val="6"/>
              <c:layout>
                <c:manualLayout>
                  <c:x val="-7.9257254814979153E-2"/>
                  <c:y val="-5.00035817511337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5B-497B-9ABC-70604B8C584D}"/>
                </c:ext>
              </c:extLst>
            </c:dLbl>
            <c:dLbl>
              <c:idx val="7"/>
              <c:layout>
                <c:manualLayout>
                  <c:x val="-2.491042844996488E-2"/>
                  <c:y val="-7.030743882991977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5B-497B-9ABC-70604B8C584D}"/>
                </c:ext>
              </c:extLst>
            </c:dLbl>
            <c:dLbl>
              <c:idx val="8"/>
              <c:layout>
                <c:manualLayout>
                  <c:x val="3.0907988614099224E-2"/>
                  <c:y val="-5.00430329230411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5B-497B-9ABC-70604B8C584D}"/>
                </c:ext>
              </c:extLst>
            </c:dLbl>
            <c:dLbl>
              <c:idx val="9"/>
              <c:layout>
                <c:manualLayout>
                  <c:x val="0.11185213115966137"/>
                  <c:y val="-2.56795983455424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5B-497B-9ABC-70604B8C584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Part Time'!$E$35:$E$44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'Cluster Part Time'!$F$35:$F$44</c:f>
              <c:numCache>
                <c:formatCode>General</c:formatCode>
                <c:ptCount val="10"/>
                <c:pt idx="0">
                  <c:v>3442</c:v>
                </c:pt>
                <c:pt idx="1">
                  <c:v>2073</c:v>
                </c:pt>
                <c:pt idx="2">
                  <c:v>1852</c:v>
                </c:pt>
                <c:pt idx="3">
                  <c:v>1904</c:v>
                </c:pt>
                <c:pt idx="4">
                  <c:v>813</c:v>
                </c:pt>
                <c:pt idx="5">
                  <c:v>5021</c:v>
                </c:pt>
                <c:pt idx="6">
                  <c:v>1553</c:v>
                </c:pt>
                <c:pt idx="7">
                  <c:v>363</c:v>
                </c:pt>
                <c:pt idx="8">
                  <c:v>4343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05B-497B-9ABC-70604B8C58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5311448744963"/>
          <c:y val="0.25644637339911303"/>
          <c:w val="0.23908340516047027"/>
          <c:h val="0.55624595106393582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FTE and PTE'!$W$7</c:f>
          <c:strCache>
            <c:ptCount val="1"/>
            <c:pt idx="0">
              <c:v>Aggregate Part-Time Employment - Male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'General FTE and PTE'!$W$8</c:f>
              <c:strCache>
                <c:ptCount val="1"/>
                <c:pt idx="0">
                  <c:v>Headcount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'General FTE and PTE'!$V$9:$V$13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PTE'!$W$9:$W$13</c:f>
              <c:numCache>
                <c:formatCode>General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4-4E90-A466-E980056A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95488"/>
        <c:axId val="1335185232"/>
      </c:scatterChart>
      <c:valAx>
        <c:axId val="1456795488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>
            <c:manualLayout>
              <c:xMode val="edge"/>
              <c:yMode val="edge"/>
              <c:x val="0.5170204408213169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85232"/>
        <c:crosses val="autoZero"/>
        <c:crossBetween val="midCat"/>
      </c:valAx>
      <c:valAx>
        <c:axId val="13351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Headcount</a:t>
                </a:r>
              </a:p>
            </c:rich>
          </c:tx>
          <c:layout>
            <c:manualLayout>
              <c:xMode val="edge"/>
              <c:yMode val="edge"/>
              <c:x val="1.6310678614131727E-2"/>
              <c:y val="0.3659066054243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FTE and PTE'!$K$7</c:f>
          <c:strCache>
            <c:ptCount val="1"/>
            <c:pt idx="0">
              <c:v>Aggregate Full-Time Employment - Female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'General FTE and PTE'!$K$8</c:f>
              <c:strCache>
                <c:ptCount val="1"/>
                <c:pt idx="0">
                  <c:v>Headcount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'General FTE and PTE'!$J$9:$J$13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PTE'!$K$9:$K$13</c:f>
              <c:numCache>
                <c:formatCode>General</c:formatCode>
                <c:ptCount val="5"/>
                <c:pt idx="0">
                  <c:v>156793</c:v>
                </c:pt>
                <c:pt idx="1">
                  <c:v>152038</c:v>
                </c:pt>
                <c:pt idx="2">
                  <c:v>154489</c:v>
                </c:pt>
                <c:pt idx="3">
                  <c:v>155408</c:v>
                </c:pt>
                <c:pt idx="4">
                  <c:v>155833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0-4FD0-8C4F-41F67E76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11536"/>
        <c:axId val="1457387376"/>
      </c:scatterChart>
      <c:valAx>
        <c:axId val="1637611536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87376"/>
        <c:crosses val="autoZero"/>
        <c:crossBetween val="midCat"/>
      </c:valAx>
      <c:valAx>
        <c:axId val="14573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Headcount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659066054243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Aggregate Male</a:t>
            </a:r>
            <a:r>
              <a:rPr lang="en-AU" b="1" baseline="0"/>
              <a:t> and Female Full-Time Employment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'General FTE and PTE'!$B$27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'General FTE and PTE'!$A$28:$A$32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PTE'!$B$28:$B$32</c:f>
              <c:numCache>
                <c:formatCode>_-* #,##0_-;\-* #,##0_-;_-* "-"??_-;_-@_-</c:formatCode>
                <c:ptCount val="5"/>
                <c:pt idx="0">
                  <c:v>123614</c:v>
                </c:pt>
                <c:pt idx="1">
                  <c:v>118504</c:v>
                </c:pt>
                <c:pt idx="2">
                  <c:v>117976</c:v>
                </c:pt>
                <c:pt idx="3">
                  <c:v>114962</c:v>
                </c:pt>
                <c:pt idx="4">
                  <c:v>111377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8-4D91-8741-2220BE8D63CF}"/>
            </c:ext>
          </c:extLst>
        </c:ser>
        <c:ser>
          <c:idx val="1"/>
          <c:order val="1"/>
          <c:tx>
            <c:strRef>
              <c:f>'General FTE and PTE'!$C$27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'General FTE and PTE'!$A$28:$A$32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PTE'!$C$28:$C$32</c:f>
              <c:numCache>
                <c:formatCode>_-* #,##0_-;\-* #,##0_-;_-* "-"??_-;_-@_-</c:formatCode>
                <c:ptCount val="5"/>
                <c:pt idx="0">
                  <c:v>156793</c:v>
                </c:pt>
                <c:pt idx="1">
                  <c:v>152038</c:v>
                </c:pt>
                <c:pt idx="2">
                  <c:v>154489</c:v>
                </c:pt>
                <c:pt idx="3">
                  <c:v>155408</c:v>
                </c:pt>
                <c:pt idx="4">
                  <c:v>155833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8-4D91-8741-2220BE8D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57952"/>
        <c:axId val="1761744272"/>
      </c:scatterChart>
      <c:valAx>
        <c:axId val="1769057952"/>
        <c:scaling>
          <c:orientation val="minMax"/>
          <c:min val="20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44272"/>
        <c:crosses val="autoZero"/>
        <c:crossBetween val="midCat"/>
      </c:valAx>
      <c:valAx>
        <c:axId val="17617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Headcount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5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'Cluster Part Time'!$F$13</c:f>
              <c:strCache>
                <c:ptCount val="1"/>
                <c:pt idx="0">
                  <c:v>Headcount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83-4885-88C2-51B23FEE7E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883-4885-88C2-51B23FEE7E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83-4885-88C2-51B23FEE7E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1A-4452-B8E4-D427F23ADD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83-4885-88C2-51B23FEE7E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883-4885-88C2-51B23FEE7E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83-4885-88C2-51B23FEE7E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883-4885-88C2-51B23FEE7E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83-4885-88C2-51B23FEE7E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883-4885-88C2-51B23FEE7E6E}"/>
              </c:ext>
            </c:extLst>
          </c:dPt>
          <c:dLbls>
            <c:dLbl>
              <c:idx val="0"/>
              <c:layout>
                <c:manualLayout>
                  <c:x val="-0.10464865370379443"/>
                  <c:y val="0.151590857457053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3-4885-88C2-51B23FEE7E6E}"/>
                </c:ext>
              </c:extLst>
            </c:dLbl>
            <c:dLbl>
              <c:idx val="1"/>
              <c:layout>
                <c:manualLayout>
                  <c:x val="-6.1865099498490568E-2"/>
                  <c:y val="-4.20748221157369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83-4885-88C2-51B23FEE7E6E}"/>
                </c:ext>
              </c:extLst>
            </c:dLbl>
            <c:dLbl>
              <c:idx val="2"/>
              <c:layout>
                <c:manualLayout>
                  <c:x val="1.6895734064299901E-2"/>
                  <c:y val="9.50450634916204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83-4885-88C2-51B23FEE7E6E}"/>
                </c:ext>
              </c:extLst>
            </c:dLbl>
            <c:dLbl>
              <c:idx val="4"/>
              <c:layout>
                <c:manualLayout>
                  <c:x val="7.6990651107566505E-2"/>
                  <c:y val="-9.053910558496202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3-4885-88C2-51B23FEE7E6E}"/>
                </c:ext>
              </c:extLst>
            </c:dLbl>
            <c:dLbl>
              <c:idx val="5"/>
              <c:layout>
                <c:manualLayout>
                  <c:x val="7.6698326033148703E-2"/>
                  <c:y val="6.6843635826786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83-4885-88C2-51B23FEE7E6E}"/>
                </c:ext>
              </c:extLst>
            </c:dLbl>
            <c:dLbl>
              <c:idx val="6"/>
              <c:layout>
                <c:manualLayout>
                  <c:x val="-7.57550825174267E-2"/>
                  <c:y val="-9.841638076765872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83-4885-88C2-51B23FEE7E6E}"/>
                </c:ext>
              </c:extLst>
            </c:dLbl>
            <c:dLbl>
              <c:idx val="7"/>
              <c:layout>
                <c:manualLayout>
                  <c:x val="-4.1523414225821828E-2"/>
                  <c:y val="-5.9683140518329937E-2"/>
                </c:manualLayout>
              </c:layout>
              <c:tx>
                <c:rich>
                  <a:bodyPr/>
                  <a:lstStyle/>
                  <a:p>
                    <a:fld id="{AAC2E7E2-EE3D-40F4-ABED-07E7DB67A620}" type="PERCENTAGE">
                      <a:rPr lang="en-US"/>
                      <a:pPr/>
                      <a:t>[PERCENTAGE]</a:t>
                    </a:fld>
                    <a:endParaRPr lang="en-AU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883-4885-88C2-51B23FEE7E6E}"/>
                </c:ext>
              </c:extLst>
            </c:dLbl>
            <c:dLbl>
              <c:idx val="8"/>
              <c:layout>
                <c:manualLayout>
                  <c:x val="3.379355297375608E-2"/>
                  <c:y val="0.126601114869191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83-4885-88C2-51B23FEE7E6E}"/>
                </c:ext>
              </c:extLst>
            </c:dLbl>
            <c:dLbl>
              <c:idx val="9"/>
              <c:layout>
                <c:manualLayout>
                  <c:x val="-4.8395212778552063E-2"/>
                  <c:y val="-3.37940322076220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83-4885-88C2-51B23FEE7E6E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Part Time'!$E$14:$E$23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'Cluster Part Time'!$F$14:$F$23</c:f>
              <c:numCache>
                <c:formatCode>General</c:formatCode>
                <c:ptCount val="10"/>
                <c:pt idx="0">
                  <c:v>108454</c:v>
                </c:pt>
                <c:pt idx="1">
                  <c:v>10676</c:v>
                </c:pt>
                <c:pt idx="2">
                  <c:v>8518</c:v>
                </c:pt>
                <c:pt idx="3">
                  <c:v>146312</c:v>
                </c:pt>
                <c:pt idx="4">
                  <c:v>12202</c:v>
                </c:pt>
                <c:pt idx="5">
                  <c:v>47498</c:v>
                </c:pt>
                <c:pt idx="6">
                  <c:v>10947</c:v>
                </c:pt>
                <c:pt idx="7">
                  <c:v>2810</c:v>
                </c:pt>
                <c:pt idx="8">
                  <c:v>30524</c:v>
                </c:pt>
                <c:pt idx="9">
                  <c:v>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3-4885-88C2-51B23FEE7E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5060692076267"/>
          <c:y val="0.23536046228650176"/>
          <c:w val="0.24156430697438783"/>
          <c:h val="0.58823933052142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Headcount</a:t>
            </a:r>
          </a:p>
        </c:rich>
      </c:tx>
      <c:layout>
        <c:manualLayout>
          <c:xMode val="edge"/>
          <c:yMode val="edge"/>
          <c:x val="0.70525679895377824"/>
          <c:y val="4.4017459748452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'Cluster Part Time'!$F$34</c:f>
              <c:strCache>
                <c:ptCount val="1"/>
                <c:pt idx="0">
                  <c:v>Headcount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B6-47D3-97C5-63584E4482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B6-47D3-97C5-63584E4482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B6-47D3-97C5-63584E4482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B6-47D3-97C5-63584E4482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2F-463A-B834-09B558E0C1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D2F-463A-B834-09B558E0C1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D2F-463A-B834-09B558E0C1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2F-463A-B834-09B558E0C1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D2F-463A-B834-09B558E0C1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2F-463A-B834-09B558E0C148}"/>
              </c:ext>
            </c:extLst>
          </c:dPt>
          <c:dLbls>
            <c:dLbl>
              <c:idx val="1"/>
              <c:layout>
                <c:manualLayout>
                  <c:x val="0.12256544704680694"/>
                  <c:y val="-7.15401247262428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B6-47D3-97C5-63584E4482A2}"/>
                </c:ext>
              </c:extLst>
            </c:dLbl>
            <c:dLbl>
              <c:idx val="2"/>
              <c:layout>
                <c:manualLayout>
                  <c:x val="5.373833083552499E-2"/>
                  <c:y val="-3.45187225295442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B6-47D3-97C5-63584E4482A2}"/>
                </c:ext>
              </c:extLst>
            </c:dLbl>
            <c:dLbl>
              <c:idx val="4"/>
              <c:layout>
                <c:manualLayout>
                  <c:x val="-6.7951794758049605E-2"/>
                  <c:y val="3.313820576070165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2F-463A-B834-09B558E0C148}"/>
                </c:ext>
              </c:extLst>
            </c:dLbl>
            <c:dLbl>
              <c:idx val="5"/>
              <c:layout>
                <c:manualLayout>
                  <c:x val="-8.8172858674355842E-2"/>
                  <c:y val="-9.611551303134499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2F-463A-B834-09B558E0C148}"/>
                </c:ext>
              </c:extLst>
            </c:dLbl>
            <c:dLbl>
              <c:idx val="6"/>
              <c:layout>
                <c:manualLayout>
                  <c:x val="-7.9257254814979153E-2"/>
                  <c:y val="-5.00035817511337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2F-463A-B834-09B558E0C148}"/>
                </c:ext>
              </c:extLst>
            </c:dLbl>
            <c:dLbl>
              <c:idx val="7"/>
              <c:layout>
                <c:manualLayout>
                  <c:x val="-2.491042844996488E-2"/>
                  <c:y val="-7.030743882991977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2F-463A-B834-09B558E0C148}"/>
                </c:ext>
              </c:extLst>
            </c:dLbl>
            <c:dLbl>
              <c:idx val="8"/>
              <c:layout>
                <c:manualLayout>
                  <c:x val="3.0907988614099224E-2"/>
                  <c:y val="-5.00430329230411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2F-463A-B834-09B558E0C148}"/>
                </c:ext>
              </c:extLst>
            </c:dLbl>
            <c:dLbl>
              <c:idx val="9"/>
              <c:layout>
                <c:manualLayout>
                  <c:x val="0.11185213115966137"/>
                  <c:y val="-2.56795983455424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2F-463A-B834-09B558E0C14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Part Time'!$E$35:$E$44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'Cluster Part Time'!$F$35:$F$44</c:f>
              <c:numCache>
                <c:formatCode>General</c:formatCode>
                <c:ptCount val="10"/>
                <c:pt idx="0">
                  <c:v>3442</c:v>
                </c:pt>
                <c:pt idx="1">
                  <c:v>2073</c:v>
                </c:pt>
                <c:pt idx="2">
                  <c:v>1852</c:v>
                </c:pt>
                <c:pt idx="3">
                  <c:v>1904</c:v>
                </c:pt>
                <c:pt idx="4">
                  <c:v>813</c:v>
                </c:pt>
                <c:pt idx="5">
                  <c:v>5021</c:v>
                </c:pt>
                <c:pt idx="6">
                  <c:v>1553</c:v>
                </c:pt>
                <c:pt idx="7">
                  <c:v>363</c:v>
                </c:pt>
                <c:pt idx="8">
                  <c:v>4343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F-463A-B834-09B558E0C1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5311448744963"/>
          <c:y val="0.25644637339911303"/>
          <c:w val="0.23908340516047027"/>
          <c:h val="0.5562459510639358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'Cluster Part Time'!$E$64</c:f>
          <c:strCache>
            <c:ptCount val="1"/>
            <c:pt idx="0">
              <c:v>Part-Time Headcount: Industry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 Part Time'!$E$65:$E$66</c:f>
              <c:strCache>
                <c:ptCount val="2"/>
                <c:pt idx="0">
                  <c:v>Industry</c:v>
                </c:pt>
                <c:pt idx="1">
                  <c:v>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alpha val="8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'Cluster Part Time'!$E$67:$E$71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'Cluster Part Time'!$F$67:$F$71</c:f>
              <c:numCache>
                <c:formatCode>General</c:formatCode>
                <c:ptCount val="5"/>
                <c:pt idx="0">
                  <c:v>3442</c:v>
                </c:pt>
                <c:pt idx="1">
                  <c:v>2073</c:v>
                </c:pt>
                <c:pt idx="2">
                  <c:v>1852</c:v>
                </c:pt>
                <c:pt idx="3">
                  <c:v>1904</c:v>
                </c:pt>
                <c:pt idx="4">
                  <c:v>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6-4AC0-AFAE-712875D0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44336"/>
        <c:axId val="1192883152"/>
      </c:scatterChart>
      <c:valAx>
        <c:axId val="1367944336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83152"/>
        <c:crosses val="autoZero"/>
        <c:crossBetween val="midCat"/>
      </c:valAx>
      <c:valAx>
        <c:axId val="11928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Headcount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59066054243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44336"/>
        <c:crosses val="autoZero"/>
        <c:crossBetween val="midCat"/>
      </c:valAx>
      <c:spPr>
        <a:solidFill>
          <a:schemeClr val="bg1">
            <a:lumMod val="95000"/>
          </a:schemeClr>
        </a:solidFill>
        <a:ln w="6350" cap="flat" cmpd="sng" algn="ctr">
          <a:solidFill>
            <a:schemeClr val="bg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'Part Time Proportion'!$P$9</c:f>
          <c:strCache>
            <c:ptCount val="1"/>
            <c:pt idx="0">
              <c:v>2018 Part-Time Employment For: Industry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Time Proportion'!$Q$10</c:f>
              <c:strCache>
                <c:ptCount val="1"/>
                <c:pt idx="0">
                  <c:v>Industry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Time Proportion'!$P$11:$P$12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'Part Time Proportion'!$Q$11:$Q$12</c:f>
              <c:numCache>
                <c:formatCode>General</c:formatCode>
                <c:ptCount val="2"/>
                <c:pt idx="0">
                  <c:v>46.84</c:v>
                </c:pt>
                <c:pt idx="1">
                  <c:v>35.340000000000003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5-473A-9979-E85D1D824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1787711"/>
        <c:axId val="4344639"/>
      </c:barChart>
      <c:catAx>
        <c:axId val="1617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39"/>
        <c:crosses val="autoZero"/>
        <c:auto val="1"/>
        <c:lblAlgn val="ctr"/>
        <c:lblOffset val="100"/>
        <c:noMultiLvlLbl val="0"/>
      </c:catAx>
      <c:valAx>
        <c:axId val="4344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Of  Workforce (Respective Gender) </a:t>
                </a:r>
              </a:p>
            </c:rich>
          </c:tx>
          <c:layout>
            <c:manualLayout>
              <c:xMode val="edge"/>
              <c:yMode val="edge"/>
              <c:x val="1.5234005485194739E-2"/>
              <c:y val="0.18939249536871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'Part Time Proportion'!$P$65</c:f>
          <c:strCache>
            <c:ptCount val="1"/>
            <c:pt idx="0">
              <c:v>Changes In Part-Time Employment: Treasury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Time Proportion'!$Q$66:$Q$67</c:f>
              <c:strCache>
                <c:ptCount val="2"/>
                <c:pt idx="0">
                  <c:v>Treasury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7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'Part Time Proportion'!$P$68:$P$72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'Part Time Proportion'!$Q$68:$Q$72</c:f>
              <c:numCache>
                <c:formatCode>General</c:formatCode>
                <c:ptCount val="5"/>
                <c:pt idx="0">
                  <c:v>2.38</c:v>
                </c:pt>
                <c:pt idx="1">
                  <c:v>3.46</c:v>
                </c:pt>
                <c:pt idx="2">
                  <c:v>3.07</c:v>
                </c:pt>
                <c:pt idx="3">
                  <c:v>3.09</c:v>
                </c:pt>
                <c:pt idx="4">
                  <c:v>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9-4539-BD3E-398E97C0ACDA}"/>
            </c:ext>
          </c:extLst>
        </c:ser>
        <c:ser>
          <c:idx val="1"/>
          <c:order val="1"/>
          <c:tx>
            <c:strRef>
              <c:f>'Part Time Proportion'!$R$66:$R$67</c:f>
              <c:strCache>
                <c:ptCount val="2"/>
                <c:pt idx="0">
                  <c:v>Treasury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>
                    <a:alpha val="7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'Part Time Proportion'!$P$68:$P$72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'Part Time Proportion'!$R$68:$R$72</c:f>
              <c:numCache>
                <c:formatCode>General</c:formatCode>
                <c:ptCount val="5"/>
                <c:pt idx="0">
                  <c:v>7.65</c:v>
                </c:pt>
                <c:pt idx="1">
                  <c:v>21.57</c:v>
                </c:pt>
                <c:pt idx="2">
                  <c:v>21.73</c:v>
                </c:pt>
                <c:pt idx="3">
                  <c:v>14.13</c:v>
                </c:pt>
                <c:pt idx="4">
                  <c:v>14.18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09-4539-BD3E-398E97C0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4079"/>
        <c:axId val="2021759039"/>
      </c:scatterChart>
      <c:valAx>
        <c:axId val="227464079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59039"/>
        <c:crosses val="autoZero"/>
        <c:crossBetween val="midCat"/>
      </c:valAx>
      <c:valAx>
        <c:axId val="2021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Of Workforce (Respective Gender)</a:t>
                </a:r>
              </a:p>
            </c:rich>
          </c:tx>
          <c:layout>
            <c:manualLayout>
              <c:xMode val="edge"/>
              <c:yMode val="edge"/>
              <c:x val="1.2428148745694796E-2"/>
              <c:y val="0.20217373828035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6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Bar Graph Comparing Male &amp; Female Part-Time Employment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'Part Time Proportion'!$P$5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'Part Time Proportion'!$Q$4:$Z$4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'Part Time Proportion'!$Q$5:$Z$5</c:f>
              <c:numCache>
                <c:formatCode>0.00%</c:formatCode>
                <c:ptCount val="10"/>
                <c:pt idx="0">
                  <c:v>0.46835639869382678</c:v>
                </c:pt>
                <c:pt idx="1">
                  <c:v>0.16922704729647997</c:v>
                </c:pt>
                <c:pt idx="2">
                  <c:v>0.27024891347293561</c:v>
                </c:pt>
                <c:pt idx="3">
                  <c:v>0.37733522298503619</c:v>
                </c:pt>
                <c:pt idx="4">
                  <c:v>0.46835639869382678</c:v>
                </c:pt>
                <c:pt idx="5">
                  <c:v>0.16922704729647997</c:v>
                </c:pt>
                <c:pt idx="6">
                  <c:v>0.27024891347293561</c:v>
                </c:pt>
                <c:pt idx="7">
                  <c:v>0.37733522298503619</c:v>
                </c:pt>
                <c:pt idx="8">
                  <c:v>0.1822</c:v>
                </c:pt>
                <c:pt idx="9">
                  <c:v>0.14180000000000001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9-4130-915C-088CF16E5629}"/>
            </c:ext>
          </c:extLst>
        </c:ser>
        <c:ser>
          <c:idx val="1"/>
          <c:order val="1"/>
          <c:tx>
            <c:strRef>
              <c:f>'Part Time Proportion'!$P$6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'Part Time Proportion'!$Q$4:$Z$4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'Part Time Proportion'!$Q$6:$Z$6</c:f>
              <c:numCache>
                <c:formatCode>0.00%</c:formatCode>
                <c:ptCount val="10"/>
                <c:pt idx="0">
                  <c:v>0.35342642147197295</c:v>
                </c:pt>
                <c:pt idx="1">
                  <c:v>4.6907430469074307E-2</c:v>
                </c:pt>
                <c:pt idx="2">
                  <c:v>0.19965277777777779</c:v>
                </c:pt>
                <c:pt idx="3">
                  <c:v>0.19915006640106242</c:v>
                </c:pt>
                <c:pt idx="4">
                  <c:v>0.35342642147197295</c:v>
                </c:pt>
                <c:pt idx="5">
                  <c:v>4.6907430469074307E-2</c:v>
                </c:pt>
                <c:pt idx="6">
                  <c:v>0.19965277777777779</c:v>
                </c:pt>
                <c:pt idx="7">
                  <c:v>0.19915006640106242</c:v>
                </c:pt>
                <c:pt idx="8">
                  <c:v>0.12954800795091176</c:v>
                </c:pt>
                <c:pt idx="9">
                  <c:v>2.9900332225913623E-2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9-4130-915C-088CF16E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5513056"/>
        <c:axId val="1490215968"/>
        <c:axId val="0"/>
      </c:bar3DChart>
      <c:catAx>
        <c:axId val="168551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15968"/>
        <c:crosses val="autoZero"/>
        <c:auto val="1"/>
        <c:lblAlgn val="ctr"/>
        <c:lblOffset val="100"/>
        <c:noMultiLvlLbl val="0"/>
      </c:catAx>
      <c:valAx>
        <c:axId val="14902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'Cluster Part Time'!$E$64</c:f>
          <c:strCache>
            <c:ptCount val="1"/>
            <c:pt idx="0">
              <c:v>Part-Time Headcount: Industry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 Part Time'!$E$65:$E$66</c:f>
              <c:strCache>
                <c:ptCount val="2"/>
                <c:pt idx="0">
                  <c:v>Industry</c:v>
                </c:pt>
                <c:pt idx="1">
                  <c:v>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alpha val="8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446663755581545"/>
                  <c:y val="-0.44067399838421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'Cluster Part Time'!$E$67:$E$71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'Cluster Part Time'!$F$67:$F$71</c:f>
              <c:numCache>
                <c:formatCode>General</c:formatCode>
                <c:ptCount val="5"/>
                <c:pt idx="0">
                  <c:v>3442</c:v>
                </c:pt>
                <c:pt idx="1">
                  <c:v>2073</c:v>
                </c:pt>
                <c:pt idx="2">
                  <c:v>1852</c:v>
                </c:pt>
                <c:pt idx="3">
                  <c:v>1904</c:v>
                </c:pt>
                <c:pt idx="4">
                  <c:v>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D-4D73-BA07-2614DF29C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44336"/>
        <c:axId val="1192883152"/>
      </c:scatterChart>
      <c:valAx>
        <c:axId val="1367944336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83152"/>
        <c:crosses val="autoZero"/>
        <c:crossBetween val="midCat"/>
      </c:valAx>
      <c:valAx>
        <c:axId val="11928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Headcount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59066054243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44336"/>
        <c:crosses val="autoZero"/>
        <c:crossBetween val="midCat"/>
      </c:valAx>
      <c:spPr>
        <a:solidFill>
          <a:sysClr val="window" lastClr="FFFFFF"/>
        </a:solidFill>
        <a:ln w="6350" cap="flat" cmpd="sng" algn="ctr">
          <a:solidFill>
            <a:schemeClr val="bg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FTE and PTE'!$W$7</c:f>
          <c:strCache>
            <c:ptCount val="1"/>
            <c:pt idx="0">
              <c:v>Aggregate Part-Time Employment - Male</c:v>
            </c:pt>
          </c:strCache>
        </c:strRef>
      </c:tx>
      <c:layout>
        <c:manualLayout>
          <c:xMode val="edge"/>
          <c:yMode val="edge"/>
          <c:x val="0.27289577457599001"/>
          <c:y val="2.396804512283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'General FTE and PTE'!$W$8</c:f>
              <c:strCache>
                <c:ptCount val="1"/>
                <c:pt idx="0">
                  <c:v>Headcount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'General FTE and PTE'!$V$9:$V$13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PTE'!$W$9:$W$13</c:f>
              <c:numCache>
                <c:formatCode>General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FB-4DD8-9FAD-15917048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95488"/>
        <c:axId val="1335185232"/>
      </c:scatterChart>
      <c:valAx>
        <c:axId val="1456795488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Year</a:t>
                </a:r>
              </a:p>
            </c:rich>
          </c:tx>
          <c:layout>
            <c:manualLayout>
              <c:xMode val="edge"/>
              <c:yMode val="edge"/>
              <c:x val="0.5170204408213169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85232"/>
        <c:crosses val="autoZero"/>
        <c:crossBetween val="midCat"/>
      </c:valAx>
      <c:valAx>
        <c:axId val="13351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Employees</a:t>
                </a:r>
              </a:p>
            </c:rich>
          </c:tx>
          <c:layout>
            <c:manualLayout>
              <c:xMode val="edge"/>
              <c:yMode val="edge"/>
              <c:x val="1.6310678614131727E-2"/>
              <c:y val="0.3659066054243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5488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Aggregate Male AND Female Part-Time Employment</a:t>
            </a:r>
          </a:p>
        </c:rich>
      </c:tx>
      <c:layout>
        <c:manualLayout>
          <c:xMode val="edge"/>
          <c:yMode val="edge"/>
          <c:x val="0.19772990047642192"/>
          <c:y val="2.215383541909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'General FTE and PTE'!$B$2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'General FTE and PTE'!$A$3:$A$7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PTE'!$B$3:$B$7</c:f>
              <c:numCache>
                <c:formatCode>General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FF9-9B19-D9D0FE6FF0EE}"/>
            </c:ext>
          </c:extLst>
        </c:ser>
        <c:ser>
          <c:idx val="1"/>
          <c:order val="1"/>
          <c:tx>
            <c:strRef>
              <c:f>'General FTE and PTE'!$C$2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'General FTE and PTE'!$A$3:$A$7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PTE'!$C$3:$C$7</c:f>
              <c:numCache>
                <c:formatCode>General</c:formatCode>
                <c:ptCount val="5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5-4FF9-9B19-D9D0FE6F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24303"/>
        <c:axId val="769322175"/>
      </c:scatterChart>
      <c:valAx>
        <c:axId val="819324303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22175"/>
        <c:crosses val="autoZero"/>
        <c:crossBetween val="midCat"/>
      </c:valAx>
      <c:valAx>
        <c:axId val="7693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Employees</a:t>
                </a:r>
              </a:p>
            </c:rich>
          </c:tx>
          <c:layout>
            <c:manualLayout>
              <c:xMode val="edge"/>
              <c:yMode val="edge"/>
              <c:x val="1.8470416791499536E-2"/>
              <c:y val="0.2527584572761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2430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'Part Time Proportion'!$P$9</c:f>
          <c:strCache>
            <c:ptCount val="1"/>
            <c:pt idx="0">
              <c:v>2018 Part-Time Employment For: Industry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Time Proportion'!$Q$10</c:f>
              <c:strCache>
                <c:ptCount val="1"/>
                <c:pt idx="0">
                  <c:v>Industry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95000">
                  <a:schemeClr val="bg1"/>
                </a:gs>
                <a:gs pos="100000">
                  <a:schemeClr val="bg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Time Proportion'!$P$11:$P$12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'Part Time Proportion'!$Q$11:$Q$12</c:f>
              <c:numCache>
                <c:formatCode>General</c:formatCode>
                <c:ptCount val="2"/>
                <c:pt idx="0">
                  <c:v>46.84</c:v>
                </c:pt>
                <c:pt idx="1">
                  <c:v>35.340000000000003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4-4643-BF9C-AEF8A72234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787711"/>
        <c:axId val="4344639"/>
      </c:barChart>
      <c:catAx>
        <c:axId val="1617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39"/>
        <c:crosses val="autoZero"/>
        <c:auto val="1"/>
        <c:lblAlgn val="ctr"/>
        <c:lblOffset val="100"/>
        <c:noMultiLvlLbl val="0"/>
      </c:catAx>
      <c:valAx>
        <c:axId val="43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Of  Workforce (Respective Gender) </a:t>
                </a:r>
              </a:p>
            </c:rich>
          </c:tx>
          <c:layout>
            <c:manualLayout>
              <c:xMode val="edge"/>
              <c:yMode val="edge"/>
              <c:x val="1.5234005485194739E-2"/>
              <c:y val="0.18939249536871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'Part Time Proportion'!$P$65</c:f>
          <c:strCache>
            <c:ptCount val="1"/>
            <c:pt idx="0">
              <c:v>Changes In Part-Time Employment: Treasury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Time Proportion'!$Q$66:$Q$67</c:f>
              <c:strCache>
                <c:ptCount val="2"/>
                <c:pt idx="0">
                  <c:v>Treasury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7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'Part Time Proportion'!$P$68:$P$72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'Part Time Proportion'!$Q$68:$Q$72</c:f>
              <c:numCache>
                <c:formatCode>General</c:formatCode>
                <c:ptCount val="5"/>
                <c:pt idx="0">
                  <c:v>2.38</c:v>
                </c:pt>
                <c:pt idx="1">
                  <c:v>3.46</c:v>
                </c:pt>
                <c:pt idx="2">
                  <c:v>3.07</c:v>
                </c:pt>
                <c:pt idx="3">
                  <c:v>3.09</c:v>
                </c:pt>
                <c:pt idx="4">
                  <c:v>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ED-475A-A1A6-F76367130F76}"/>
            </c:ext>
          </c:extLst>
        </c:ser>
        <c:ser>
          <c:idx val="1"/>
          <c:order val="1"/>
          <c:tx>
            <c:strRef>
              <c:f>'Part Time Proportion'!$R$66:$R$67</c:f>
              <c:strCache>
                <c:ptCount val="2"/>
                <c:pt idx="0">
                  <c:v>Treasury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>
                    <a:alpha val="7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'Part Time Proportion'!$P$68:$P$72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'Part Time Proportion'!$R$68:$R$72</c:f>
              <c:numCache>
                <c:formatCode>General</c:formatCode>
                <c:ptCount val="5"/>
                <c:pt idx="0">
                  <c:v>7.65</c:v>
                </c:pt>
                <c:pt idx="1">
                  <c:v>21.57</c:v>
                </c:pt>
                <c:pt idx="2">
                  <c:v>21.73</c:v>
                </c:pt>
                <c:pt idx="3">
                  <c:v>14.13</c:v>
                </c:pt>
                <c:pt idx="4">
                  <c:v>14.18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ED-475A-A1A6-F7636713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4079"/>
        <c:axId val="2021759039"/>
      </c:scatterChart>
      <c:valAx>
        <c:axId val="227464079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59039"/>
        <c:crosses val="autoZero"/>
        <c:crossBetween val="midCat"/>
      </c:valAx>
      <c:valAx>
        <c:axId val="2021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Of Workforce (Respective Gender)</a:t>
                </a:r>
              </a:p>
            </c:rich>
          </c:tx>
          <c:layout>
            <c:manualLayout>
              <c:xMode val="edge"/>
              <c:yMode val="edge"/>
              <c:x val="1.2428148745694796E-2"/>
              <c:y val="0.20217373828035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6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FTE and PTE'!$K$7</c:f>
          <c:strCache>
            <c:ptCount val="1"/>
            <c:pt idx="0">
              <c:v>Aggregate Full-Time Employment - Female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'General FTE and PTE'!$K$8</c:f>
              <c:strCache>
                <c:ptCount val="1"/>
                <c:pt idx="0">
                  <c:v>Headcount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'General FTE and PTE'!$J$9:$J$13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PTE'!$K$9:$K$13</c:f>
              <c:numCache>
                <c:formatCode>General</c:formatCode>
                <c:ptCount val="5"/>
                <c:pt idx="0">
                  <c:v>156793</c:v>
                </c:pt>
                <c:pt idx="1">
                  <c:v>152038</c:v>
                </c:pt>
                <c:pt idx="2">
                  <c:v>154489</c:v>
                </c:pt>
                <c:pt idx="3">
                  <c:v>155408</c:v>
                </c:pt>
                <c:pt idx="4">
                  <c:v>155833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8-446D-B367-6C45D45D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11536"/>
        <c:axId val="1457387376"/>
      </c:scatterChart>
      <c:valAx>
        <c:axId val="1637611536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87376"/>
        <c:crosses val="autoZero"/>
        <c:crossBetween val="midCat"/>
      </c:valAx>
      <c:valAx>
        <c:axId val="14573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Headcount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659066054243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11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Aggregate Male</a:t>
            </a:r>
            <a:r>
              <a:rPr lang="en-AU" b="1" baseline="0"/>
              <a:t> and Female Full-Time Employment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'General FTE and PTE'!$B$27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'General FTE and PTE'!$A$28:$A$32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PTE'!$B$28:$B$32</c:f>
              <c:numCache>
                <c:formatCode>_-* #,##0_-;\-* #,##0_-;_-* "-"??_-;_-@_-</c:formatCode>
                <c:ptCount val="5"/>
                <c:pt idx="0">
                  <c:v>123614</c:v>
                </c:pt>
                <c:pt idx="1">
                  <c:v>118504</c:v>
                </c:pt>
                <c:pt idx="2">
                  <c:v>117976</c:v>
                </c:pt>
                <c:pt idx="3">
                  <c:v>114962</c:v>
                </c:pt>
                <c:pt idx="4">
                  <c:v>111377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3-493C-B8DF-16BD0787B331}"/>
            </c:ext>
          </c:extLst>
        </c:ser>
        <c:ser>
          <c:idx val="1"/>
          <c:order val="1"/>
          <c:tx>
            <c:strRef>
              <c:f>'General FTE and PTE'!$C$27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'General FTE and PTE'!$A$28:$A$32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PTE'!$C$28:$C$32</c:f>
              <c:numCache>
                <c:formatCode>_-* #,##0_-;\-* #,##0_-;_-* "-"??_-;_-@_-</c:formatCode>
                <c:ptCount val="5"/>
                <c:pt idx="0">
                  <c:v>156793</c:v>
                </c:pt>
                <c:pt idx="1">
                  <c:v>152038</c:v>
                </c:pt>
                <c:pt idx="2">
                  <c:v>154489</c:v>
                </c:pt>
                <c:pt idx="3">
                  <c:v>155408</c:v>
                </c:pt>
                <c:pt idx="4">
                  <c:v>155833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3-493C-B8DF-16BD0787B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57952"/>
        <c:axId val="1761744272"/>
      </c:scatterChart>
      <c:valAx>
        <c:axId val="1769057952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44272"/>
        <c:crosses val="autoZero"/>
        <c:crossBetween val="midCat"/>
      </c:valAx>
      <c:valAx>
        <c:axId val="17617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57952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Aggregate Male and Female Part-Time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'General FTE and PTE'!$B$2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'General FTE and PTE'!$A$3:$A$7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PTE'!$B$3:$B$7</c:f>
              <c:numCache>
                <c:formatCode>General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A-4C34-8B2E-D12FA25A002A}"/>
            </c:ext>
          </c:extLst>
        </c:ser>
        <c:ser>
          <c:idx val="1"/>
          <c:order val="1"/>
          <c:tx>
            <c:strRef>
              <c:f>'General FTE and PTE'!$C$2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'General FTE and PTE'!$A$3:$A$7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'General FTE and PTE'!$C$3:$C$7</c:f>
              <c:numCache>
                <c:formatCode>General</c:formatCode>
                <c:ptCount val="5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3A-4C34-8B2E-D12FA25A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24303"/>
        <c:axId val="769322175"/>
      </c:scatterChart>
      <c:valAx>
        <c:axId val="819324303"/>
        <c:scaling>
          <c:orientation val="minMax"/>
          <c:min val="20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22175"/>
        <c:crosses val="autoZero"/>
        <c:crossBetween val="midCat"/>
      </c:valAx>
      <c:valAx>
        <c:axId val="7693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Number</a:t>
                </a:r>
                <a:r>
                  <a:rPr lang="en-AU" b="1" baseline="0"/>
                  <a:t> Of Employees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1.8470416791499536E-2"/>
              <c:y val="0.2527584572761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2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1616044990486"/>
          <c:y val="0.44060112277631952"/>
          <c:w val="0.130816908721236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$B$9" fmlaRange="'Cluster Part Time'!$E$14:$E$23" sel="5" val="0"/>
</file>

<file path=xl/ctrlProps/ctrlProp2.xml><?xml version="1.0" encoding="utf-8"?>
<formControlPr xmlns="http://schemas.microsoft.com/office/spreadsheetml/2009/9/main" objectType="List" dx="22" fmlaLink="'Final Dashboard'!$B$16" fmlaRange="'Cluster Part Time'!$E$67:$E$71" sel="5" val="0"/>
</file>

<file path=xl/ctrlProps/ctrlProp3.xml><?xml version="1.0" encoding="utf-8"?>
<formControlPr xmlns="http://schemas.microsoft.com/office/spreadsheetml/2009/9/main" objectType="List" dx="22" fmlaLink="$X$9" fmlaRange="'Final Dashboard'!$X$10:$X$11" sel="1" val="0"/>
</file>

<file path=xl/ctrlProps/ctrlProp4.xml><?xml version="1.0" encoding="utf-8"?>
<formControlPr xmlns="http://schemas.microsoft.com/office/spreadsheetml/2009/9/main" objectType="List" dx="22" fmlaLink="$B$36" fmlaRange="'Cluster Part Time'!$E$14:$E$23" sel="5" val="4"/>
</file>

<file path=xl/ctrlProps/ctrlProp5.xml><?xml version="1.0" encoding="utf-8"?>
<formControlPr xmlns="http://schemas.microsoft.com/office/spreadsheetml/2009/9/main" objectType="List" dx="22" fmlaLink="$M$36" fmlaRange="'Cluster Part Time'!$E$14:$E$23" sel="10" val="5"/>
</file>

<file path=xl/ctrlProps/ctrlProp6.xml><?xml version="1.0" encoding="utf-8"?>
<formControlPr xmlns="http://schemas.microsoft.com/office/spreadsheetml/2009/9/main" objectType="List" dx="22" fmlaLink="$X$36" fmlaRange="$X$37:$X$38" sel="2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30480</xdr:rowOff>
        </xdr:from>
        <xdr:to>
          <xdr:col>9</xdr:col>
          <xdr:colOff>502920</xdr:colOff>
          <xdr:row>6</xdr:row>
          <xdr:rowOff>175260</xdr:rowOff>
        </xdr:to>
        <xdr:sp macro="" textlink="">
          <xdr:nvSpPr>
            <xdr:cNvPr id="4101" name="List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3</xdr:row>
          <xdr:rowOff>30480</xdr:rowOff>
        </xdr:from>
        <xdr:to>
          <xdr:col>21</xdr:col>
          <xdr:colOff>0</xdr:colOff>
          <xdr:row>6</xdr:row>
          <xdr:rowOff>160020</xdr:rowOff>
        </xdr:to>
        <xdr:sp macro="" textlink="">
          <xdr:nvSpPr>
            <xdr:cNvPr id="4102" name="List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571502</xdr:colOff>
      <xdr:row>8</xdr:row>
      <xdr:rowOff>152401</xdr:rowOff>
    </xdr:from>
    <xdr:to>
      <xdr:col>21</xdr:col>
      <xdr:colOff>9526</xdr:colOff>
      <xdr:row>27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8</xdr:row>
      <xdr:rowOff>190499</xdr:rowOff>
    </xdr:from>
    <xdr:to>
      <xdr:col>10</xdr:col>
      <xdr:colOff>1</xdr:colOff>
      <xdr:row>25</xdr:row>
      <xdr:rowOff>10582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</xdr:row>
          <xdr:rowOff>0</xdr:rowOff>
        </xdr:from>
        <xdr:to>
          <xdr:col>42</xdr:col>
          <xdr:colOff>579120</xdr:colOff>
          <xdr:row>6</xdr:row>
          <xdr:rowOff>144780</xdr:rowOff>
        </xdr:to>
        <xdr:sp macro="" textlink="">
          <xdr:nvSpPr>
            <xdr:cNvPr id="4103" name="List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19050</xdr:colOff>
      <xdr:row>9</xdr:row>
      <xdr:rowOff>38099</xdr:rowOff>
    </xdr:from>
    <xdr:to>
      <xdr:col>32</xdr:col>
      <xdr:colOff>561975</xdr:colOff>
      <xdr:row>25</xdr:row>
      <xdr:rowOff>169332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264583</xdr:colOff>
      <xdr:row>9</xdr:row>
      <xdr:rowOff>42331</xdr:rowOff>
    </xdr:from>
    <xdr:to>
      <xdr:col>42</xdr:col>
      <xdr:colOff>469371</xdr:colOff>
      <xdr:row>25</xdr:row>
      <xdr:rowOff>169333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9</xdr:col>
          <xdr:colOff>502920</xdr:colOff>
          <xdr:row>33</xdr:row>
          <xdr:rowOff>160020</xdr:rowOff>
        </xdr:to>
        <xdr:sp macro="" textlink="">
          <xdr:nvSpPr>
            <xdr:cNvPr id="4105" name="List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10583</xdr:rowOff>
    </xdr:from>
    <xdr:to>
      <xdr:col>9</xdr:col>
      <xdr:colOff>571500</xdr:colOff>
      <xdr:row>53</xdr:row>
      <xdr:rowOff>137582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22860</xdr:rowOff>
        </xdr:from>
        <xdr:to>
          <xdr:col>21</xdr:col>
          <xdr:colOff>0</xdr:colOff>
          <xdr:row>33</xdr:row>
          <xdr:rowOff>160020</xdr:rowOff>
        </xdr:to>
        <xdr:sp macro="" textlink="">
          <xdr:nvSpPr>
            <xdr:cNvPr id="4106" name="List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1</xdr:colOff>
      <xdr:row>36</xdr:row>
      <xdr:rowOff>0</xdr:rowOff>
    </xdr:from>
    <xdr:to>
      <xdr:col>20</xdr:col>
      <xdr:colOff>550334</xdr:colOff>
      <xdr:row>53</xdr:row>
      <xdr:rowOff>158749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182880</xdr:colOff>
          <xdr:row>30</xdr:row>
          <xdr:rowOff>30480</xdr:rowOff>
        </xdr:from>
        <xdr:to>
          <xdr:col>42</xdr:col>
          <xdr:colOff>571500</xdr:colOff>
          <xdr:row>33</xdr:row>
          <xdr:rowOff>152400</xdr:rowOff>
        </xdr:to>
        <xdr:sp macro="" textlink="">
          <xdr:nvSpPr>
            <xdr:cNvPr id="4108" name="List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19050</xdr:colOff>
      <xdr:row>36</xdr:row>
      <xdr:rowOff>0</xdr:rowOff>
    </xdr:from>
    <xdr:to>
      <xdr:col>32</xdr:col>
      <xdr:colOff>171450</xdr:colOff>
      <xdr:row>51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200025</xdr:colOff>
      <xdr:row>35</xdr:row>
      <xdr:rowOff>190499</xdr:rowOff>
    </xdr:from>
    <xdr:to>
      <xdr:col>42</xdr:col>
      <xdr:colOff>409575</xdr:colOff>
      <xdr:row>51</xdr:row>
      <xdr:rowOff>66674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119062</xdr:colOff>
      <xdr:row>22</xdr:row>
      <xdr:rowOff>90487</xdr:rowOff>
    </xdr:from>
    <xdr:to>
      <xdr:col>33</xdr:col>
      <xdr:colOff>133350</xdr:colOff>
      <xdr:row>36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190499</xdr:colOff>
      <xdr:row>7</xdr:row>
      <xdr:rowOff>67733</xdr:rowOff>
    </xdr:from>
    <xdr:to>
      <xdr:col>33</xdr:col>
      <xdr:colOff>116416</xdr:colOff>
      <xdr:row>21</xdr:row>
      <xdr:rowOff>91016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185207</xdr:colOff>
      <xdr:row>7</xdr:row>
      <xdr:rowOff>99484</xdr:rowOff>
    </xdr:from>
    <xdr:to>
      <xdr:col>19</xdr:col>
      <xdr:colOff>560917</xdr:colOff>
      <xdr:row>21</xdr:row>
      <xdr:rowOff>122767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195790</xdr:colOff>
      <xdr:row>22</xdr:row>
      <xdr:rowOff>78317</xdr:rowOff>
    </xdr:from>
    <xdr:to>
      <xdr:col>19</xdr:col>
      <xdr:colOff>560917</xdr:colOff>
      <xdr:row>36</xdr:row>
      <xdr:rowOff>154517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28573</xdr:colOff>
      <xdr:row>10</xdr:row>
      <xdr:rowOff>23812</xdr:rowOff>
    </xdr:from>
    <xdr:to>
      <xdr:col>20</xdr:col>
      <xdr:colOff>38100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31</xdr:row>
      <xdr:rowOff>25716</xdr:rowOff>
    </xdr:from>
    <xdr:to>
      <xdr:col>20</xdr:col>
      <xdr:colOff>76200</xdr:colOff>
      <xdr:row>52</xdr:row>
      <xdr:rowOff>110289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80212</xdr:colOff>
      <xdr:row>62</xdr:row>
      <xdr:rowOff>62162</xdr:rowOff>
    </xdr:from>
    <xdr:to>
      <xdr:col>14</xdr:col>
      <xdr:colOff>571500</xdr:colOff>
      <xdr:row>79</xdr:row>
      <xdr:rowOff>140368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98822</xdr:colOff>
      <xdr:row>7</xdr:row>
      <xdr:rowOff>29762</xdr:rowOff>
    </xdr:from>
    <xdr:to>
      <xdr:col>27</xdr:col>
      <xdr:colOff>95250</xdr:colOff>
      <xdr:row>27</xdr:row>
      <xdr:rowOff>25716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310037</xdr:colOff>
      <xdr:row>37</xdr:row>
      <xdr:rowOff>110727</xdr:rowOff>
    </xdr:from>
    <xdr:to>
      <xdr:col>27</xdr:col>
      <xdr:colOff>1041064</xdr:colOff>
      <xdr:row>57</xdr:row>
      <xdr:rowOff>71436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89297</xdr:colOff>
      <xdr:row>15</xdr:row>
      <xdr:rowOff>39291</xdr:rowOff>
    </xdr:from>
    <xdr:to>
      <xdr:col>19</xdr:col>
      <xdr:colOff>125015</xdr:colOff>
      <xdr:row>29</xdr:row>
      <xdr:rowOff>115491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499485069442" createdVersion="6" refreshedVersion="6" minRefreshableVersion="3" recordCount="1840" xr:uid="{122B10BF-6293-493A-BF35-F6600E26CFB8}">
  <cacheSource type="worksheet">
    <worksheetSource ref="A1:F1841" sheet="PT &amp; FT Data PivotTable format"/>
  </cacheSource>
  <cacheFields count="6">
    <cacheField name="Cluster" numFmtId="0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Agency" numFmtId="0">
      <sharedItems count="92">
        <s v="Education Agency 1"/>
        <s v="Education Agency 2"/>
        <s v="Education Agency 3"/>
        <s v="Education Agency 4"/>
        <s v="Family &amp; Community Services Agency 1"/>
        <s v="Family &amp; Community Services Agency 2"/>
        <s v="Family &amp; Community Services Agency 3"/>
        <s v="Finance, Services &amp; Innovation Agency 1"/>
        <s v="Finance, Services &amp; Innovation Agency 2"/>
        <s v="Health Agency 1"/>
        <s v="Health Agency 10"/>
        <s v="Health Agency 11"/>
        <s v="Health Agency 12"/>
        <s v="Health Agency 13"/>
        <s v="Health Agency 14"/>
        <s v="Health Agency 15"/>
        <s v="Health Agency 16"/>
        <s v="Health Agency 17"/>
        <s v="Health Agency 18"/>
        <s v="Health Agency 19"/>
        <s v="Health Agency 2"/>
        <s v="Health Agency 20"/>
        <s v="Health Agency 21"/>
        <s v="Health Agency 22"/>
        <s v="Health Agency 23"/>
        <s v="Health Agency 24"/>
        <s v="Health Agency 25"/>
        <s v="Health Agency 26"/>
        <s v="Health Agency 27"/>
        <s v="Health Agency 28"/>
        <s v="Health Agency 29"/>
        <s v="Health Agency 3"/>
        <s v="Health Agency 30"/>
        <s v="Health Agency 31"/>
        <s v="Health Agency 32"/>
        <s v="Health Agency 33"/>
        <s v="Health Agency 4"/>
        <s v="Health Agency 5"/>
        <s v="Health Agency 6"/>
        <s v="Health Agency 7"/>
        <s v="Health Agency 8"/>
        <s v="Health Agency 9"/>
        <s v="Industry Agency 1"/>
        <s v="Industry Agency 2"/>
        <s v="Industry Agency 3"/>
        <s v="Industry Agency 4"/>
        <s v="Industry Agency 5"/>
        <s v="Industry Agency 6"/>
        <s v="Industry Agency 7"/>
        <s v="Industry Agency 8"/>
        <s v="Justice Agency 1"/>
        <s v="Justice Agency 10"/>
        <s v="Justice Agency 11"/>
        <s v="Justice Agency 12"/>
        <s v="Justice Agency 13"/>
        <s v="Justice Agency 14"/>
        <s v="Justice Agency 2"/>
        <s v="Justice Agency 3"/>
        <s v="Justice Agency 4"/>
        <s v="Justice Agency 5"/>
        <s v="Justice Agency 6"/>
        <s v="Justice Agency 7"/>
        <s v="Justice Agency 8"/>
        <s v="Justice Agency 9"/>
        <s v="Planning &amp; Environment Agency 1"/>
        <s v="Planning &amp; Environment Agency 2"/>
        <s v="Planning &amp; Environment Agency 3"/>
        <s v="Planning &amp; Environment Agency 4"/>
        <s v="Planning &amp; Environment Agency 5"/>
        <s v="Planning &amp; Environment Agency 6"/>
        <s v="Planning &amp; Environment Agency 7"/>
        <s v="Planning &amp; Environment Agency 8"/>
        <s v="Premier &amp; Cabinet Agency 1"/>
        <s v="Premier &amp; Cabinet Agency 10"/>
        <s v="Premier &amp; Cabinet Agency 11"/>
        <s v="Premier &amp; Cabinet Agency 2"/>
        <s v="Premier &amp; Cabinet Agency 3"/>
        <s v="Premier &amp; Cabinet Agency 4"/>
        <s v="Premier &amp; Cabinet Agency 5"/>
        <s v="Premier &amp; Cabinet Agency 6"/>
        <s v="Premier &amp; Cabinet Agency 7"/>
        <s v="Premier &amp; Cabinet Agency 8"/>
        <s v="Premier &amp; Cabinet Agency 9"/>
        <s v="Transport Agency 1"/>
        <s v="Transport Agency 2"/>
        <s v="Transport Agency 3"/>
        <s v="Transport Agency 4"/>
        <s v="Transport Agency 5"/>
        <s v="Transport Agency 6"/>
        <s v="Treasury Agency 1"/>
        <s v="Treasury Agency 2"/>
        <s v="Treasury Agency 3"/>
      </sharedItems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4">
      <sharedItems containsSemiMixedTypes="0" containsString="0" containsNumber="1" containsInteger="1" minValue="5" maxValue="41521" count="817">
        <n v="180"/>
        <n v="2463"/>
        <n v="32"/>
        <n v="39251"/>
        <n v="9817"/>
        <n v="44"/>
        <n v="82"/>
        <n v="3205"/>
        <n v="308"/>
        <n v="76"/>
        <n v="58"/>
        <n v="83"/>
        <n v="22"/>
        <n v="2306"/>
        <n v="72"/>
        <n v="70"/>
        <n v="3186"/>
        <n v="6024"/>
        <n v="2698"/>
        <n v="730"/>
        <n v="262"/>
        <n v="11"/>
        <n v="1612"/>
        <n v="434"/>
        <n v="1657"/>
        <n v="2446"/>
        <n v="1686"/>
        <n v="5113"/>
        <n v="6124"/>
        <n v="6052"/>
        <n v="924"/>
        <n v="1609"/>
        <n v="2897"/>
        <n v="5826"/>
        <n v="2812"/>
        <n v="6274"/>
        <n v="120"/>
        <n v="2579"/>
        <n v="60"/>
        <n v="154"/>
        <n v="415"/>
        <n v="1840"/>
        <n v="81"/>
        <n v="86"/>
        <n v="24"/>
        <n v="288"/>
        <n v="29"/>
        <n v="10216"/>
        <n v="149"/>
        <n v="363"/>
        <n v="266"/>
        <n v="151"/>
        <n v="33"/>
        <n v="92"/>
        <n v="248"/>
        <n v="5436"/>
        <n v="389"/>
        <n v="17"/>
        <n v="602"/>
        <n v="195"/>
        <n v="63"/>
        <n v="6003"/>
        <n v="106"/>
        <n v="367"/>
        <n v="191"/>
        <n v="1370"/>
        <n v="41"/>
        <n v="169"/>
        <n v="714"/>
        <n v="14"/>
        <n v="27"/>
        <n v="71"/>
        <n v="261"/>
        <n v="85"/>
        <n v="18"/>
        <n v="267"/>
        <n v="129"/>
        <n v="413"/>
        <n v="1446"/>
        <n v="362"/>
        <n v="1595"/>
        <n v="1318"/>
        <n v="311"/>
        <n v="578"/>
        <n v="258"/>
        <n v="107"/>
        <n v="2797"/>
        <n v="6"/>
        <n v="16463"/>
        <n v="3803"/>
        <n v="3276"/>
        <n v="109"/>
        <n v="38"/>
        <n v="28"/>
        <n v="1190"/>
        <n v="15"/>
        <n v="47"/>
        <n v="1851"/>
        <n v="2247"/>
        <n v="1191"/>
        <n v="317"/>
        <n v="99"/>
        <n v="787"/>
        <n v="227"/>
        <n v="534"/>
        <n v="999"/>
        <n v="897"/>
        <n v="2229"/>
        <n v="2561"/>
        <n v="2194"/>
        <n v="336"/>
        <n v="3042"/>
        <n v="868"/>
        <n v="2635"/>
        <n v="1111"/>
        <n v="2571"/>
        <n v="9"/>
        <n v="30"/>
        <n v="1121"/>
        <n v="275"/>
        <n v="146"/>
        <n v="2502"/>
        <n v="460"/>
        <n v="306"/>
        <n v="42"/>
        <n v="66"/>
        <n v="7875"/>
        <n v="444"/>
        <n v="102"/>
        <n v="273"/>
        <n v="613"/>
        <n v="156"/>
        <n v="64"/>
        <n v="88"/>
        <n v="6472"/>
        <n v="3823"/>
        <n v="7"/>
        <n v="117"/>
        <n v="62"/>
        <n v="14550"/>
        <n v="416"/>
        <n v="239"/>
        <n v="2318"/>
        <n v="228"/>
        <n v="1977"/>
        <n v="21"/>
        <n v="40"/>
        <n v="185"/>
        <n v="37"/>
        <n v="54"/>
        <n v="23"/>
        <n v="325"/>
        <n v="1593"/>
        <n v="260"/>
        <n v="4586"/>
        <n v="4447"/>
        <n v="8920"/>
        <n v="1823"/>
        <n v="175"/>
        <n v="272"/>
        <n v="249"/>
        <n v="48"/>
        <n v="764"/>
        <n v="18410"/>
        <n v="16327"/>
        <n v="5794"/>
        <n v="483"/>
        <n v="19"/>
        <n v="13"/>
        <n v="1206"/>
        <n v="10"/>
        <n v="1718"/>
        <n v="5526"/>
        <n v="2123"/>
        <n v="305"/>
        <n v="5"/>
        <n v="1419"/>
        <n v="1307"/>
        <n v="2076"/>
        <n v="2808"/>
        <n v="2915"/>
        <n v="2403"/>
        <n v="1037"/>
        <n v="161"/>
        <n v="1561"/>
        <n v="1974"/>
        <n v="1703"/>
        <n v="2264"/>
        <n v="46"/>
        <n v="1987"/>
        <n v="461"/>
        <n v="55"/>
        <n v="8"/>
        <n v="142"/>
        <n v="2055"/>
        <n v="1142"/>
        <n v="240"/>
        <n v="51"/>
        <n v="1688"/>
        <n v="52"/>
        <n v="98"/>
        <n v="80"/>
        <n v="559"/>
        <n v="140"/>
        <n v="26"/>
        <n v="101"/>
        <n v="1253"/>
        <n v="160"/>
        <n v="143"/>
        <n v="49"/>
        <n v="1691"/>
        <n v="1163"/>
        <n v="2021"/>
        <n v="1034"/>
        <n v="73"/>
        <n v="192"/>
        <n v="544"/>
        <n v="220"/>
        <n v="31"/>
        <n v="253"/>
        <n v="69"/>
        <n v="179"/>
        <n v="357"/>
        <n v="501"/>
        <n v="482"/>
        <n v="409"/>
        <n v="225"/>
        <n v="391"/>
        <n v="377"/>
        <n v="263"/>
        <n v="74"/>
        <n v="25"/>
        <n v="521"/>
        <n v="202"/>
        <n v="615"/>
        <n v="392"/>
        <n v="16"/>
        <n v="176"/>
        <n v="1767"/>
        <n v="39222"/>
        <n v="9662"/>
        <n v="3245"/>
        <n v="94"/>
        <n v="2297"/>
        <n v="2941"/>
        <n v="6104"/>
        <n v="748"/>
        <n v="297"/>
        <n v="1548"/>
        <n v="503"/>
        <n v="1556"/>
        <n v="2485"/>
        <n v="1649"/>
        <n v="5175"/>
        <n v="6202"/>
        <n v="6250"/>
        <n v="955"/>
        <n v="1693"/>
        <n v="2876"/>
        <n v="5845"/>
        <n v="2737"/>
        <n v="6434"/>
        <n v="136"/>
        <n v="2687"/>
        <n v="174"/>
        <n v="418"/>
        <n v="4836"/>
        <n v="381"/>
        <n v="264"/>
        <n v="158"/>
        <n v="226"/>
        <n v="5672"/>
        <n v="403"/>
        <n v="619"/>
        <n v="65"/>
        <n v="6087"/>
        <n v="270"/>
        <n v="207"/>
        <n v="95"/>
        <n v="1353"/>
        <n v="271"/>
        <n v="35"/>
        <n v="131"/>
        <n v="439"/>
        <n v="50"/>
        <n v="1439"/>
        <n v="340"/>
        <n v="1822"/>
        <n v="1477"/>
        <n v="400"/>
        <n v="289"/>
        <n v="105"/>
        <n v="2115"/>
        <n v="16031"/>
        <n v="3687"/>
        <n v="20"/>
        <n v="3221"/>
        <n v="324"/>
        <n v="1192"/>
        <n v="1554"/>
        <n v="2266"/>
        <n v="1230"/>
        <n v="104"/>
        <n v="710"/>
        <n v="234"/>
        <n v="471"/>
        <n v="988"/>
        <n v="872"/>
        <n v="2221"/>
        <n v="2572"/>
        <n v="2241"/>
        <n v="3033"/>
        <n v="861"/>
        <n v="2654"/>
        <n v="1044"/>
        <n v="2606"/>
        <n v="36"/>
        <n v="1114"/>
        <n v="296"/>
        <n v="3505"/>
        <n v="284"/>
        <n v="609"/>
        <n v="159"/>
        <n v="91"/>
        <n v="6719"/>
        <n v="3853"/>
        <n v="283"/>
        <n v="61"/>
        <n v="14721"/>
        <n v="310"/>
        <n v="247"/>
        <n v="119"/>
        <n v="2335"/>
        <n v="39"/>
        <n v="186"/>
        <n v="1669"/>
        <n v="4385"/>
        <n v="4358"/>
        <n v="9122"/>
        <n v="2026"/>
        <n v="295"/>
        <n v="255"/>
        <n v="620"/>
        <n v="18852"/>
        <n v="17291"/>
        <n v="5773"/>
        <n v="580"/>
        <n v="292"/>
        <n v="1239"/>
        <n v="1766"/>
        <n v="5894"/>
        <n v="2162"/>
        <n v="327"/>
        <n v="393"/>
        <n v="1450"/>
        <n v="1363"/>
        <n v="2187"/>
        <n v="2855"/>
        <n v="3017"/>
        <n v="2551"/>
        <n v="1113"/>
        <n v="171"/>
        <n v="2020"/>
        <n v="1734"/>
        <n v="2325"/>
        <n v="2098"/>
        <n v="172"/>
        <n v="961"/>
        <n v="1107"/>
        <n v="245"/>
        <n v="1770"/>
        <n v="53"/>
        <n v="90"/>
        <n v="585"/>
        <n v="59"/>
        <n v="983"/>
        <n v="205"/>
        <n v="182"/>
        <n v="1670"/>
        <n v="1250"/>
        <n v="2233"/>
        <n v="1017"/>
        <n v="112"/>
        <n v="591"/>
        <n v="359"/>
        <n v="547"/>
        <n v="524"/>
        <n v="115"/>
        <n v="405"/>
        <n v="197"/>
        <n v="125"/>
        <n v="472"/>
        <n v="187"/>
        <n v="212"/>
        <n v="40218"/>
        <n v="8828"/>
        <n v="79"/>
        <n v="2893"/>
        <n v="906"/>
        <n v="2368"/>
        <n v="132"/>
        <n v="2940"/>
        <n v="6053"/>
        <n v="2871"/>
        <n v="775"/>
        <n v="1510"/>
        <n v="490"/>
        <n v="1540"/>
        <n v="1553"/>
        <n v="5327"/>
        <n v="6284"/>
        <n v="6310"/>
        <n v="960"/>
        <n v="1762"/>
        <n v="2932"/>
        <n v="5872"/>
        <n v="2791"/>
        <n v="6771"/>
        <n v="2660"/>
        <n v="198"/>
        <n v="428"/>
        <n v="1862"/>
        <n v="4703"/>
        <n v="77"/>
        <n v="282"/>
        <n v="173"/>
        <n v="113"/>
        <n v="6376"/>
        <n v="681"/>
        <n v="184"/>
        <n v="6067"/>
        <n v="224"/>
        <n v="123"/>
        <n v="1457"/>
        <n v="193"/>
        <n v="747"/>
        <n v="354"/>
        <n v="43"/>
        <n v="438"/>
        <n v="1312"/>
        <n v="332"/>
        <n v="1726"/>
        <n v="1512"/>
        <n v="378"/>
        <n v="251"/>
        <n v="110"/>
        <n v="2118"/>
        <n v="16012"/>
        <n v="3295"/>
        <n v="2790"/>
        <n v="510"/>
        <n v="1229"/>
        <n v="1705"/>
        <n v="2235"/>
        <n v="343"/>
        <n v="695"/>
        <n v="233"/>
        <n v="1032"/>
        <n v="819"/>
        <n v="2364"/>
        <n v="2650"/>
        <n v="2282"/>
        <n v="361"/>
        <n v="3047"/>
        <n v="878"/>
        <n v="2747"/>
        <n v="997"/>
        <n v="2765"/>
        <n v="1117"/>
        <n v="335"/>
        <n v="2438"/>
        <n v="527"/>
        <n v="304"/>
        <n v="3265"/>
        <n v="68"/>
        <n v="630"/>
        <n v="97"/>
        <n v="114"/>
        <n v="6792"/>
        <n v="3903"/>
        <n v="281"/>
        <n v="14629"/>
        <n v="268"/>
        <n v="2263"/>
        <n v="219"/>
        <n v="1957"/>
        <n v="218"/>
        <n v="290"/>
        <n v="4228"/>
        <n v="4451"/>
        <n v="8827"/>
        <n v="1972"/>
        <n v="256"/>
        <n v="665"/>
        <n v="19727"/>
        <n v="18508"/>
        <n v="2836"/>
        <n v="568"/>
        <n v="5564"/>
        <n v="2219"/>
        <n v="330"/>
        <n v="399"/>
        <n v="1436"/>
        <n v="1424"/>
        <n v="1341"/>
        <n v="2192"/>
        <n v="3023"/>
        <n v="2995"/>
        <n v="2584"/>
        <n v="1136"/>
        <n v="168"/>
        <n v="1996"/>
        <n v="2383"/>
        <n v="2136"/>
        <n v="457"/>
        <n v="148"/>
        <n v="801"/>
        <n v="96"/>
        <n v="238"/>
        <n v="1818"/>
        <n v="103"/>
        <n v="567"/>
        <n v="116"/>
        <n v="833"/>
        <n v="201"/>
        <n v="190"/>
        <n v="1724"/>
        <n v="1377"/>
        <n v="2474"/>
        <n v="717"/>
        <n v="394"/>
        <n v="571"/>
        <n v="200"/>
        <n v="569"/>
        <n v="536"/>
        <n v="443"/>
        <n v="237"/>
        <n v="421"/>
        <n v="209"/>
        <n v="57"/>
        <n v="528"/>
        <n v="459"/>
        <n v="246"/>
        <n v="2225"/>
        <n v="40742"/>
        <n v="8642"/>
        <n v="2715"/>
        <n v="1054"/>
        <n v="2929"/>
        <n v="6090"/>
        <n v="2920"/>
        <n v="724"/>
        <n v="293"/>
        <n v="1557"/>
        <n v="1581"/>
        <n v="2680"/>
        <n v="5227"/>
        <n v="6244"/>
        <n v="6500"/>
        <n v="939"/>
        <n v="1833"/>
        <n v="2999"/>
        <n v="5455"/>
        <n v="2848"/>
        <n v="6930"/>
        <n v="2723"/>
        <n v="252"/>
        <n v="1812"/>
        <n v="121"/>
        <n v="301"/>
        <n v="4655"/>
        <n v="468"/>
        <n v="286"/>
        <n v="183"/>
        <n v="118"/>
        <n v="5923"/>
        <n v="512"/>
        <n v="722"/>
        <n v="6026"/>
        <n v="574"/>
        <n v="126"/>
        <n v="1479"/>
        <n v="777"/>
        <n v="84"/>
        <n v="366"/>
        <n v="108"/>
        <n v="341"/>
        <n v="464"/>
        <n v="1262"/>
        <n v="307"/>
        <n v="1743"/>
        <n v="1873"/>
        <n v="412"/>
        <n v="2154"/>
        <n v="14813"/>
        <n v="3209"/>
        <n v="2345"/>
        <n v="558"/>
        <n v="1219"/>
        <n v="1720"/>
        <n v="2195"/>
        <n v="1193"/>
        <n v="657"/>
        <n v="241"/>
        <n v="497"/>
        <n v="1073"/>
        <n v="813"/>
        <n v="2644"/>
        <n v="2351"/>
        <n v="352"/>
        <n v="2957"/>
        <n v="840"/>
        <n v="2444"/>
        <n v="1006"/>
        <n v="2854"/>
        <n v="1088"/>
        <n v="411"/>
        <n v="153"/>
        <n v="2084"/>
        <n v="506"/>
        <n v="371"/>
        <n v="3105"/>
        <n v="581"/>
        <n v="75"/>
        <n v="655"/>
        <n v="167"/>
        <n v="93"/>
        <n v="6807"/>
        <n v="3601"/>
        <n v="14659"/>
        <n v="621"/>
        <n v="134"/>
        <n v="2250"/>
        <n v="214"/>
        <n v="1872"/>
        <n v="257"/>
        <n v="435"/>
        <n v="1700"/>
        <n v="4114"/>
        <n v="4465"/>
        <n v="8301"/>
        <n v="2010"/>
        <n v="244"/>
        <n v="746"/>
        <n v="19415"/>
        <n v="18944"/>
        <n v="2726"/>
        <n v="914"/>
        <n v="1242"/>
        <n v="1815"/>
        <n v="5616"/>
        <n v="2303"/>
        <n v="351"/>
        <n v="1514"/>
        <n v="1468"/>
        <n v="1371"/>
        <n v="2334"/>
        <n v="2991"/>
        <n v="2968"/>
        <n v="2633"/>
        <n v="1175"/>
        <n v="1659"/>
        <n v="2465"/>
        <n v="1817"/>
        <n v="2481"/>
        <n v="2147"/>
        <n v="390"/>
        <n v="883"/>
        <n v="882"/>
        <n v="1900"/>
        <n v="649"/>
        <n v="135"/>
        <n v="783"/>
        <n v="206"/>
        <n v="1712"/>
        <n v="2211"/>
        <n v="3512"/>
        <n v="216"/>
        <n v="300"/>
        <n v="217"/>
        <n v="454"/>
        <n v="223"/>
        <n v="854"/>
        <n v="299"/>
        <n v="137"/>
        <n v="152"/>
        <n v="141"/>
        <n v="500"/>
        <n v="526"/>
        <n v="699"/>
        <n v="338"/>
        <n v="2666"/>
        <n v="41521"/>
        <n v="6734"/>
        <n v="2454"/>
        <n v="1240"/>
        <n v="2376"/>
        <n v="3196"/>
        <n v="6173"/>
        <n v="2899"/>
        <n v="766"/>
        <n v="1499"/>
        <n v="632"/>
        <n v="1652"/>
        <n v="2716"/>
        <n v="1572"/>
        <n v="5198"/>
        <n v="6452"/>
        <n v="6903"/>
        <n v="929"/>
        <n v="2012"/>
        <n v="3130"/>
        <n v="5121"/>
        <n v="6866"/>
        <n v="2852"/>
        <n v="436"/>
        <n v="333"/>
        <n v="479"/>
        <n v="291"/>
        <n v="236"/>
        <n v="6446"/>
        <n v="6030"/>
        <n v="1324"/>
        <n v="222"/>
        <n v="792"/>
        <n v="407"/>
        <n v="1922"/>
        <n v="1983"/>
        <n v="492"/>
        <n v="274"/>
        <n v="2294"/>
        <n v="13645"/>
        <n v="2240"/>
        <n v="2100"/>
        <n v="666"/>
        <n v="2034"/>
        <n v="2217"/>
        <n v="1214"/>
        <n v="358"/>
        <n v="622"/>
        <n v="259"/>
        <n v="531"/>
        <n v="1115"/>
        <n v="829"/>
        <n v="2068"/>
        <n v="2802"/>
        <n v="2492"/>
        <n v="355"/>
        <n v="3080"/>
        <n v="857"/>
        <n v="2155"/>
        <n v="2776"/>
        <n v="491"/>
        <n v="2038"/>
        <n v="481"/>
        <n v="517"/>
        <n v="597"/>
        <n v="676"/>
        <n v="7172"/>
        <n v="314"/>
        <n v="14762"/>
        <n v="931"/>
        <n v="280"/>
        <n v="87"/>
        <n v="2078"/>
        <n v="1855"/>
        <n v="469"/>
        <n v="4157"/>
        <n v="4240"/>
        <n v="7845"/>
        <n v="1945"/>
        <n v="278"/>
        <n v="19110"/>
        <n v="19249"/>
        <n v="845"/>
        <n v="523"/>
        <n v="1273"/>
        <n v="1969"/>
        <n v="5830"/>
        <n v="2441"/>
        <n v="369"/>
        <n v="1604"/>
        <n v="1489"/>
        <n v="2464"/>
        <n v="2969"/>
        <n v="2998"/>
        <n v="2739"/>
        <n v="1246"/>
        <n v="1722"/>
        <n v="2985"/>
        <n v="1854"/>
        <n v="2260"/>
        <n v="163"/>
        <n v="404"/>
        <n v="165"/>
        <n v="909"/>
        <n v="1883"/>
        <n v="598"/>
        <n v="723"/>
        <n v="1687"/>
        <n v="2501"/>
        <n v="4588"/>
        <n v="604"/>
        <n v="231"/>
        <n v="493"/>
        <n v="653"/>
        <n v="323"/>
        <n v="586"/>
        <n v="164"/>
        <n v="230"/>
        <n v="1504"/>
        <n v="466"/>
        <n v="145"/>
        <n v="516"/>
        <n v="498"/>
        <n v="1354"/>
        <n v="5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x v="0"/>
    <x v="0"/>
    <x v="0"/>
    <x v="0"/>
    <x v="0"/>
  </r>
  <r>
    <x v="0"/>
    <x v="1"/>
    <x v="0"/>
    <x v="0"/>
    <x v="0"/>
    <x v="1"/>
  </r>
  <r>
    <x v="0"/>
    <x v="2"/>
    <x v="0"/>
    <x v="0"/>
    <x v="0"/>
    <x v="2"/>
  </r>
  <r>
    <x v="0"/>
    <x v="3"/>
    <x v="0"/>
    <x v="0"/>
    <x v="0"/>
    <x v="3"/>
  </r>
  <r>
    <x v="1"/>
    <x v="4"/>
    <x v="0"/>
    <x v="0"/>
    <x v="0"/>
    <x v="4"/>
  </r>
  <r>
    <x v="1"/>
    <x v="5"/>
    <x v="0"/>
    <x v="0"/>
    <x v="0"/>
    <x v="5"/>
  </r>
  <r>
    <x v="1"/>
    <x v="6"/>
    <x v="0"/>
    <x v="0"/>
    <x v="0"/>
    <x v="6"/>
  </r>
  <r>
    <x v="2"/>
    <x v="7"/>
    <x v="0"/>
    <x v="0"/>
    <x v="0"/>
    <x v="7"/>
  </r>
  <r>
    <x v="2"/>
    <x v="8"/>
    <x v="0"/>
    <x v="0"/>
    <x v="0"/>
    <x v="8"/>
  </r>
  <r>
    <x v="3"/>
    <x v="9"/>
    <x v="0"/>
    <x v="0"/>
    <x v="0"/>
    <x v="9"/>
  </r>
  <r>
    <x v="3"/>
    <x v="10"/>
    <x v="0"/>
    <x v="0"/>
    <x v="0"/>
    <x v="10"/>
  </r>
  <r>
    <x v="3"/>
    <x v="11"/>
    <x v="0"/>
    <x v="0"/>
    <x v="0"/>
    <x v="11"/>
  </r>
  <r>
    <x v="3"/>
    <x v="12"/>
    <x v="0"/>
    <x v="0"/>
    <x v="0"/>
    <x v="12"/>
  </r>
  <r>
    <x v="3"/>
    <x v="13"/>
    <x v="0"/>
    <x v="0"/>
    <x v="0"/>
    <x v="13"/>
  </r>
  <r>
    <x v="3"/>
    <x v="14"/>
    <x v="0"/>
    <x v="0"/>
    <x v="0"/>
    <x v="14"/>
  </r>
  <r>
    <x v="3"/>
    <x v="15"/>
    <x v="0"/>
    <x v="0"/>
    <x v="0"/>
    <x v="15"/>
  </r>
  <r>
    <x v="3"/>
    <x v="16"/>
    <x v="0"/>
    <x v="0"/>
    <x v="0"/>
    <x v="16"/>
  </r>
  <r>
    <x v="3"/>
    <x v="17"/>
    <x v="0"/>
    <x v="0"/>
    <x v="0"/>
    <x v="17"/>
  </r>
  <r>
    <x v="3"/>
    <x v="18"/>
    <x v="0"/>
    <x v="0"/>
    <x v="0"/>
    <x v="18"/>
  </r>
  <r>
    <x v="3"/>
    <x v="19"/>
    <x v="0"/>
    <x v="0"/>
    <x v="0"/>
    <x v="19"/>
  </r>
  <r>
    <x v="3"/>
    <x v="20"/>
    <x v="0"/>
    <x v="0"/>
    <x v="0"/>
    <x v="20"/>
  </r>
  <r>
    <x v="3"/>
    <x v="21"/>
    <x v="0"/>
    <x v="0"/>
    <x v="0"/>
    <x v="21"/>
  </r>
  <r>
    <x v="3"/>
    <x v="22"/>
    <x v="0"/>
    <x v="0"/>
    <x v="0"/>
    <x v="22"/>
  </r>
  <r>
    <x v="3"/>
    <x v="23"/>
    <x v="0"/>
    <x v="0"/>
    <x v="0"/>
    <x v="23"/>
  </r>
  <r>
    <x v="3"/>
    <x v="24"/>
    <x v="0"/>
    <x v="0"/>
    <x v="0"/>
    <x v="24"/>
  </r>
  <r>
    <x v="3"/>
    <x v="25"/>
    <x v="0"/>
    <x v="0"/>
    <x v="0"/>
    <x v="25"/>
  </r>
  <r>
    <x v="3"/>
    <x v="26"/>
    <x v="0"/>
    <x v="0"/>
    <x v="0"/>
    <x v="26"/>
  </r>
  <r>
    <x v="3"/>
    <x v="27"/>
    <x v="0"/>
    <x v="0"/>
    <x v="0"/>
    <x v="27"/>
  </r>
  <r>
    <x v="3"/>
    <x v="28"/>
    <x v="0"/>
    <x v="0"/>
    <x v="0"/>
    <x v="28"/>
  </r>
  <r>
    <x v="3"/>
    <x v="29"/>
    <x v="0"/>
    <x v="0"/>
    <x v="0"/>
    <x v="29"/>
  </r>
  <r>
    <x v="3"/>
    <x v="30"/>
    <x v="0"/>
    <x v="0"/>
    <x v="0"/>
    <x v="30"/>
  </r>
  <r>
    <x v="3"/>
    <x v="31"/>
    <x v="0"/>
    <x v="0"/>
    <x v="0"/>
    <x v="31"/>
  </r>
  <r>
    <x v="3"/>
    <x v="32"/>
    <x v="0"/>
    <x v="0"/>
    <x v="0"/>
    <x v="32"/>
  </r>
  <r>
    <x v="3"/>
    <x v="33"/>
    <x v="0"/>
    <x v="0"/>
    <x v="0"/>
    <x v="33"/>
  </r>
  <r>
    <x v="3"/>
    <x v="34"/>
    <x v="0"/>
    <x v="0"/>
    <x v="0"/>
    <x v="34"/>
  </r>
  <r>
    <x v="3"/>
    <x v="35"/>
    <x v="0"/>
    <x v="0"/>
    <x v="0"/>
    <x v="35"/>
  </r>
  <r>
    <x v="3"/>
    <x v="36"/>
    <x v="0"/>
    <x v="0"/>
    <x v="0"/>
    <x v="12"/>
  </r>
  <r>
    <x v="3"/>
    <x v="37"/>
    <x v="0"/>
    <x v="0"/>
    <x v="0"/>
    <x v="36"/>
  </r>
  <r>
    <x v="3"/>
    <x v="38"/>
    <x v="0"/>
    <x v="0"/>
    <x v="0"/>
    <x v="37"/>
  </r>
  <r>
    <x v="3"/>
    <x v="39"/>
    <x v="0"/>
    <x v="0"/>
    <x v="0"/>
    <x v="38"/>
  </r>
  <r>
    <x v="3"/>
    <x v="40"/>
    <x v="0"/>
    <x v="0"/>
    <x v="0"/>
    <x v="39"/>
  </r>
  <r>
    <x v="3"/>
    <x v="41"/>
    <x v="0"/>
    <x v="0"/>
    <x v="0"/>
    <x v="40"/>
  </r>
  <r>
    <x v="4"/>
    <x v="42"/>
    <x v="0"/>
    <x v="0"/>
    <x v="0"/>
    <x v="41"/>
  </r>
  <r>
    <x v="4"/>
    <x v="43"/>
    <x v="0"/>
    <x v="0"/>
    <x v="0"/>
    <x v="42"/>
  </r>
  <r>
    <x v="4"/>
    <x v="44"/>
    <x v="0"/>
    <x v="0"/>
    <x v="0"/>
    <x v="43"/>
  </r>
  <r>
    <x v="4"/>
    <x v="45"/>
    <x v="0"/>
    <x v="0"/>
    <x v="0"/>
    <x v="44"/>
  </r>
  <r>
    <x v="4"/>
    <x v="46"/>
    <x v="0"/>
    <x v="0"/>
    <x v="0"/>
    <x v="45"/>
  </r>
  <r>
    <x v="4"/>
    <x v="47"/>
    <x v="0"/>
    <x v="0"/>
    <x v="0"/>
    <x v="46"/>
  </r>
  <r>
    <x v="4"/>
    <x v="48"/>
    <x v="0"/>
    <x v="0"/>
    <x v="0"/>
    <x v="47"/>
  </r>
  <r>
    <x v="4"/>
    <x v="49"/>
    <x v="0"/>
    <x v="0"/>
    <x v="0"/>
    <x v="48"/>
  </r>
  <r>
    <x v="5"/>
    <x v="50"/>
    <x v="0"/>
    <x v="0"/>
    <x v="0"/>
    <x v="43"/>
  </r>
  <r>
    <x v="5"/>
    <x v="51"/>
    <x v="0"/>
    <x v="0"/>
    <x v="0"/>
    <x v="49"/>
  </r>
  <r>
    <x v="5"/>
    <x v="52"/>
    <x v="0"/>
    <x v="0"/>
    <x v="0"/>
    <x v="50"/>
  </r>
  <r>
    <x v="5"/>
    <x v="53"/>
    <x v="0"/>
    <x v="0"/>
    <x v="0"/>
    <x v="51"/>
  </r>
  <r>
    <x v="5"/>
    <x v="54"/>
    <x v="0"/>
    <x v="0"/>
    <x v="0"/>
    <x v="52"/>
  </r>
  <r>
    <x v="5"/>
    <x v="55"/>
    <x v="0"/>
    <x v="0"/>
    <x v="0"/>
    <x v="53"/>
  </r>
  <r>
    <x v="5"/>
    <x v="56"/>
    <x v="0"/>
    <x v="0"/>
    <x v="0"/>
    <x v="54"/>
  </r>
  <r>
    <x v="5"/>
    <x v="57"/>
    <x v="0"/>
    <x v="0"/>
    <x v="0"/>
    <x v="55"/>
  </r>
  <r>
    <x v="5"/>
    <x v="58"/>
    <x v="0"/>
    <x v="0"/>
    <x v="0"/>
    <x v="56"/>
  </r>
  <r>
    <x v="5"/>
    <x v="59"/>
    <x v="0"/>
    <x v="0"/>
    <x v="0"/>
    <x v="57"/>
  </r>
  <r>
    <x v="5"/>
    <x v="60"/>
    <x v="0"/>
    <x v="0"/>
    <x v="0"/>
    <x v="58"/>
  </r>
  <r>
    <x v="5"/>
    <x v="61"/>
    <x v="0"/>
    <x v="0"/>
    <x v="0"/>
    <x v="59"/>
  </r>
  <r>
    <x v="5"/>
    <x v="62"/>
    <x v="0"/>
    <x v="0"/>
    <x v="0"/>
    <x v="60"/>
  </r>
  <r>
    <x v="5"/>
    <x v="63"/>
    <x v="0"/>
    <x v="0"/>
    <x v="0"/>
    <x v="61"/>
  </r>
  <r>
    <x v="6"/>
    <x v="64"/>
    <x v="0"/>
    <x v="0"/>
    <x v="0"/>
    <x v="62"/>
  </r>
  <r>
    <x v="6"/>
    <x v="65"/>
    <x v="0"/>
    <x v="0"/>
    <x v="0"/>
    <x v="63"/>
  </r>
  <r>
    <x v="6"/>
    <x v="66"/>
    <x v="0"/>
    <x v="0"/>
    <x v="0"/>
    <x v="64"/>
  </r>
  <r>
    <x v="6"/>
    <x v="67"/>
    <x v="0"/>
    <x v="0"/>
    <x v="0"/>
    <x v="42"/>
  </r>
  <r>
    <x v="6"/>
    <x v="68"/>
    <x v="0"/>
    <x v="0"/>
    <x v="0"/>
    <x v="65"/>
  </r>
  <r>
    <x v="6"/>
    <x v="69"/>
    <x v="0"/>
    <x v="0"/>
    <x v="0"/>
    <x v="66"/>
  </r>
  <r>
    <x v="6"/>
    <x v="70"/>
    <x v="0"/>
    <x v="0"/>
    <x v="0"/>
    <x v="67"/>
  </r>
  <r>
    <x v="6"/>
    <x v="71"/>
    <x v="0"/>
    <x v="0"/>
    <x v="0"/>
    <x v="68"/>
  </r>
  <r>
    <x v="7"/>
    <x v="72"/>
    <x v="0"/>
    <x v="0"/>
    <x v="0"/>
    <x v="69"/>
  </r>
  <r>
    <x v="7"/>
    <x v="73"/>
    <x v="0"/>
    <x v="0"/>
    <x v="0"/>
    <x v="70"/>
  </r>
  <r>
    <x v="7"/>
    <x v="74"/>
    <x v="0"/>
    <x v="0"/>
    <x v="0"/>
    <x v="71"/>
  </r>
  <r>
    <x v="7"/>
    <x v="75"/>
    <x v="0"/>
    <x v="0"/>
    <x v="0"/>
    <x v="72"/>
  </r>
  <r>
    <x v="7"/>
    <x v="76"/>
    <x v="0"/>
    <x v="0"/>
    <x v="0"/>
    <x v="73"/>
  </r>
  <r>
    <x v="7"/>
    <x v="77"/>
    <x v="0"/>
    <x v="0"/>
    <x v="0"/>
    <x v="10"/>
  </r>
  <r>
    <x v="7"/>
    <x v="78"/>
    <x v="0"/>
    <x v="0"/>
    <x v="0"/>
    <x v="74"/>
  </r>
  <r>
    <x v="7"/>
    <x v="79"/>
    <x v="0"/>
    <x v="0"/>
    <x v="0"/>
    <x v="69"/>
  </r>
  <r>
    <x v="7"/>
    <x v="80"/>
    <x v="0"/>
    <x v="0"/>
    <x v="0"/>
    <x v="2"/>
  </r>
  <r>
    <x v="7"/>
    <x v="81"/>
    <x v="0"/>
    <x v="0"/>
    <x v="0"/>
    <x v="75"/>
  </r>
  <r>
    <x v="7"/>
    <x v="82"/>
    <x v="0"/>
    <x v="0"/>
    <x v="0"/>
    <x v="76"/>
  </r>
  <r>
    <x v="8"/>
    <x v="83"/>
    <x v="0"/>
    <x v="0"/>
    <x v="0"/>
    <x v="77"/>
  </r>
  <r>
    <x v="8"/>
    <x v="84"/>
    <x v="0"/>
    <x v="0"/>
    <x v="0"/>
    <x v="5"/>
  </r>
  <r>
    <x v="8"/>
    <x v="85"/>
    <x v="0"/>
    <x v="0"/>
    <x v="0"/>
    <x v="78"/>
  </r>
  <r>
    <x v="8"/>
    <x v="86"/>
    <x v="0"/>
    <x v="0"/>
    <x v="0"/>
    <x v="79"/>
  </r>
  <r>
    <x v="8"/>
    <x v="87"/>
    <x v="0"/>
    <x v="0"/>
    <x v="0"/>
    <x v="80"/>
  </r>
  <r>
    <x v="8"/>
    <x v="88"/>
    <x v="0"/>
    <x v="0"/>
    <x v="0"/>
    <x v="81"/>
  </r>
  <r>
    <x v="9"/>
    <x v="89"/>
    <x v="0"/>
    <x v="0"/>
    <x v="0"/>
    <x v="82"/>
  </r>
  <r>
    <x v="9"/>
    <x v="90"/>
    <x v="0"/>
    <x v="0"/>
    <x v="0"/>
    <x v="83"/>
  </r>
  <r>
    <x v="9"/>
    <x v="91"/>
    <x v="0"/>
    <x v="0"/>
    <x v="0"/>
    <x v="84"/>
  </r>
  <r>
    <x v="0"/>
    <x v="0"/>
    <x v="0"/>
    <x v="0"/>
    <x v="1"/>
    <x v="85"/>
  </r>
  <r>
    <x v="0"/>
    <x v="1"/>
    <x v="0"/>
    <x v="0"/>
    <x v="1"/>
    <x v="86"/>
  </r>
  <r>
    <x v="0"/>
    <x v="2"/>
    <x v="0"/>
    <x v="0"/>
    <x v="1"/>
    <x v="87"/>
  </r>
  <r>
    <x v="0"/>
    <x v="3"/>
    <x v="0"/>
    <x v="0"/>
    <x v="1"/>
    <x v="88"/>
  </r>
  <r>
    <x v="1"/>
    <x v="4"/>
    <x v="0"/>
    <x v="0"/>
    <x v="1"/>
    <x v="89"/>
  </r>
  <r>
    <x v="1"/>
    <x v="5"/>
    <x v="0"/>
    <x v="0"/>
    <x v="1"/>
    <x v="12"/>
  </r>
  <r>
    <x v="1"/>
    <x v="6"/>
    <x v="0"/>
    <x v="0"/>
    <x v="1"/>
    <x v="44"/>
  </r>
  <r>
    <x v="2"/>
    <x v="7"/>
    <x v="0"/>
    <x v="0"/>
    <x v="1"/>
    <x v="90"/>
  </r>
  <r>
    <x v="2"/>
    <x v="8"/>
    <x v="0"/>
    <x v="0"/>
    <x v="1"/>
    <x v="91"/>
  </r>
  <r>
    <x v="3"/>
    <x v="9"/>
    <x v="0"/>
    <x v="0"/>
    <x v="1"/>
    <x v="52"/>
  </r>
  <r>
    <x v="3"/>
    <x v="10"/>
    <x v="0"/>
    <x v="0"/>
    <x v="1"/>
    <x v="74"/>
  </r>
  <r>
    <x v="3"/>
    <x v="11"/>
    <x v="0"/>
    <x v="0"/>
    <x v="1"/>
    <x v="92"/>
  </r>
  <r>
    <x v="3"/>
    <x v="12"/>
    <x v="0"/>
    <x v="0"/>
    <x v="1"/>
    <x v="93"/>
  </r>
  <r>
    <x v="3"/>
    <x v="13"/>
    <x v="0"/>
    <x v="0"/>
    <x v="1"/>
    <x v="94"/>
  </r>
  <r>
    <x v="3"/>
    <x v="14"/>
    <x v="0"/>
    <x v="0"/>
    <x v="1"/>
    <x v="95"/>
  </r>
  <r>
    <x v="3"/>
    <x v="15"/>
    <x v="0"/>
    <x v="0"/>
    <x v="1"/>
    <x v="96"/>
  </r>
  <r>
    <x v="3"/>
    <x v="16"/>
    <x v="0"/>
    <x v="0"/>
    <x v="1"/>
    <x v="97"/>
  </r>
  <r>
    <x v="3"/>
    <x v="17"/>
    <x v="0"/>
    <x v="0"/>
    <x v="1"/>
    <x v="98"/>
  </r>
  <r>
    <x v="3"/>
    <x v="18"/>
    <x v="0"/>
    <x v="0"/>
    <x v="1"/>
    <x v="99"/>
  </r>
  <r>
    <x v="3"/>
    <x v="19"/>
    <x v="0"/>
    <x v="0"/>
    <x v="1"/>
    <x v="100"/>
  </r>
  <r>
    <x v="3"/>
    <x v="20"/>
    <x v="0"/>
    <x v="0"/>
    <x v="1"/>
    <x v="101"/>
  </r>
  <r>
    <x v="3"/>
    <x v="21"/>
    <x v="0"/>
    <x v="0"/>
    <x v="1"/>
    <x v="87"/>
  </r>
  <r>
    <x v="3"/>
    <x v="22"/>
    <x v="0"/>
    <x v="0"/>
    <x v="1"/>
    <x v="102"/>
  </r>
  <r>
    <x v="3"/>
    <x v="23"/>
    <x v="0"/>
    <x v="0"/>
    <x v="1"/>
    <x v="103"/>
  </r>
  <r>
    <x v="3"/>
    <x v="24"/>
    <x v="0"/>
    <x v="0"/>
    <x v="1"/>
    <x v="104"/>
  </r>
  <r>
    <x v="3"/>
    <x v="25"/>
    <x v="0"/>
    <x v="0"/>
    <x v="1"/>
    <x v="105"/>
  </r>
  <r>
    <x v="3"/>
    <x v="26"/>
    <x v="0"/>
    <x v="0"/>
    <x v="1"/>
    <x v="106"/>
  </r>
  <r>
    <x v="3"/>
    <x v="27"/>
    <x v="0"/>
    <x v="0"/>
    <x v="1"/>
    <x v="107"/>
  </r>
  <r>
    <x v="3"/>
    <x v="28"/>
    <x v="0"/>
    <x v="0"/>
    <x v="1"/>
    <x v="108"/>
  </r>
  <r>
    <x v="3"/>
    <x v="29"/>
    <x v="0"/>
    <x v="0"/>
    <x v="1"/>
    <x v="109"/>
  </r>
  <r>
    <x v="3"/>
    <x v="30"/>
    <x v="0"/>
    <x v="0"/>
    <x v="1"/>
    <x v="110"/>
  </r>
  <r>
    <x v="3"/>
    <x v="31"/>
    <x v="0"/>
    <x v="0"/>
    <x v="1"/>
    <x v="111"/>
  </r>
  <r>
    <x v="3"/>
    <x v="32"/>
    <x v="0"/>
    <x v="0"/>
    <x v="1"/>
    <x v="112"/>
  </r>
  <r>
    <x v="3"/>
    <x v="33"/>
    <x v="0"/>
    <x v="0"/>
    <x v="1"/>
    <x v="113"/>
  </r>
  <r>
    <x v="3"/>
    <x v="34"/>
    <x v="0"/>
    <x v="0"/>
    <x v="1"/>
    <x v="114"/>
  </r>
  <r>
    <x v="3"/>
    <x v="35"/>
    <x v="0"/>
    <x v="0"/>
    <x v="1"/>
    <x v="115"/>
  </r>
  <r>
    <x v="3"/>
    <x v="36"/>
    <x v="0"/>
    <x v="0"/>
    <x v="1"/>
    <x v="116"/>
  </r>
  <r>
    <x v="3"/>
    <x v="37"/>
    <x v="0"/>
    <x v="0"/>
    <x v="1"/>
    <x v="117"/>
  </r>
  <r>
    <x v="3"/>
    <x v="38"/>
    <x v="0"/>
    <x v="0"/>
    <x v="1"/>
    <x v="118"/>
  </r>
  <r>
    <x v="3"/>
    <x v="39"/>
    <x v="0"/>
    <x v="0"/>
    <x v="1"/>
    <x v="70"/>
  </r>
  <r>
    <x v="3"/>
    <x v="40"/>
    <x v="0"/>
    <x v="0"/>
    <x v="1"/>
    <x v="119"/>
  </r>
  <r>
    <x v="3"/>
    <x v="41"/>
    <x v="0"/>
    <x v="0"/>
    <x v="1"/>
    <x v="120"/>
  </r>
  <r>
    <x v="4"/>
    <x v="42"/>
    <x v="0"/>
    <x v="0"/>
    <x v="1"/>
    <x v="121"/>
  </r>
  <r>
    <x v="4"/>
    <x v="43"/>
    <x v="0"/>
    <x v="0"/>
    <x v="1"/>
    <x v="122"/>
  </r>
  <r>
    <x v="4"/>
    <x v="44"/>
    <x v="0"/>
    <x v="0"/>
    <x v="1"/>
    <x v="123"/>
  </r>
  <r>
    <x v="4"/>
    <x v="45"/>
    <x v="0"/>
    <x v="0"/>
    <x v="1"/>
    <x v="124"/>
  </r>
  <r>
    <x v="4"/>
    <x v="46"/>
    <x v="0"/>
    <x v="0"/>
    <x v="1"/>
    <x v="56"/>
  </r>
  <r>
    <x v="4"/>
    <x v="47"/>
    <x v="0"/>
    <x v="0"/>
    <x v="1"/>
    <x v="125"/>
  </r>
  <r>
    <x v="4"/>
    <x v="48"/>
    <x v="0"/>
    <x v="0"/>
    <x v="1"/>
    <x v="126"/>
  </r>
  <r>
    <x v="4"/>
    <x v="49"/>
    <x v="0"/>
    <x v="0"/>
    <x v="1"/>
    <x v="127"/>
  </r>
  <r>
    <x v="5"/>
    <x v="50"/>
    <x v="0"/>
    <x v="0"/>
    <x v="1"/>
    <x v="128"/>
  </r>
  <r>
    <x v="5"/>
    <x v="51"/>
    <x v="0"/>
    <x v="0"/>
    <x v="1"/>
    <x v="129"/>
  </r>
  <r>
    <x v="5"/>
    <x v="52"/>
    <x v="0"/>
    <x v="0"/>
    <x v="1"/>
    <x v="130"/>
  </r>
  <r>
    <x v="5"/>
    <x v="53"/>
    <x v="0"/>
    <x v="0"/>
    <x v="1"/>
    <x v="131"/>
  </r>
  <r>
    <x v="5"/>
    <x v="54"/>
    <x v="0"/>
    <x v="0"/>
    <x v="1"/>
    <x v="132"/>
  </r>
  <r>
    <x v="5"/>
    <x v="55"/>
    <x v="0"/>
    <x v="0"/>
    <x v="1"/>
    <x v="133"/>
  </r>
  <r>
    <x v="5"/>
    <x v="56"/>
    <x v="0"/>
    <x v="0"/>
    <x v="1"/>
    <x v="91"/>
  </r>
  <r>
    <x v="5"/>
    <x v="57"/>
    <x v="0"/>
    <x v="0"/>
    <x v="1"/>
    <x v="134"/>
  </r>
  <r>
    <x v="5"/>
    <x v="58"/>
    <x v="0"/>
    <x v="0"/>
    <x v="1"/>
    <x v="135"/>
  </r>
  <r>
    <x v="5"/>
    <x v="59"/>
    <x v="0"/>
    <x v="0"/>
    <x v="1"/>
    <x v="136"/>
  </r>
  <r>
    <x v="5"/>
    <x v="60"/>
    <x v="0"/>
    <x v="0"/>
    <x v="1"/>
    <x v="119"/>
  </r>
  <r>
    <x v="5"/>
    <x v="61"/>
    <x v="0"/>
    <x v="0"/>
    <x v="1"/>
    <x v="137"/>
  </r>
  <r>
    <x v="5"/>
    <x v="62"/>
    <x v="0"/>
    <x v="0"/>
    <x v="1"/>
    <x v="138"/>
  </r>
  <r>
    <x v="5"/>
    <x v="63"/>
    <x v="0"/>
    <x v="0"/>
    <x v="1"/>
    <x v="139"/>
  </r>
  <r>
    <x v="6"/>
    <x v="64"/>
    <x v="0"/>
    <x v="0"/>
    <x v="1"/>
    <x v="15"/>
  </r>
  <r>
    <x v="6"/>
    <x v="65"/>
    <x v="0"/>
    <x v="0"/>
    <x v="1"/>
    <x v="140"/>
  </r>
  <r>
    <x v="6"/>
    <x v="66"/>
    <x v="0"/>
    <x v="0"/>
    <x v="1"/>
    <x v="141"/>
  </r>
  <r>
    <x v="6"/>
    <x v="67"/>
    <x v="0"/>
    <x v="0"/>
    <x v="1"/>
    <x v="101"/>
  </r>
  <r>
    <x v="6"/>
    <x v="68"/>
    <x v="0"/>
    <x v="0"/>
    <x v="1"/>
    <x v="142"/>
  </r>
  <r>
    <x v="6"/>
    <x v="69"/>
    <x v="0"/>
    <x v="0"/>
    <x v="1"/>
    <x v="38"/>
  </r>
  <r>
    <x v="6"/>
    <x v="70"/>
    <x v="0"/>
    <x v="0"/>
    <x v="1"/>
    <x v="143"/>
  </r>
  <r>
    <x v="6"/>
    <x v="71"/>
    <x v="0"/>
    <x v="0"/>
    <x v="1"/>
    <x v="144"/>
  </r>
  <r>
    <x v="7"/>
    <x v="72"/>
    <x v="0"/>
    <x v="0"/>
    <x v="1"/>
    <x v="57"/>
  </r>
  <r>
    <x v="7"/>
    <x v="73"/>
    <x v="0"/>
    <x v="0"/>
    <x v="1"/>
    <x v="145"/>
  </r>
  <r>
    <x v="7"/>
    <x v="74"/>
    <x v="0"/>
    <x v="0"/>
    <x v="1"/>
    <x v="146"/>
  </r>
  <r>
    <x v="7"/>
    <x v="75"/>
    <x v="0"/>
    <x v="0"/>
    <x v="1"/>
    <x v="147"/>
  </r>
  <r>
    <x v="7"/>
    <x v="76"/>
    <x v="0"/>
    <x v="0"/>
    <x v="1"/>
    <x v="148"/>
  </r>
  <r>
    <x v="7"/>
    <x v="77"/>
    <x v="0"/>
    <x v="0"/>
    <x v="1"/>
    <x v="149"/>
  </r>
  <r>
    <x v="7"/>
    <x v="78"/>
    <x v="0"/>
    <x v="0"/>
    <x v="1"/>
    <x v="150"/>
  </r>
  <r>
    <x v="7"/>
    <x v="79"/>
    <x v="0"/>
    <x v="0"/>
    <x v="1"/>
    <x v="87"/>
  </r>
  <r>
    <x v="7"/>
    <x v="80"/>
    <x v="0"/>
    <x v="0"/>
    <x v="1"/>
    <x v="117"/>
  </r>
  <r>
    <x v="7"/>
    <x v="81"/>
    <x v="0"/>
    <x v="0"/>
    <x v="1"/>
    <x v="151"/>
  </r>
  <r>
    <x v="7"/>
    <x v="82"/>
    <x v="0"/>
    <x v="0"/>
    <x v="1"/>
    <x v="60"/>
  </r>
  <r>
    <x v="8"/>
    <x v="83"/>
    <x v="0"/>
    <x v="0"/>
    <x v="1"/>
    <x v="152"/>
  </r>
  <r>
    <x v="8"/>
    <x v="84"/>
    <x v="0"/>
    <x v="0"/>
    <x v="1"/>
    <x v="153"/>
  </r>
  <r>
    <x v="8"/>
    <x v="85"/>
    <x v="0"/>
    <x v="0"/>
    <x v="1"/>
    <x v="154"/>
  </r>
  <r>
    <x v="8"/>
    <x v="86"/>
    <x v="0"/>
    <x v="0"/>
    <x v="1"/>
    <x v="155"/>
  </r>
  <r>
    <x v="8"/>
    <x v="87"/>
    <x v="0"/>
    <x v="0"/>
    <x v="1"/>
    <x v="156"/>
  </r>
  <r>
    <x v="8"/>
    <x v="88"/>
    <x v="0"/>
    <x v="0"/>
    <x v="1"/>
    <x v="157"/>
  </r>
  <r>
    <x v="9"/>
    <x v="89"/>
    <x v="0"/>
    <x v="0"/>
    <x v="1"/>
    <x v="158"/>
  </r>
  <r>
    <x v="9"/>
    <x v="90"/>
    <x v="0"/>
    <x v="0"/>
    <x v="1"/>
    <x v="159"/>
  </r>
  <r>
    <x v="9"/>
    <x v="91"/>
    <x v="0"/>
    <x v="0"/>
    <x v="1"/>
    <x v="160"/>
  </r>
  <r>
    <x v="0"/>
    <x v="0"/>
    <x v="0"/>
    <x v="1"/>
    <x v="0"/>
    <x v="161"/>
  </r>
  <r>
    <x v="0"/>
    <x v="1"/>
    <x v="0"/>
    <x v="1"/>
    <x v="0"/>
    <x v="162"/>
  </r>
  <r>
    <x v="0"/>
    <x v="2"/>
    <x v="0"/>
    <x v="1"/>
    <x v="0"/>
    <x v="163"/>
  </r>
  <r>
    <x v="0"/>
    <x v="3"/>
    <x v="0"/>
    <x v="1"/>
    <x v="0"/>
    <x v="164"/>
  </r>
  <r>
    <x v="1"/>
    <x v="4"/>
    <x v="0"/>
    <x v="1"/>
    <x v="0"/>
    <x v="165"/>
  </r>
  <r>
    <x v="1"/>
    <x v="5"/>
    <x v="0"/>
    <x v="1"/>
    <x v="0"/>
    <x v="136"/>
  </r>
  <r>
    <x v="1"/>
    <x v="6"/>
    <x v="0"/>
    <x v="1"/>
    <x v="0"/>
    <x v="74"/>
  </r>
  <r>
    <x v="2"/>
    <x v="7"/>
    <x v="0"/>
    <x v="1"/>
    <x v="0"/>
    <x v="166"/>
  </r>
  <r>
    <x v="2"/>
    <x v="8"/>
    <x v="0"/>
    <x v="1"/>
    <x v="0"/>
    <x v="131"/>
  </r>
  <r>
    <x v="3"/>
    <x v="9"/>
    <x v="0"/>
    <x v="1"/>
    <x v="0"/>
    <x v="167"/>
  </r>
  <r>
    <x v="3"/>
    <x v="10"/>
    <x v="0"/>
    <x v="1"/>
    <x v="0"/>
    <x v="168"/>
  </r>
  <r>
    <x v="3"/>
    <x v="11"/>
    <x v="0"/>
    <x v="1"/>
    <x v="0"/>
    <x v="167"/>
  </r>
  <r>
    <x v="3"/>
    <x v="12"/>
    <x v="0"/>
    <x v="1"/>
    <x v="0"/>
    <x v="87"/>
  </r>
  <r>
    <x v="3"/>
    <x v="13"/>
    <x v="0"/>
    <x v="1"/>
    <x v="0"/>
    <x v="169"/>
  </r>
  <r>
    <x v="3"/>
    <x v="14"/>
    <x v="0"/>
    <x v="1"/>
    <x v="0"/>
    <x v="170"/>
  </r>
  <r>
    <x v="3"/>
    <x v="15"/>
    <x v="0"/>
    <x v="1"/>
    <x v="0"/>
    <x v="87"/>
  </r>
  <r>
    <x v="3"/>
    <x v="16"/>
    <x v="0"/>
    <x v="1"/>
    <x v="0"/>
    <x v="171"/>
  </r>
  <r>
    <x v="3"/>
    <x v="17"/>
    <x v="0"/>
    <x v="1"/>
    <x v="0"/>
    <x v="172"/>
  </r>
  <r>
    <x v="3"/>
    <x v="18"/>
    <x v="0"/>
    <x v="1"/>
    <x v="0"/>
    <x v="173"/>
  </r>
  <r>
    <x v="3"/>
    <x v="19"/>
    <x v="0"/>
    <x v="1"/>
    <x v="0"/>
    <x v="174"/>
  </r>
  <r>
    <x v="3"/>
    <x v="20"/>
    <x v="0"/>
    <x v="1"/>
    <x v="0"/>
    <x v="82"/>
  </r>
  <r>
    <x v="3"/>
    <x v="21"/>
    <x v="0"/>
    <x v="1"/>
    <x v="0"/>
    <x v="175"/>
  </r>
  <r>
    <x v="3"/>
    <x v="22"/>
    <x v="0"/>
    <x v="1"/>
    <x v="0"/>
    <x v="65"/>
  </r>
  <r>
    <x v="3"/>
    <x v="23"/>
    <x v="0"/>
    <x v="1"/>
    <x v="0"/>
    <x v="125"/>
  </r>
  <r>
    <x v="3"/>
    <x v="24"/>
    <x v="0"/>
    <x v="1"/>
    <x v="0"/>
    <x v="176"/>
  </r>
  <r>
    <x v="3"/>
    <x v="25"/>
    <x v="0"/>
    <x v="1"/>
    <x v="0"/>
    <x v="177"/>
  </r>
  <r>
    <x v="3"/>
    <x v="26"/>
    <x v="0"/>
    <x v="1"/>
    <x v="0"/>
    <x v="178"/>
  </r>
  <r>
    <x v="3"/>
    <x v="27"/>
    <x v="0"/>
    <x v="1"/>
    <x v="0"/>
    <x v="179"/>
  </r>
  <r>
    <x v="3"/>
    <x v="28"/>
    <x v="0"/>
    <x v="1"/>
    <x v="0"/>
    <x v="180"/>
  </r>
  <r>
    <x v="3"/>
    <x v="29"/>
    <x v="0"/>
    <x v="1"/>
    <x v="0"/>
    <x v="181"/>
  </r>
  <r>
    <x v="3"/>
    <x v="30"/>
    <x v="0"/>
    <x v="1"/>
    <x v="0"/>
    <x v="182"/>
  </r>
  <r>
    <x v="3"/>
    <x v="31"/>
    <x v="0"/>
    <x v="1"/>
    <x v="0"/>
    <x v="183"/>
  </r>
  <r>
    <x v="3"/>
    <x v="32"/>
    <x v="0"/>
    <x v="1"/>
    <x v="0"/>
    <x v="184"/>
  </r>
  <r>
    <x v="3"/>
    <x v="33"/>
    <x v="0"/>
    <x v="1"/>
    <x v="0"/>
    <x v="185"/>
  </r>
  <r>
    <x v="3"/>
    <x v="34"/>
    <x v="0"/>
    <x v="1"/>
    <x v="0"/>
    <x v="186"/>
  </r>
  <r>
    <x v="3"/>
    <x v="35"/>
    <x v="0"/>
    <x v="1"/>
    <x v="0"/>
    <x v="187"/>
  </r>
  <r>
    <x v="3"/>
    <x v="36"/>
    <x v="0"/>
    <x v="1"/>
    <x v="0"/>
    <x v="87"/>
  </r>
  <r>
    <x v="3"/>
    <x v="37"/>
    <x v="0"/>
    <x v="1"/>
    <x v="0"/>
    <x v="188"/>
  </r>
  <r>
    <x v="3"/>
    <x v="38"/>
    <x v="0"/>
    <x v="1"/>
    <x v="0"/>
    <x v="189"/>
  </r>
  <r>
    <x v="3"/>
    <x v="39"/>
    <x v="0"/>
    <x v="1"/>
    <x v="0"/>
    <x v="21"/>
  </r>
  <r>
    <x v="3"/>
    <x v="40"/>
    <x v="0"/>
    <x v="1"/>
    <x v="0"/>
    <x v="116"/>
  </r>
  <r>
    <x v="3"/>
    <x v="41"/>
    <x v="0"/>
    <x v="1"/>
    <x v="0"/>
    <x v="67"/>
  </r>
  <r>
    <x v="4"/>
    <x v="42"/>
    <x v="0"/>
    <x v="1"/>
    <x v="0"/>
    <x v="190"/>
  </r>
  <r>
    <x v="4"/>
    <x v="43"/>
    <x v="0"/>
    <x v="1"/>
    <x v="0"/>
    <x v="57"/>
  </r>
  <r>
    <x v="4"/>
    <x v="44"/>
    <x v="0"/>
    <x v="1"/>
    <x v="0"/>
    <x v="191"/>
  </r>
  <r>
    <x v="4"/>
    <x v="45"/>
    <x v="0"/>
    <x v="1"/>
    <x v="0"/>
    <x v="192"/>
  </r>
  <r>
    <x v="4"/>
    <x v="46"/>
    <x v="0"/>
    <x v="1"/>
    <x v="0"/>
    <x v="193"/>
  </r>
  <r>
    <x v="4"/>
    <x v="47"/>
    <x v="0"/>
    <x v="1"/>
    <x v="0"/>
    <x v="168"/>
  </r>
  <r>
    <x v="4"/>
    <x v="48"/>
    <x v="0"/>
    <x v="1"/>
    <x v="0"/>
    <x v="194"/>
  </r>
  <r>
    <x v="4"/>
    <x v="49"/>
    <x v="0"/>
    <x v="1"/>
    <x v="0"/>
    <x v="148"/>
  </r>
  <r>
    <x v="5"/>
    <x v="50"/>
    <x v="0"/>
    <x v="1"/>
    <x v="0"/>
    <x v="149"/>
  </r>
  <r>
    <x v="5"/>
    <x v="51"/>
    <x v="0"/>
    <x v="1"/>
    <x v="0"/>
    <x v="53"/>
  </r>
  <r>
    <x v="5"/>
    <x v="52"/>
    <x v="0"/>
    <x v="1"/>
    <x v="0"/>
    <x v="38"/>
  </r>
  <r>
    <x v="5"/>
    <x v="53"/>
    <x v="0"/>
    <x v="1"/>
    <x v="0"/>
    <x v="74"/>
  </r>
  <r>
    <x v="5"/>
    <x v="54"/>
    <x v="0"/>
    <x v="1"/>
    <x v="0"/>
    <x v="95"/>
  </r>
  <r>
    <x v="5"/>
    <x v="55"/>
    <x v="0"/>
    <x v="1"/>
    <x v="0"/>
    <x v="93"/>
  </r>
  <r>
    <x v="5"/>
    <x v="56"/>
    <x v="0"/>
    <x v="1"/>
    <x v="0"/>
    <x v="132"/>
  </r>
  <r>
    <x v="5"/>
    <x v="57"/>
    <x v="0"/>
    <x v="1"/>
    <x v="0"/>
    <x v="195"/>
  </r>
  <r>
    <x v="5"/>
    <x v="58"/>
    <x v="0"/>
    <x v="1"/>
    <x v="0"/>
    <x v="5"/>
  </r>
  <r>
    <x v="5"/>
    <x v="59"/>
    <x v="0"/>
    <x v="1"/>
    <x v="0"/>
    <x v="87"/>
  </r>
  <r>
    <x v="5"/>
    <x v="60"/>
    <x v="0"/>
    <x v="1"/>
    <x v="0"/>
    <x v="196"/>
  </r>
  <r>
    <x v="5"/>
    <x v="61"/>
    <x v="0"/>
    <x v="1"/>
    <x v="0"/>
    <x v="197"/>
  </r>
  <r>
    <x v="5"/>
    <x v="62"/>
    <x v="0"/>
    <x v="1"/>
    <x v="0"/>
    <x v="70"/>
  </r>
  <r>
    <x v="5"/>
    <x v="63"/>
    <x v="0"/>
    <x v="1"/>
    <x v="0"/>
    <x v="198"/>
  </r>
  <r>
    <x v="6"/>
    <x v="64"/>
    <x v="0"/>
    <x v="1"/>
    <x v="0"/>
    <x v="199"/>
  </r>
  <r>
    <x v="6"/>
    <x v="65"/>
    <x v="0"/>
    <x v="1"/>
    <x v="0"/>
    <x v="200"/>
  </r>
  <r>
    <x v="6"/>
    <x v="66"/>
    <x v="0"/>
    <x v="1"/>
    <x v="0"/>
    <x v="201"/>
  </r>
  <r>
    <x v="6"/>
    <x v="67"/>
    <x v="0"/>
    <x v="1"/>
    <x v="0"/>
    <x v="170"/>
  </r>
  <r>
    <x v="6"/>
    <x v="68"/>
    <x v="0"/>
    <x v="1"/>
    <x v="0"/>
    <x v="202"/>
  </r>
  <r>
    <x v="6"/>
    <x v="69"/>
    <x v="0"/>
    <x v="1"/>
    <x v="0"/>
    <x v="168"/>
  </r>
  <r>
    <x v="6"/>
    <x v="70"/>
    <x v="0"/>
    <x v="1"/>
    <x v="0"/>
    <x v="201"/>
  </r>
  <r>
    <x v="6"/>
    <x v="71"/>
    <x v="0"/>
    <x v="1"/>
    <x v="0"/>
    <x v="203"/>
  </r>
  <r>
    <x v="7"/>
    <x v="72"/>
    <x v="0"/>
    <x v="1"/>
    <x v="0"/>
    <x v="87"/>
  </r>
  <r>
    <x v="7"/>
    <x v="73"/>
    <x v="0"/>
    <x v="1"/>
    <x v="0"/>
    <x v="116"/>
  </r>
  <r>
    <x v="7"/>
    <x v="74"/>
    <x v="0"/>
    <x v="1"/>
    <x v="0"/>
    <x v="116"/>
  </r>
  <r>
    <x v="7"/>
    <x v="75"/>
    <x v="0"/>
    <x v="1"/>
    <x v="0"/>
    <x v="132"/>
  </r>
  <r>
    <x v="7"/>
    <x v="76"/>
    <x v="0"/>
    <x v="1"/>
    <x v="0"/>
    <x v="95"/>
  </r>
  <r>
    <x v="7"/>
    <x v="77"/>
    <x v="0"/>
    <x v="1"/>
    <x v="0"/>
    <x v="117"/>
  </r>
  <r>
    <x v="7"/>
    <x v="78"/>
    <x v="0"/>
    <x v="1"/>
    <x v="0"/>
    <x v="170"/>
  </r>
  <r>
    <x v="7"/>
    <x v="79"/>
    <x v="0"/>
    <x v="1"/>
    <x v="0"/>
    <x v="87"/>
  </r>
  <r>
    <x v="7"/>
    <x v="80"/>
    <x v="0"/>
    <x v="1"/>
    <x v="0"/>
    <x v="87"/>
  </r>
  <r>
    <x v="7"/>
    <x v="81"/>
    <x v="0"/>
    <x v="1"/>
    <x v="0"/>
    <x v="204"/>
  </r>
  <r>
    <x v="7"/>
    <x v="82"/>
    <x v="0"/>
    <x v="1"/>
    <x v="0"/>
    <x v="92"/>
  </r>
  <r>
    <x v="8"/>
    <x v="83"/>
    <x v="0"/>
    <x v="1"/>
    <x v="0"/>
    <x v="205"/>
  </r>
  <r>
    <x v="8"/>
    <x v="84"/>
    <x v="0"/>
    <x v="1"/>
    <x v="0"/>
    <x v="57"/>
  </r>
  <r>
    <x v="8"/>
    <x v="85"/>
    <x v="0"/>
    <x v="1"/>
    <x v="0"/>
    <x v="206"/>
  </r>
  <r>
    <x v="8"/>
    <x v="86"/>
    <x v="0"/>
    <x v="1"/>
    <x v="0"/>
    <x v="201"/>
  </r>
  <r>
    <x v="8"/>
    <x v="87"/>
    <x v="0"/>
    <x v="1"/>
    <x v="0"/>
    <x v="207"/>
  </r>
  <r>
    <x v="8"/>
    <x v="88"/>
    <x v="0"/>
    <x v="1"/>
    <x v="0"/>
    <x v="208"/>
  </r>
  <r>
    <x v="9"/>
    <x v="89"/>
    <x v="0"/>
    <x v="1"/>
    <x v="0"/>
    <x v="209"/>
  </r>
  <r>
    <x v="9"/>
    <x v="90"/>
    <x v="0"/>
    <x v="1"/>
    <x v="0"/>
    <x v="175"/>
  </r>
  <r>
    <x v="9"/>
    <x v="91"/>
    <x v="0"/>
    <x v="1"/>
    <x v="0"/>
    <x v="66"/>
  </r>
  <r>
    <x v="0"/>
    <x v="0"/>
    <x v="0"/>
    <x v="1"/>
    <x v="1"/>
    <x v="192"/>
  </r>
  <r>
    <x v="0"/>
    <x v="1"/>
    <x v="0"/>
    <x v="1"/>
    <x v="1"/>
    <x v="210"/>
  </r>
  <r>
    <x v="0"/>
    <x v="2"/>
    <x v="0"/>
    <x v="1"/>
    <x v="1"/>
    <x v="211"/>
  </r>
  <r>
    <x v="0"/>
    <x v="3"/>
    <x v="0"/>
    <x v="1"/>
    <x v="1"/>
    <x v="212"/>
  </r>
  <r>
    <x v="1"/>
    <x v="4"/>
    <x v="0"/>
    <x v="1"/>
    <x v="1"/>
    <x v="213"/>
  </r>
  <r>
    <x v="1"/>
    <x v="5"/>
    <x v="0"/>
    <x v="1"/>
    <x v="1"/>
    <x v="87"/>
  </r>
  <r>
    <x v="1"/>
    <x v="6"/>
    <x v="0"/>
    <x v="1"/>
    <x v="1"/>
    <x v="175"/>
  </r>
  <r>
    <x v="2"/>
    <x v="7"/>
    <x v="0"/>
    <x v="1"/>
    <x v="1"/>
    <x v="214"/>
  </r>
  <r>
    <x v="2"/>
    <x v="8"/>
    <x v="0"/>
    <x v="1"/>
    <x v="1"/>
    <x v="93"/>
  </r>
  <r>
    <x v="3"/>
    <x v="9"/>
    <x v="0"/>
    <x v="1"/>
    <x v="1"/>
    <x v="87"/>
  </r>
  <r>
    <x v="3"/>
    <x v="10"/>
    <x v="0"/>
    <x v="1"/>
    <x v="1"/>
    <x v="87"/>
  </r>
  <r>
    <x v="3"/>
    <x v="11"/>
    <x v="0"/>
    <x v="1"/>
    <x v="1"/>
    <x v="116"/>
  </r>
  <r>
    <x v="3"/>
    <x v="12"/>
    <x v="0"/>
    <x v="1"/>
    <x v="1"/>
    <x v="175"/>
  </r>
  <r>
    <x v="3"/>
    <x v="13"/>
    <x v="0"/>
    <x v="1"/>
    <x v="1"/>
    <x v="215"/>
  </r>
  <r>
    <x v="3"/>
    <x v="14"/>
    <x v="0"/>
    <x v="1"/>
    <x v="1"/>
    <x v="175"/>
  </r>
  <r>
    <x v="3"/>
    <x v="15"/>
    <x v="0"/>
    <x v="1"/>
    <x v="1"/>
    <x v="87"/>
  </r>
  <r>
    <x v="3"/>
    <x v="16"/>
    <x v="0"/>
    <x v="1"/>
    <x v="1"/>
    <x v="100"/>
  </r>
  <r>
    <x v="3"/>
    <x v="17"/>
    <x v="0"/>
    <x v="1"/>
    <x v="1"/>
    <x v="216"/>
  </r>
  <r>
    <x v="3"/>
    <x v="18"/>
    <x v="0"/>
    <x v="1"/>
    <x v="1"/>
    <x v="217"/>
  </r>
  <r>
    <x v="3"/>
    <x v="19"/>
    <x v="0"/>
    <x v="1"/>
    <x v="1"/>
    <x v="42"/>
  </r>
  <r>
    <x v="3"/>
    <x v="20"/>
    <x v="0"/>
    <x v="1"/>
    <x v="1"/>
    <x v="218"/>
  </r>
  <r>
    <x v="3"/>
    <x v="21"/>
    <x v="0"/>
    <x v="1"/>
    <x v="1"/>
    <x v="175"/>
  </r>
  <r>
    <x v="3"/>
    <x v="22"/>
    <x v="0"/>
    <x v="1"/>
    <x v="1"/>
    <x v="219"/>
  </r>
  <r>
    <x v="3"/>
    <x v="23"/>
    <x v="0"/>
    <x v="1"/>
    <x v="1"/>
    <x v="136"/>
  </r>
  <r>
    <x v="3"/>
    <x v="24"/>
    <x v="0"/>
    <x v="1"/>
    <x v="1"/>
    <x v="220"/>
  </r>
  <r>
    <x v="3"/>
    <x v="25"/>
    <x v="0"/>
    <x v="1"/>
    <x v="1"/>
    <x v="221"/>
  </r>
  <r>
    <x v="3"/>
    <x v="26"/>
    <x v="0"/>
    <x v="1"/>
    <x v="1"/>
    <x v="222"/>
  </r>
  <r>
    <x v="3"/>
    <x v="27"/>
    <x v="0"/>
    <x v="1"/>
    <x v="1"/>
    <x v="223"/>
  </r>
  <r>
    <x v="3"/>
    <x v="28"/>
    <x v="0"/>
    <x v="1"/>
    <x v="1"/>
    <x v="224"/>
  </r>
  <r>
    <x v="3"/>
    <x v="29"/>
    <x v="0"/>
    <x v="1"/>
    <x v="1"/>
    <x v="225"/>
  </r>
  <r>
    <x v="3"/>
    <x v="30"/>
    <x v="0"/>
    <x v="1"/>
    <x v="1"/>
    <x v="128"/>
  </r>
  <r>
    <x v="3"/>
    <x v="31"/>
    <x v="0"/>
    <x v="1"/>
    <x v="1"/>
    <x v="101"/>
  </r>
  <r>
    <x v="3"/>
    <x v="32"/>
    <x v="0"/>
    <x v="1"/>
    <x v="1"/>
    <x v="226"/>
  </r>
  <r>
    <x v="3"/>
    <x v="33"/>
    <x v="0"/>
    <x v="1"/>
    <x v="1"/>
    <x v="227"/>
  </r>
  <r>
    <x v="3"/>
    <x v="34"/>
    <x v="0"/>
    <x v="1"/>
    <x v="1"/>
    <x v="193"/>
  </r>
  <r>
    <x v="3"/>
    <x v="35"/>
    <x v="0"/>
    <x v="1"/>
    <x v="1"/>
    <x v="228"/>
  </r>
  <r>
    <x v="3"/>
    <x v="36"/>
    <x v="0"/>
    <x v="1"/>
    <x v="1"/>
    <x v="87"/>
  </r>
  <r>
    <x v="3"/>
    <x v="37"/>
    <x v="0"/>
    <x v="1"/>
    <x v="1"/>
    <x v="87"/>
  </r>
  <r>
    <x v="3"/>
    <x v="38"/>
    <x v="0"/>
    <x v="1"/>
    <x v="1"/>
    <x v="229"/>
  </r>
  <r>
    <x v="3"/>
    <x v="39"/>
    <x v="0"/>
    <x v="1"/>
    <x v="1"/>
    <x v="87"/>
  </r>
  <r>
    <x v="3"/>
    <x v="40"/>
    <x v="0"/>
    <x v="1"/>
    <x v="1"/>
    <x v="136"/>
  </r>
  <r>
    <x v="3"/>
    <x v="41"/>
    <x v="0"/>
    <x v="1"/>
    <x v="1"/>
    <x v="170"/>
  </r>
  <r>
    <x v="4"/>
    <x v="42"/>
    <x v="0"/>
    <x v="1"/>
    <x v="1"/>
    <x v="230"/>
  </r>
  <r>
    <x v="4"/>
    <x v="43"/>
    <x v="0"/>
    <x v="1"/>
    <x v="1"/>
    <x v="136"/>
  </r>
  <r>
    <x v="4"/>
    <x v="44"/>
    <x v="0"/>
    <x v="1"/>
    <x v="1"/>
    <x v="116"/>
  </r>
  <r>
    <x v="4"/>
    <x v="45"/>
    <x v="0"/>
    <x v="1"/>
    <x v="1"/>
    <x v="87"/>
  </r>
  <r>
    <x v="4"/>
    <x v="46"/>
    <x v="0"/>
    <x v="1"/>
    <x v="1"/>
    <x v="231"/>
  </r>
  <r>
    <x v="4"/>
    <x v="47"/>
    <x v="0"/>
    <x v="1"/>
    <x v="1"/>
    <x v="87"/>
  </r>
  <r>
    <x v="4"/>
    <x v="48"/>
    <x v="0"/>
    <x v="1"/>
    <x v="1"/>
    <x v="232"/>
  </r>
  <r>
    <x v="4"/>
    <x v="49"/>
    <x v="0"/>
    <x v="1"/>
    <x v="1"/>
    <x v="87"/>
  </r>
  <r>
    <x v="5"/>
    <x v="50"/>
    <x v="0"/>
    <x v="1"/>
    <x v="1"/>
    <x v="168"/>
  </r>
  <r>
    <x v="5"/>
    <x v="51"/>
    <x v="0"/>
    <x v="1"/>
    <x v="1"/>
    <x v="136"/>
  </r>
  <r>
    <x v="5"/>
    <x v="52"/>
    <x v="0"/>
    <x v="1"/>
    <x v="1"/>
    <x v="136"/>
  </r>
  <r>
    <x v="5"/>
    <x v="53"/>
    <x v="0"/>
    <x v="1"/>
    <x v="1"/>
    <x v="87"/>
  </r>
  <r>
    <x v="5"/>
    <x v="54"/>
    <x v="0"/>
    <x v="1"/>
    <x v="1"/>
    <x v="87"/>
  </r>
  <r>
    <x v="5"/>
    <x v="55"/>
    <x v="0"/>
    <x v="1"/>
    <x v="1"/>
    <x v="87"/>
  </r>
  <r>
    <x v="5"/>
    <x v="56"/>
    <x v="0"/>
    <x v="1"/>
    <x v="1"/>
    <x v="87"/>
  </r>
  <r>
    <x v="5"/>
    <x v="57"/>
    <x v="0"/>
    <x v="1"/>
    <x v="1"/>
    <x v="233"/>
  </r>
  <r>
    <x v="5"/>
    <x v="58"/>
    <x v="0"/>
    <x v="1"/>
    <x v="1"/>
    <x v="95"/>
  </r>
  <r>
    <x v="5"/>
    <x v="59"/>
    <x v="0"/>
    <x v="1"/>
    <x v="1"/>
    <x v="175"/>
  </r>
  <r>
    <x v="5"/>
    <x v="60"/>
    <x v="0"/>
    <x v="1"/>
    <x v="1"/>
    <x v="145"/>
  </r>
  <r>
    <x v="5"/>
    <x v="61"/>
    <x v="0"/>
    <x v="1"/>
    <x v="1"/>
    <x v="116"/>
  </r>
  <r>
    <x v="5"/>
    <x v="62"/>
    <x v="0"/>
    <x v="1"/>
    <x v="1"/>
    <x v="87"/>
  </r>
  <r>
    <x v="5"/>
    <x v="63"/>
    <x v="0"/>
    <x v="1"/>
    <x v="1"/>
    <x v="91"/>
  </r>
  <r>
    <x v="6"/>
    <x v="64"/>
    <x v="0"/>
    <x v="1"/>
    <x v="1"/>
    <x v="57"/>
  </r>
  <r>
    <x v="6"/>
    <x v="65"/>
    <x v="0"/>
    <x v="1"/>
    <x v="1"/>
    <x v="12"/>
  </r>
  <r>
    <x v="6"/>
    <x v="66"/>
    <x v="0"/>
    <x v="1"/>
    <x v="1"/>
    <x v="21"/>
  </r>
  <r>
    <x v="6"/>
    <x v="67"/>
    <x v="0"/>
    <x v="1"/>
    <x v="1"/>
    <x v="87"/>
  </r>
  <r>
    <x v="6"/>
    <x v="68"/>
    <x v="0"/>
    <x v="1"/>
    <x v="1"/>
    <x v="203"/>
  </r>
  <r>
    <x v="6"/>
    <x v="69"/>
    <x v="0"/>
    <x v="1"/>
    <x v="1"/>
    <x v="170"/>
  </r>
  <r>
    <x v="6"/>
    <x v="70"/>
    <x v="0"/>
    <x v="1"/>
    <x v="1"/>
    <x v="220"/>
  </r>
  <r>
    <x v="6"/>
    <x v="71"/>
    <x v="0"/>
    <x v="1"/>
    <x v="1"/>
    <x v="167"/>
  </r>
  <r>
    <x v="7"/>
    <x v="72"/>
    <x v="0"/>
    <x v="1"/>
    <x v="1"/>
    <x v="175"/>
  </r>
  <r>
    <x v="7"/>
    <x v="73"/>
    <x v="0"/>
    <x v="1"/>
    <x v="1"/>
    <x v="87"/>
  </r>
  <r>
    <x v="7"/>
    <x v="74"/>
    <x v="0"/>
    <x v="1"/>
    <x v="1"/>
    <x v="87"/>
  </r>
  <r>
    <x v="7"/>
    <x v="75"/>
    <x v="0"/>
    <x v="1"/>
    <x v="1"/>
    <x v="87"/>
  </r>
  <r>
    <x v="7"/>
    <x v="76"/>
    <x v="0"/>
    <x v="1"/>
    <x v="1"/>
    <x v="175"/>
  </r>
  <r>
    <x v="7"/>
    <x v="77"/>
    <x v="0"/>
    <x v="1"/>
    <x v="1"/>
    <x v="87"/>
  </r>
  <r>
    <x v="7"/>
    <x v="78"/>
    <x v="0"/>
    <x v="1"/>
    <x v="1"/>
    <x v="170"/>
  </r>
  <r>
    <x v="7"/>
    <x v="79"/>
    <x v="0"/>
    <x v="1"/>
    <x v="1"/>
    <x v="87"/>
  </r>
  <r>
    <x v="7"/>
    <x v="80"/>
    <x v="0"/>
    <x v="1"/>
    <x v="1"/>
    <x v="175"/>
  </r>
  <r>
    <x v="7"/>
    <x v="81"/>
    <x v="0"/>
    <x v="1"/>
    <x v="1"/>
    <x v="87"/>
  </r>
  <r>
    <x v="7"/>
    <x v="82"/>
    <x v="0"/>
    <x v="1"/>
    <x v="1"/>
    <x v="87"/>
  </r>
  <r>
    <x v="8"/>
    <x v="83"/>
    <x v="0"/>
    <x v="1"/>
    <x v="1"/>
    <x v="199"/>
  </r>
  <r>
    <x v="8"/>
    <x v="84"/>
    <x v="0"/>
    <x v="1"/>
    <x v="1"/>
    <x v="87"/>
  </r>
  <r>
    <x v="8"/>
    <x v="85"/>
    <x v="0"/>
    <x v="1"/>
    <x v="1"/>
    <x v="234"/>
  </r>
  <r>
    <x v="8"/>
    <x v="86"/>
    <x v="0"/>
    <x v="1"/>
    <x v="1"/>
    <x v="235"/>
  </r>
  <r>
    <x v="8"/>
    <x v="87"/>
    <x v="0"/>
    <x v="1"/>
    <x v="1"/>
    <x v="137"/>
  </r>
  <r>
    <x v="8"/>
    <x v="88"/>
    <x v="0"/>
    <x v="1"/>
    <x v="1"/>
    <x v="236"/>
  </r>
  <r>
    <x v="9"/>
    <x v="89"/>
    <x v="0"/>
    <x v="1"/>
    <x v="1"/>
    <x v="87"/>
  </r>
  <r>
    <x v="9"/>
    <x v="90"/>
    <x v="0"/>
    <x v="1"/>
    <x v="1"/>
    <x v="175"/>
  </r>
  <r>
    <x v="9"/>
    <x v="91"/>
    <x v="0"/>
    <x v="1"/>
    <x v="1"/>
    <x v="87"/>
  </r>
  <r>
    <x v="0"/>
    <x v="0"/>
    <x v="1"/>
    <x v="0"/>
    <x v="0"/>
    <x v="237"/>
  </r>
  <r>
    <x v="0"/>
    <x v="1"/>
    <x v="1"/>
    <x v="0"/>
    <x v="0"/>
    <x v="238"/>
  </r>
  <r>
    <x v="0"/>
    <x v="2"/>
    <x v="1"/>
    <x v="0"/>
    <x v="0"/>
    <x v="146"/>
  </r>
  <r>
    <x v="0"/>
    <x v="3"/>
    <x v="1"/>
    <x v="0"/>
    <x v="0"/>
    <x v="239"/>
  </r>
  <r>
    <x v="1"/>
    <x v="4"/>
    <x v="1"/>
    <x v="0"/>
    <x v="0"/>
    <x v="240"/>
  </r>
  <r>
    <x v="1"/>
    <x v="5"/>
    <x v="1"/>
    <x v="0"/>
    <x v="0"/>
    <x v="5"/>
  </r>
  <r>
    <x v="1"/>
    <x v="6"/>
    <x v="1"/>
    <x v="0"/>
    <x v="0"/>
    <x v="11"/>
  </r>
  <r>
    <x v="2"/>
    <x v="7"/>
    <x v="1"/>
    <x v="0"/>
    <x v="0"/>
    <x v="241"/>
  </r>
  <r>
    <x v="2"/>
    <x v="8"/>
    <x v="1"/>
    <x v="0"/>
    <x v="0"/>
    <x v="58"/>
  </r>
  <r>
    <x v="3"/>
    <x v="9"/>
    <x v="1"/>
    <x v="0"/>
    <x v="0"/>
    <x v="133"/>
  </r>
  <r>
    <x v="3"/>
    <x v="10"/>
    <x v="1"/>
    <x v="0"/>
    <x v="0"/>
    <x v="10"/>
  </r>
  <r>
    <x v="3"/>
    <x v="11"/>
    <x v="1"/>
    <x v="0"/>
    <x v="0"/>
    <x v="242"/>
  </r>
  <r>
    <x v="3"/>
    <x v="12"/>
    <x v="1"/>
    <x v="0"/>
    <x v="0"/>
    <x v="44"/>
  </r>
  <r>
    <x v="3"/>
    <x v="13"/>
    <x v="1"/>
    <x v="0"/>
    <x v="0"/>
    <x v="243"/>
  </r>
  <r>
    <x v="3"/>
    <x v="14"/>
    <x v="1"/>
    <x v="0"/>
    <x v="0"/>
    <x v="73"/>
  </r>
  <r>
    <x v="3"/>
    <x v="15"/>
    <x v="1"/>
    <x v="0"/>
    <x v="0"/>
    <x v="201"/>
  </r>
  <r>
    <x v="3"/>
    <x v="16"/>
    <x v="1"/>
    <x v="0"/>
    <x v="0"/>
    <x v="244"/>
  </r>
  <r>
    <x v="3"/>
    <x v="17"/>
    <x v="1"/>
    <x v="0"/>
    <x v="0"/>
    <x v="245"/>
  </r>
  <r>
    <x v="3"/>
    <x v="18"/>
    <x v="1"/>
    <x v="0"/>
    <x v="0"/>
    <x v="34"/>
  </r>
  <r>
    <x v="3"/>
    <x v="19"/>
    <x v="1"/>
    <x v="0"/>
    <x v="0"/>
    <x v="246"/>
  </r>
  <r>
    <x v="3"/>
    <x v="20"/>
    <x v="1"/>
    <x v="0"/>
    <x v="0"/>
    <x v="247"/>
  </r>
  <r>
    <x v="3"/>
    <x v="21"/>
    <x v="1"/>
    <x v="0"/>
    <x v="0"/>
    <x v="95"/>
  </r>
  <r>
    <x v="3"/>
    <x v="22"/>
    <x v="1"/>
    <x v="0"/>
    <x v="0"/>
    <x v="248"/>
  </r>
  <r>
    <x v="3"/>
    <x v="23"/>
    <x v="1"/>
    <x v="0"/>
    <x v="0"/>
    <x v="249"/>
  </r>
  <r>
    <x v="3"/>
    <x v="24"/>
    <x v="1"/>
    <x v="0"/>
    <x v="0"/>
    <x v="250"/>
  </r>
  <r>
    <x v="3"/>
    <x v="25"/>
    <x v="1"/>
    <x v="0"/>
    <x v="0"/>
    <x v="251"/>
  </r>
  <r>
    <x v="3"/>
    <x v="26"/>
    <x v="1"/>
    <x v="0"/>
    <x v="0"/>
    <x v="252"/>
  </r>
  <r>
    <x v="3"/>
    <x v="27"/>
    <x v="1"/>
    <x v="0"/>
    <x v="0"/>
    <x v="253"/>
  </r>
  <r>
    <x v="3"/>
    <x v="28"/>
    <x v="1"/>
    <x v="0"/>
    <x v="0"/>
    <x v="254"/>
  </r>
  <r>
    <x v="3"/>
    <x v="29"/>
    <x v="1"/>
    <x v="0"/>
    <x v="0"/>
    <x v="255"/>
  </r>
  <r>
    <x v="3"/>
    <x v="30"/>
    <x v="1"/>
    <x v="0"/>
    <x v="0"/>
    <x v="256"/>
  </r>
  <r>
    <x v="3"/>
    <x v="31"/>
    <x v="1"/>
    <x v="0"/>
    <x v="0"/>
    <x v="257"/>
  </r>
  <r>
    <x v="3"/>
    <x v="32"/>
    <x v="1"/>
    <x v="0"/>
    <x v="0"/>
    <x v="258"/>
  </r>
  <r>
    <x v="3"/>
    <x v="33"/>
    <x v="1"/>
    <x v="0"/>
    <x v="0"/>
    <x v="259"/>
  </r>
  <r>
    <x v="3"/>
    <x v="34"/>
    <x v="1"/>
    <x v="0"/>
    <x v="0"/>
    <x v="260"/>
  </r>
  <r>
    <x v="3"/>
    <x v="35"/>
    <x v="1"/>
    <x v="0"/>
    <x v="0"/>
    <x v="261"/>
  </r>
  <r>
    <x v="3"/>
    <x v="36"/>
    <x v="1"/>
    <x v="0"/>
    <x v="0"/>
    <x v="12"/>
  </r>
  <r>
    <x v="3"/>
    <x v="37"/>
    <x v="1"/>
    <x v="0"/>
    <x v="0"/>
    <x v="262"/>
  </r>
  <r>
    <x v="3"/>
    <x v="38"/>
    <x v="1"/>
    <x v="0"/>
    <x v="0"/>
    <x v="263"/>
  </r>
  <r>
    <x v="3"/>
    <x v="39"/>
    <x v="1"/>
    <x v="0"/>
    <x v="0"/>
    <x v="38"/>
  </r>
  <r>
    <x v="3"/>
    <x v="40"/>
    <x v="1"/>
    <x v="0"/>
    <x v="0"/>
    <x v="264"/>
  </r>
  <r>
    <x v="3"/>
    <x v="41"/>
    <x v="1"/>
    <x v="0"/>
    <x v="0"/>
    <x v="265"/>
  </r>
  <r>
    <x v="4"/>
    <x v="42"/>
    <x v="1"/>
    <x v="0"/>
    <x v="0"/>
    <x v="41"/>
  </r>
  <r>
    <x v="4"/>
    <x v="43"/>
    <x v="1"/>
    <x v="0"/>
    <x v="0"/>
    <x v="42"/>
  </r>
  <r>
    <x v="4"/>
    <x v="44"/>
    <x v="1"/>
    <x v="0"/>
    <x v="0"/>
    <x v="43"/>
  </r>
  <r>
    <x v="4"/>
    <x v="45"/>
    <x v="1"/>
    <x v="0"/>
    <x v="0"/>
    <x v="46"/>
  </r>
  <r>
    <x v="4"/>
    <x v="46"/>
    <x v="1"/>
    <x v="0"/>
    <x v="0"/>
    <x v="45"/>
  </r>
  <r>
    <x v="4"/>
    <x v="47"/>
    <x v="1"/>
    <x v="0"/>
    <x v="0"/>
    <x v="52"/>
  </r>
  <r>
    <x v="4"/>
    <x v="48"/>
    <x v="1"/>
    <x v="0"/>
    <x v="0"/>
    <x v="266"/>
  </r>
  <r>
    <x v="4"/>
    <x v="49"/>
    <x v="1"/>
    <x v="0"/>
    <x v="0"/>
    <x v="48"/>
  </r>
  <r>
    <x v="5"/>
    <x v="50"/>
    <x v="1"/>
    <x v="0"/>
    <x v="0"/>
    <x v="43"/>
  </r>
  <r>
    <x v="5"/>
    <x v="51"/>
    <x v="1"/>
    <x v="0"/>
    <x v="0"/>
    <x v="267"/>
  </r>
  <r>
    <x v="5"/>
    <x v="52"/>
    <x v="1"/>
    <x v="0"/>
    <x v="0"/>
    <x v="268"/>
  </r>
  <r>
    <x v="5"/>
    <x v="53"/>
    <x v="1"/>
    <x v="0"/>
    <x v="0"/>
    <x v="269"/>
  </r>
  <r>
    <x v="5"/>
    <x v="54"/>
    <x v="1"/>
    <x v="0"/>
    <x v="0"/>
    <x v="148"/>
  </r>
  <r>
    <x v="5"/>
    <x v="55"/>
    <x v="1"/>
    <x v="0"/>
    <x v="0"/>
    <x v="242"/>
  </r>
  <r>
    <x v="5"/>
    <x v="56"/>
    <x v="1"/>
    <x v="0"/>
    <x v="0"/>
    <x v="270"/>
  </r>
  <r>
    <x v="5"/>
    <x v="57"/>
    <x v="1"/>
    <x v="0"/>
    <x v="0"/>
    <x v="271"/>
  </r>
  <r>
    <x v="5"/>
    <x v="58"/>
    <x v="1"/>
    <x v="0"/>
    <x v="0"/>
    <x v="272"/>
  </r>
  <r>
    <x v="5"/>
    <x v="59"/>
    <x v="1"/>
    <x v="0"/>
    <x v="0"/>
    <x v="74"/>
  </r>
  <r>
    <x v="5"/>
    <x v="60"/>
    <x v="1"/>
    <x v="0"/>
    <x v="0"/>
    <x v="273"/>
  </r>
  <r>
    <x v="5"/>
    <x v="61"/>
    <x v="1"/>
    <x v="0"/>
    <x v="0"/>
    <x v="59"/>
  </r>
  <r>
    <x v="5"/>
    <x v="62"/>
    <x v="1"/>
    <x v="0"/>
    <x v="0"/>
    <x v="274"/>
  </r>
  <r>
    <x v="5"/>
    <x v="63"/>
    <x v="1"/>
    <x v="0"/>
    <x v="0"/>
    <x v="275"/>
  </r>
  <r>
    <x v="6"/>
    <x v="64"/>
    <x v="1"/>
    <x v="0"/>
    <x v="0"/>
    <x v="85"/>
  </r>
  <r>
    <x v="6"/>
    <x v="65"/>
    <x v="1"/>
    <x v="0"/>
    <x v="0"/>
    <x v="276"/>
  </r>
  <r>
    <x v="6"/>
    <x v="66"/>
    <x v="1"/>
    <x v="0"/>
    <x v="0"/>
    <x v="277"/>
  </r>
  <r>
    <x v="6"/>
    <x v="67"/>
    <x v="1"/>
    <x v="0"/>
    <x v="0"/>
    <x v="278"/>
  </r>
  <r>
    <x v="6"/>
    <x v="68"/>
    <x v="1"/>
    <x v="0"/>
    <x v="0"/>
    <x v="279"/>
  </r>
  <r>
    <x v="6"/>
    <x v="69"/>
    <x v="1"/>
    <x v="0"/>
    <x v="0"/>
    <x v="5"/>
  </r>
  <r>
    <x v="6"/>
    <x v="70"/>
    <x v="1"/>
    <x v="0"/>
    <x v="0"/>
    <x v="67"/>
  </r>
  <r>
    <x v="6"/>
    <x v="71"/>
    <x v="1"/>
    <x v="0"/>
    <x v="0"/>
    <x v="68"/>
  </r>
  <r>
    <x v="7"/>
    <x v="72"/>
    <x v="1"/>
    <x v="0"/>
    <x v="0"/>
    <x v="95"/>
  </r>
  <r>
    <x v="7"/>
    <x v="73"/>
    <x v="1"/>
    <x v="0"/>
    <x v="0"/>
    <x v="46"/>
  </r>
  <r>
    <x v="7"/>
    <x v="74"/>
    <x v="1"/>
    <x v="0"/>
    <x v="0"/>
    <x v="274"/>
  </r>
  <r>
    <x v="7"/>
    <x v="75"/>
    <x v="1"/>
    <x v="0"/>
    <x v="0"/>
    <x v="280"/>
  </r>
  <r>
    <x v="7"/>
    <x v="76"/>
    <x v="1"/>
    <x v="0"/>
    <x v="0"/>
    <x v="73"/>
  </r>
  <r>
    <x v="7"/>
    <x v="77"/>
    <x v="1"/>
    <x v="0"/>
    <x v="0"/>
    <x v="197"/>
  </r>
  <r>
    <x v="7"/>
    <x v="78"/>
    <x v="1"/>
    <x v="0"/>
    <x v="0"/>
    <x v="74"/>
  </r>
  <r>
    <x v="7"/>
    <x v="79"/>
    <x v="1"/>
    <x v="0"/>
    <x v="0"/>
    <x v="116"/>
  </r>
  <r>
    <x v="7"/>
    <x v="80"/>
    <x v="1"/>
    <x v="0"/>
    <x v="0"/>
    <x v="281"/>
  </r>
  <r>
    <x v="7"/>
    <x v="81"/>
    <x v="1"/>
    <x v="0"/>
    <x v="0"/>
    <x v="75"/>
  </r>
  <r>
    <x v="7"/>
    <x v="82"/>
    <x v="1"/>
    <x v="0"/>
    <x v="0"/>
    <x v="282"/>
  </r>
  <r>
    <x v="8"/>
    <x v="83"/>
    <x v="1"/>
    <x v="0"/>
    <x v="0"/>
    <x v="283"/>
  </r>
  <r>
    <x v="8"/>
    <x v="84"/>
    <x v="1"/>
    <x v="0"/>
    <x v="0"/>
    <x v="284"/>
  </r>
  <r>
    <x v="8"/>
    <x v="85"/>
    <x v="1"/>
    <x v="0"/>
    <x v="0"/>
    <x v="285"/>
  </r>
  <r>
    <x v="8"/>
    <x v="86"/>
    <x v="1"/>
    <x v="0"/>
    <x v="0"/>
    <x v="286"/>
  </r>
  <r>
    <x v="8"/>
    <x v="87"/>
    <x v="1"/>
    <x v="0"/>
    <x v="0"/>
    <x v="287"/>
  </r>
  <r>
    <x v="8"/>
    <x v="88"/>
    <x v="1"/>
    <x v="0"/>
    <x v="0"/>
    <x v="288"/>
  </r>
  <r>
    <x v="9"/>
    <x v="89"/>
    <x v="1"/>
    <x v="0"/>
    <x v="0"/>
    <x v="82"/>
  </r>
  <r>
    <x v="9"/>
    <x v="90"/>
    <x v="1"/>
    <x v="0"/>
    <x v="0"/>
    <x v="289"/>
  </r>
  <r>
    <x v="9"/>
    <x v="91"/>
    <x v="1"/>
    <x v="0"/>
    <x v="0"/>
    <x v="290"/>
  </r>
  <r>
    <x v="0"/>
    <x v="0"/>
    <x v="1"/>
    <x v="0"/>
    <x v="1"/>
    <x v="291"/>
  </r>
  <r>
    <x v="0"/>
    <x v="1"/>
    <x v="1"/>
    <x v="0"/>
    <x v="1"/>
    <x v="292"/>
  </r>
  <r>
    <x v="0"/>
    <x v="2"/>
    <x v="1"/>
    <x v="0"/>
    <x v="1"/>
    <x v="69"/>
  </r>
  <r>
    <x v="0"/>
    <x v="3"/>
    <x v="1"/>
    <x v="0"/>
    <x v="1"/>
    <x v="293"/>
  </r>
  <r>
    <x v="1"/>
    <x v="4"/>
    <x v="1"/>
    <x v="0"/>
    <x v="1"/>
    <x v="294"/>
  </r>
  <r>
    <x v="1"/>
    <x v="5"/>
    <x v="1"/>
    <x v="0"/>
    <x v="1"/>
    <x v="295"/>
  </r>
  <r>
    <x v="1"/>
    <x v="6"/>
    <x v="1"/>
    <x v="0"/>
    <x v="1"/>
    <x v="70"/>
  </r>
  <r>
    <x v="2"/>
    <x v="7"/>
    <x v="1"/>
    <x v="0"/>
    <x v="1"/>
    <x v="296"/>
  </r>
  <r>
    <x v="2"/>
    <x v="8"/>
    <x v="1"/>
    <x v="0"/>
    <x v="1"/>
    <x v="297"/>
  </r>
  <r>
    <x v="3"/>
    <x v="9"/>
    <x v="1"/>
    <x v="0"/>
    <x v="1"/>
    <x v="52"/>
  </r>
  <r>
    <x v="3"/>
    <x v="10"/>
    <x v="1"/>
    <x v="0"/>
    <x v="1"/>
    <x v="74"/>
  </r>
  <r>
    <x v="3"/>
    <x v="11"/>
    <x v="1"/>
    <x v="0"/>
    <x v="1"/>
    <x v="146"/>
  </r>
  <r>
    <x v="3"/>
    <x v="12"/>
    <x v="1"/>
    <x v="0"/>
    <x v="1"/>
    <x v="44"/>
  </r>
  <r>
    <x v="3"/>
    <x v="13"/>
    <x v="1"/>
    <x v="0"/>
    <x v="1"/>
    <x v="298"/>
  </r>
  <r>
    <x v="3"/>
    <x v="14"/>
    <x v="1"/>
    <x v="0"/>
    <x v="1"/>
    <x v="57"/>
  </r>
  <r>
    <x v="3"/>
    <x v="15"/>
    <x v="1"/>
    <x v="0"/>
    <x v="1"/>
    <x v="199"/>
  </r>
  <r>
    <x v="3"/>
    <x v="16"/>
    <x v="1"/>
    <x v="0"/>
    <x v="1"/>
    <x v="299"/>
  </r>
  <r>
    <x v="3"/>
    <x v="17"/>
    <x v="1"/>
    <x v="0"/>
    <x v="1"/>
    <x v="300"/>
  </r>
  <r>
    <x v="3"/>
    <x v="18"/>
    <x v="1"/>
    <x v="0"/>
    <x v="1"/>
    <x v="301"/>
  </r>
  <r>
    <x v="3"/>
    <x v="19"/>
    <x v="1"/>
    <x v="0"/>
    <x v="1"/>
    <x v="286"/>
  </r>
  <r>
    <x v="3"/>
    <x v="20"/>
    <x v="1"/>
    <x v="0"/>
    <x v="1"/>
    <x v="302"/>
  </r>
  <r>
    <x v="3"/>
    <x v="21"/>
    <x v="1"/>
    <x v="0"/>
    <x v="1"/>
    <x v="87"/>
  </r>
  <r>
    <x v="3"/>
    <x v="22"/>
    <x v="1"/>
    <x v="0"/>
    <x v="1"/>
    <x v="303"/>
  </r>
  <r>
    <x v="3"/>
    <x v="23"/>
    <x v="1"/>
    <x v="0"/>
    <x v="1"/>
    <x v="304"/>
  </r>
  <r>
    <x v="3"/>
    <x v="24"/>
    <x v="1"/>
    <x v="0"/>
    <x v="1"/>
    <x v="305"/>
  </r>
  <r>
    <x v="3"/>
    <x v="25"/>
    <x v="1"/>
    <x v="0"/>
    <x v="1"/>
    <x v="306"/>
  </r>
  <r>
    <x v="3"/>
    <x v="26"/>
    <x v="1"/>
    <x v="0"/>
    <x v="1"/>
    <x v="307"/>
  </r>
  <r>
    <x v="3"/>
    <x v="27"/>
    <x v="1"/>
    <x v="0"/>
    <x v="1"/>
    <x v="308"/>
  </r>
  <r>
    <x v="3"/>
    <x v="28"/>
    <x v="1"/>
    <x v="0"/>
    <x v="1"/>
    <x v="309"/>
  </r>
  <r>
    <x v="3"/>
    <x v="29"/>
    <x v="1"/>
    <x v="0"/>
    <x v="1"/>
    <x v="310"/>
  </r>
  <r>
    <x v="3"/>
    <x v="30"/>
    <x v="1"/>
    <x v="0"/>
    <x v="1"/>
    <x v="110"/>
  </r>
  <r>
    <x v="3"/>
    <x v="31"/>
    <x v="1"/>
    <x v="0"/>
    <x v="1"/>
    <x v="311"/>
  </r>
  <r>
    <x v="3"/>
    <x v="32"/>
    <x v="1"/>
    <x v="0"/>
    <x v="1"/>
    <x v="312"/>
  </r>
  <r>
    <x v="3"/>
    <x v="33"/>
    <x v="1"/>
    <x v="0"/>
    <x v="1"/>
    <x v="313"/>
  </r>
  <r>
    <x v="3"/>
    <x v="34"/>
    <x v="1"/>
    <x v="0"/>
    <x v="1"/>
    <x v="314"/>
  </r>
  <r>
    <x v="3"/>
    <x v="35"/>
    <x v="1"/>
    <x v="0"/>
    <x v="1"/>
    <x v="315"/>
  </r>
  <r>
    <x v="3"/>
    <x v="36"/>
    <x v="1"/>
    <x v="0"/>
    <x v="1"/>
    <x v="95"/>
  </r>
  <r>
    <x v="3"/>
    <x v="37"/>
    <x v="1"/>
    <x v="0"/>
    <x v="1"/>
    <x v="316"/>
  </r>
  <r>
    <x v="3"/>
    <x v="38"/>
    <x v="1"/>
    <x v="0"/>
    <x v="1"/>
    <x v="317"/>
  </r>
  <r>
    <x v="3"/>
    <x v="39"/>
    <x v="1"/>
    <x v="0"/>
    <x v="1"/>
    <x v="117"/>
  </r>
  <r>
    <x v="3"/>
    <x v="40"/>
    <x v="1"/>
    <x v="0"/>
    <x v="1"/>
    <x v="318"/>
  </r>
  <r>
    <x v="3"/>
    <x v="41"/>
    <x v="1"/>
    <x v="0"/>
    <x v="1"/>
    <x v="193"/>
  </r>
  <r>
    <x v="4"/>
    <x v="42"/>
    <x v="1"/>
    <x v="0"/>
    <x v="1"/>
    <x v="121"/>
  </r>
  <r>
    <x v="4"/>
    <x v="43"/>
    <x v="1"/>
    <x v="0"/>
    <x v="1"/>
    <x v="122"/>
  </r>
  <r>
    <x v="4"/>
    <x v="44"/>
    <x v="1"/>
    <x v="0"/>
    <x v="1"/>
    <x v="123"/>
  </r>
  <r>
    <x v="4"/>
    <x v="45"/>
    <x v="1"/>
    <x v="0"/>
    <x v="1"/>
    <x v="5"/>
  </r>
  <r>
    <x v="4"/>
    <x v="46"/>
    <x v="1"/>
    <x v="0"/>
    <x v="1"/>
    <x v="56"/>
  </r>
  <r>
    <x v="4"/>
    <x v="47"/>
    <x v="1"/>
    <x v="0"/>
    <x v="1"/>
    <x v="220"/>
  </r>
  <r>
    <x v="4"/>
    <x v="48"/>
    <x v="1"/>
    <x v="0"/>
    <x v="1"/>
    <x v="319"/>
  </r>
  <r>
    <x v="4"/>
    <x v="49"/>
    <x v="1"/>
    <x v="0"/>
    <x v="1"/>
    <x v="127"/>
  </r>
  <r>
    <x v="5"/>
    <x v="50"/>
    <x v="1"/>
    <x v="0"/>
    <x v="1"/>
    <x v="128"/>
  </r>
  <r>
    <x v="5"/>
    <x v="51"/>
    <x v="1"/>
    <x v="0"/>
    <x v="1"/>
    <x v="320"/>
  </r>
  <r>
    <x v="5"/>
    <x v="52"/>
    <x v="1"/>
    <x v="0"/>
    <x v="1"/>
    <x v="321"/>
  </r>
  <r>
    <x v="5"/>
    <x v="53"/>
    <x v="1"/>
    <x v="0"/>
    <x v="1"/>
    <x v="322"/>
  </r>
  <r>
    <x v="5"/>
    <x v="54"/>
    <x v="1"/>
    <x v="0"/>
    <x v="1"/>
    <x v="284"/>
  </r>
  <r>
    <x v="5"/>
    <x v="55"/>
    <x v="1"/>
    <x v="0"/>
    <x v="1"/>
    <x v="323"/>
  </r>
  <r>
    <x v="5"/>
    <x v="56"/>
    <x v="1"/>
    <x v="0"/>
    <x v="1"/>
    <x v="128"/>
  </r>
  <r>
    <x v="5"/>
    <x v="57"/>
    <x v="1"/>
    <x v="0"/>
    <x v="1"/>
    <x v="324"/>
  </r>
  <r>
    <x v="5"/>
    <x v="58"/>
    <x v="1"/>
    <x v="0"/>
    <x v="1"/>
    <x v="325"/>
  </r>
  <r>
    <x v="5"/>
    <x v="59"/>
    <x v="1"/>
    <x v="0"/>
    <x v="1"/>
    <x v="116"/>
  </r>
  <r>
    <x v="5"/>
    <x v="60"/>
    <x v="1"/>
    <x v="0"/>
    <x v="1"/>
    <x v="326"/>
  </r>
  <r>
    <x v="5"/>
    <x v="61"/>
    <x v="1"/>
    <x v="0"/>
    <x v="1"/>
    <x v="137"/>
  </r>
  <r>
    <x v="5"/>
    <x v="62"/>
    <x v="1"/>
    <x v="0"/>
    <x v="1"/>
    <x v="327"/>
  </r>
  <r>
    <x v="5"/>
    <x v="63"/>
    <x v="1"/>
    <x v="0"/>
    <x v="1"/>
    <x v="328"/>
  </r>
  <r>
    <x v="6"/>
    <x v="64"/>
    <x v="1"/>
    <x v="0"/>
    <x v="1"/>
    <x v="14"/>
  </r>
  <r>
    <x v="6"/>
    <x v="65"/>
    <x v="1"/>
    <x v="0"/>
    <x v="1"/>
    <x v="329"/>
  </r>
  <r>
    <x v="6"/>
    <x v="66"/>
    <x v="1"/>
    <x v="0"/>
    <x v="1"/>
    <x v="330"/>
  </r>
  <r>
    <x v="6"/>
    <x v="67"/>
    <x v="1"/>
    <x v="0"/>
    <x v="1"/>
    <x v="331"/>
  </r>
  <r>
    <x v="6"/>
    <x v="68"/>
    <x v="1"/>
    <x v="0"/>
    <x v="1"/>
    <x v="332"/>
  </r>
  <r>
    <x v="6"/>
    <x v="69"/>
    <x v="1"/>
    <x v="0"/>
    <x v="1"/>
    <x v="327"/>
  </r>
  <r>
    <x v="6"/>
    <x v="70"/>
    <x v="1"/>
    <x v="0"/>
    <x v="1"/>
    <x v="143"/>
  </r>
  <r>
    <x v="6"/>
    <x v="71"/>
    <x v="1"/>
    <x v="0"/>
    <x v="1"/>
    <x v="144"/>
  </r>
  <r>
    <x v="7"/>
    <x v="72"/>
    <x v="1"/>
    <x v="0"/>
    <x v="1"/>
    <x v="167"/>
  </r>
  <r>
    <x v="7"/>
    <x v="73"/>
    <x v="1"/>
    <x v="0"/>
    <x v="1"/>
    <x v="167"/>
  </r>
  <r>
    <x v="7"/>
    <x v="74"/>
    <x v="1"/>
    <x v="0"/>
    <x v="1"/>
    <x v="333"/>
  </r>
  <r>
    <x v="7"/>
    <x v="75"/>
    <x v="1"/>
    <x v="0"/>
    <x v="1"/>
    <x v="334"/>
  </r>
  <r>
    <x v="7"/>
    <x v="76"/>
    <x v="1"/>
    <x v="0"/>
    <x v="1"/>
    <x v="148"/>
  </r>
  <r>
    <x v="7"/>
    <x v="77"/>
    <x v="1"/>
    <x v="0"/>
    <x v="1"/>
    <x v="38"/>
  </r>
  <r>
    <x v="7"/>
    <x v="78"/>
    <x v="1"/>
    <x v="0"/>
    <x v="1"/>
    <x v="167"/>
  </r>
  <r>
    <x v="7"/>
    <x v="79"/>
    <x v="1"/>
    <x v="0"/>
    <x v="1"/>
    <x v="192"/>
  </r>
  <r>
    <x v="7"/>
    <x v="80"/>
    <x v="1"/>
    <x v="0"/>
    <x v="1"/>
    <x v="148"/>
  </r>
  <r>
    <x v="7"/>
    <x v="81"/>
    <x v="1"/>
    <x v="0"/>
    <x v="1"/>
    <x v="151"/>
  </r>
  <r>
    <x v="7"/>
    <x v="82"/>
    <x v="1"/>
    <x v="0"/>
    <x v="1"/>
    <x v="138"/>
  </r>
  <r>
    <x v="8"/>
    <x v="83"/>
    <x v="1"/>
    <x v="0"/>
    <x v="1"/>
    <x v="335"/>
  </r>
  <r>
    <x v="8"/>
    <x v="84"/>
    <x v="1"/>
    <x v="0"/>
    <x v="1"/>
    <x v="320"/>
  </r>
  <r>
    <x v="8"/>
    <x v="85"/>
    <x v="1"/>
    <x v="0"/>
    <x v="1"/>
    <x v="336"/>
  </r>
  <r>
    <x v="8"/>
    <x v="86"/>
    <x v="1"/>
    <x v="0"/>
    <x v="1"/>
    <x v="337"/>
  </r>
  <r>
    <x v="8"/>
    <x v="87"/>
    <x v="1"/>
    <x v="0"/>
    <x v="1"/>
    <x v="338"/>
  </r>
  <r>
    <x v="8"/>
    <x v="88"/>
    <x v="1"/>
    <x v="0"/>
    <x v="1"/>
    <x v="339"/>
  </r>
  <r>
    <x v="9"/>
    <x v="89"/>
    <x v="1"/>
    <x v="0"/>
    <x v="1"/>
    <x v="158"/>
  </r>
  <r>
    <x v="9"/>
    <x v="90"/>
    <x v="1"/>
    <x v="0"/>
    <x v="1"/>
    <x v="340"/>
  </r>
  <r>
    <x v="9"/>
    <x v="91"/>
    <x v="1"/>
    <x v="0"/>
    <x v="1"/>
    <x v="341"/>
  </r>
  <r>
    <x v="0"/>
    <x v="0"/>
    <x v="1"/>
    <x v="1"/>
    <x v="0"/>
    <x v="92"/>
  </r>
  <r>
    <x v="0"/>
    <x v="1"/>
    <x v="1"/>
    <x v="1"/>
    <x v="0"/>
    <x v="342"/>
  </r>
  <r>
    <x v="0"/>
    <x v="2"/>
    <x v="1"/>
    <x v="1"/>
    <x v="0"/>
    <x v="343"/>
  </r>
  <r>
    <x v="0"/>
    <x v="3"/>
    <x v="1"/>
    <x v="1"/>
    <x v="0"/>
    <x v="344"/>
  </r>
  <r>
    <x v="1"/>
    <x v="4"/>
    <x v="1"/>
    <x v="1"/>
    <x v="0"/>
    <x v="345"/>
  </r>
  <r>
    <x v="1"/>
    <x v="5"/>
    <x v="1"/>
    <x v="1"/>
    <x v="0"/>
    <x v="192"/>
  </r>
  <r>
    <x v="1"/>
    <x v="6"/>
    <x v="1"/>
    <x v="1"/>
    <x v="0"/>
    <x v="167"/>
  </r>
  <r>
    <x v="2"/>
    <x v="7"/>
    <x v="1"/>
    <x v="1"/>
    <x v="0"/>
    <x v="346"/>
  </r>
  <r>
    <x v="2"/>
    <x v="8"/>
    <x v="1"/>
    <x v="1"/>
    <x v="0"/>
    <x v="347"/>
  </r>
  <r>
    <x v="3"/>
    <x v="9"/>
    <x v="1"/>
    <x v="1"/>
    <x v="0"/>
    <x v="44"/>
  </r>
  <r>
    <x v="3"/>
    <x v="10"/>
    <x v="1"/>
    <x v="1"/>
    <x v="0"/>
    <x v="21"/>
  </r>
  <r>
    <x v="3"/>
    <x v="11"/>
    <x v="1"/>
    <x v="1"/>
    <x v="0"/>
    <x v="145"/>
  </r>
  <r>
    <x v="3"/>
    <x v="12"/>
    <x v="1"/>
    <x v="1"/>
    <x v="0"/>
    <x v="175"/>
  </r>
  <r>
    <x v="3"/>
    <x v="13"/>
    <x v="1"/>
    <x v="1"/>
    <x v="0"/>
    <x v="348"/>
  </r>
  <r>
    <x v="3"/>
    <x v="14"/>
    <x v="1"/>
    <x v="1"/>
    <x v="0"/>
    <x v="175"/>
  </r>
  <r>
    <x v="3"/>
    <x v="15"/>
    <x v="1"/>
    <x v="1"/>
    <x v="0"/>
    <x v="192"/>
  </r>
  <r>
    <x v="3"/>
    <x v="16"/>
    <x v="1"/>
    <x v="1"/>
    <x v="0"/>
    <x v="349"/>
  </r>
  <r>
    <x v="3"/>
    <x v="17"/>
    <x v="1"/>
    <x v="1"/>
    <x v="0"/>
    <x v="350"/>
  </r>
  <r>
    <x v="3"/>
    <x v="18"/>
    <x v="1"/>
    <x v="1"/>
    <x v="0"/>
    <x v="351"/>
  </r>
  <r>
    <x v="3"/>
    <x v="19"/>
    <x v="1"/>
    <x v="1"/>
    <x v="0"/>
    <x v="352"/>
  </r>
  <r>
    <x v="3"/>
    <x v="20"/>
    <x v="1"/>
    <x v="1"/>
    <x v="0"/>
    <x v="353"/>
  </r>
  <r>
    <x v="3"/>
    <x v="21"/>
    <x v="1"/>
    <x v="1"/>
    <x v="0"/>
    <x v="175"/>
  </r>
  <r>
    <x v="3"/>
    <x v="22"/>
    <x v="1"/>
    <x v="1"/>
    <x v="0"/>
    <x v="78"/>
  </r>
  <r>
    <x v="3"/>
    <x v="23"/>
    <x v="1"/>
    <x v="1"/>
    <x v="0"/>
    <x v="87"/>
  </r>
  <r>
    <x v="3"/>
    <x v="24"/>
    <x v="1"/>
    <x v="1"/>
    <x v="0"/>
    <x v="354"/>
  </r>
  <r>
    <x v="3"/>
    <x v="25"/>
    <x v="1"/>
    <x v="1"/>
    <x v="0"/>
    <x v="355"/>
  </r>
  <r>
    <x v="3"/>
    <x v="26"/>
    <x v="1"/>
    <x v="1"/>
    <x v="0"/>
    <x v="356"/>
  </r>
  <r>
    <x v="3"/>
    <x v="27"/>
    <x v="1"/>
    <x v="1"/>
    <x v="0"/>
    <x v="357"/>
  </r>
  <r>
    <x v="3"/>
    <x v="28"/>
    <x v="1"/>
    <x v="1"/>
    <x v="0"/>
    <x v="358"/>
  </r>
  <r>
    <x v="3"/>
    <x v="29"/>
    <x v="1"/>
    <x v="1"/>
    <x v="0"/>
    <x v="359"/>
  </r>
  <r>
    <x v="3"/>
    <x v="30"/>
    <x v="1"/>
    <x v="1"/>
    <x v="0"/>
    <x v="360"/>
  </r>
  <r>
    <x v="3"/>
    <x v="31"/>
    <x v="1"/>
    <x v="1"/>
    <x v="0"/>
    <x v="361"/>
  </r>
  <r>
    <x v="3"/>
    <x v="32"/>
    <x v="1"/>
    <x v="1"/>
    <x v="0"/>
    <x v="22"/>
  </r>
  <r>
    <x v="3"/>
    <x v="33"/>
    <x v="1"/>
    <x v="1"/>
    <x v="0"/>
    <x v="362"/>
  </r>
  <r>
    <x v="3"/>
    <x v="34"/>
    <x v="1"/>
    <x v="1"/>
    <x v="0"/>
    <x v="363"/>
  </r>
  <r>
    <x v="3"/>
    <x v="35"/>
    <x v="1"/>
    <x v="1"/>
    <x v="0"/>
    <x v="364"/>
  </r>
  <r>
    <x v="3"/>
    <x v="36"/>
    <x v="1"/>
    <x v="1"/>
    <x v="0"/>
    <x v="87"/>
  </r>
  <r>
    <x v="3"/>
    <x v="37"/>
    <x v="1"/>
    <x v="1"/>
    <x v="0"/>
    <x v="284"/>
  </r>
  <r>
    <x v="3"/>
    <x v="38"/>
    <x v="1"/>
    <x v="1"/>
    <x v="0"/>
    <x v="365"/>
  </r>
  <r>
    <x v="3"/>
    <x v="39"/>
    <x v="1"/>
    <x v="1"/>
    <x v="0"/>
    <x v="21"/>
  </r>
  <r>
    <x v="3"/>
    <x v="40"/>
    <x v="1"/>
    <x v="1"/>
    <x v="0"/>
    <x v="192"/>
  </r>
  <r>
    <x v="3"/>
    <x v="41"/>
    <x v="1"/>
    <x v="1"/>
    <x v="0"/>
    <x v="366"/>
  </r>
  <r>
    <x v="4"/>
    <x v="42"/>
    <x v="1"/>
    <x v="1"/>
    <x v="0"/>
    <x v="190"/>
  </r>
  <r>
    <x v="4"/>
    <x v="43"/>
    <x v="1"/>
    <x v="1"/>
    <x v="0"/>
    <x v="57"/>
  </r>
  <r>
    <x v="4"/>
    <x v="44"/>
    <x v="1"/>
    <x v="1"/>
    <x v="0"/>
    <x v="191"/>
  </r>
  <r>
    <x v="4"/>
    <x v="45"/>
    <x v="1"/>
    <x v="1"/>
    <x v="0"/>
    <x v="116"/>
  </r>
  <r>
    <x v="4"/>
    <x v="46"/>
    <x v="1"/>
    <x v="1"/>
    <x v="0"/>
    <x v="193"/>
  </r>
  <r>
    <x v="4"/>
    <x v="47"/>
    <x v="1"/>
    <x v="1"/>
    <x v="0"/>
    <x v="95"/>
  </r>
  <r>
    <x v="4"/>
    <x v="48"/>
    <x v="1"/>
    <x v="1"/>
    <x v="0"/>
    <x v="367"/>
  </r>
  <r>
    <x v="4"/>
    <x v="49"/>
    <x v="1"/>
    <x v="1"/>
    <x v="0"/>
    <x v="148"/>
  </r>
  <r>
    <x v="5"/>
    <x v="50"/>
    <x v="1"/>
    <x v="1"/>
    <x v="0"/>
    <x v="149"/>
  </r>
  <r>
    <x v="5"/>
    <x v="51"/>
    <x v="1"/>
    <x v="1"/>
    <x v="0"/>
    <x v="43"/>
  </r>
  <r>
    <x v="5"/>
    <x v="52"/>
    <x v="1"/>
    <x v="1"/>
    <x v="0"/>
    <x v="149"/>
  </r>
  <r>
    <x v="5"/>
    <x v="53"/>
    <x v="1"/>
    <x v="1"/>
    <x v="0"/>
    <x v="46"/>
  </r>
  <r>
    <x v="5"/>
    <x v="54"/>
    <x v="1"/>
    <x v="1"/>
    <x v="0"/>
    <x v="168"/>
  </r>
  <r>
    <x v="5"/>
    <x v="55"/>
    <x v="1"/>
    <x v="1"/>
    <x v="0"/>
    <x v="117"/>
  </r>
  <r>
    <x v="5"/>
    <x v="56"/>
    <x v="1"/>
    <x v="1"/>
    <x v="0"/>
    <x v="230"/>
  </r>
  <r>
    <x v="5"/>
    <x v="57"/>
    <x v="1"/>
    <x v="1"/>
    <x v="0"/>
    <x v="368"/>
  </r>
  <r>
    <x v="5"/>
    <x v="58"/>
    <x v="1"/>
    <x v="1"/>
    <x v="0"/>
    <x v="5"/>
  </r>
  <r>
    <x v="5"/>
    <x v="59"/>
    <x v="1"/>
    <x v="1"/>
    <x v="0"/>
    <x v="136"/>
  </r>
  <r>
    <x v="5"/>
    <x v="60"/>
    <x v="1"/>
    <x v="1"/>
    <x v="0"/>
    <x v="369"/>
  </r>
  <r>
    <x v="5"/>
    <x v="61"/>
    <x v="1"/>
    <x v="1"/>
    <x v="0"/>
    <x v="197"/>
  </r>
  <r>
    <x v="5"/>
    <x v="62"/>
    <x v="1"/>
    <x v="1"/>
    <x v="0"/>
    <x v="204"/>
  </r>
  <r>
    <x v="5"/>
    <x v="63"/>
    <x v="1"/>
    <x v="1"/>
    <x v="0"/>
    <x v="370"/>
  </r>
  <r>
    <x v="6"/>
    <x v="64"/>
    <x v="1"/>
    <x v="1"/>
    <x v="0"/>
    <x v="371"/>
  </r>
  <r>
    <x v="6"/>
    <x v="65"/>
    <x v="1"/>
    <x v="1"/>
    <x v="0"/>
    <x v="101"/>
  </r>
  <r>
    <x v="6"/>
    <x v="66"/>
    <x v="1"/>
    <x v="1"/>
    <x v="0"/>
    <x v="372"/>
  </r>
  <r>
    <x v="6"/>
    <x v="67"/>
    <x v="1"/>
    <x v="1"/>
    <x v="0"/>
    <x v="69"/>
  </r>
  <r>
    <x v="6"/>
    <x v="68"/>
    <x v="1"/>
    <x v="1"/>
    <x v="0"/>
    <x v="373"/>
  </r>
  <r>
    <x v="6"/>
    <x v="69"/>
    <x v="1"/>
    <x v="1"/>
    <x v="0"/>
    <x v="69"/>
  </r>
  <r>
    <x v="6"/>
    <x v="70"/>
    <x v="1"/>
    <x v="1"/>
    <x v="0"/>
    <x v="201"/>
  </r>
  <r>
    <x v="6"/>
    <x v="71"/>
    <x v="1"/>
    <x v="1"/>
    <x v="0"/>
    <x v="203"/>
  </r>
  <r>
    <x v="7"/>
    <x v="72"/>
    <x v="1"/>
    <x v="1"/>
    <x v="0"/>
    <x v="87"/>
  </r>
  <r>
    <x v="7"/>
    <x v="73"/>
    <x v="1"/>
    <x v="1"/>
    <x v="0"/>
    <x v="170"/>
  </r>
  <r>
    <x v="7"/>
    <x v="74"/>
    <x v="1"/>
    <x v="1"/>
    <x v="0"/>
    <x v="74"/>
  </r>
  <r>
    <x v="7"/>
    <x v="75"/>
    <x v="1"/>
    <x v="1"/>
    <x v="0"/>
    <x v="374"/>
  </r>
  <r>
    <x v="7"/>
    <x v="76"/>
    <x v="1"/>
    <x v="1"/>
    <x v="0"/>
    <x v="95"/>
  </r>
  <r>
    <x v="7"/>
    <x v="77"/>
    <x v="1"/>
    <x v="1"/>
    <x v="0"/>
    <x v="93"/>
  </r>
  <r>
    <x v="7"/>
    <x v="78"/>
    <x v="1"/>
    <x v="1"/>
    <x v="0"/>
    <x v="170"/>
  </r>
  <r>
    <x v="7"/>
    <x v="79"/>
    <x v="1"/>
    <x v="1"/>
    <x v="0"/>
    <x v="87"/>
  </r>
  <r>
    <x v="7"/>
    <x v="80"/>
    <x v="1"/>
    <x v="1"/>
    <x v="0"/>
    <x v="87"/>
  </r>
  <r>
    <x v="7"/>
    <x v="81"/>
    <x v="1"/>
    <x v="1"/>
    <x v="0"/>
    <x v="204"/>
  </r>
  <r>
    <x v="7"/>
    <x v="82"/>
    <x v="1"/>
    <x v="1"/>
    <x v="0"/>
    <x v="188"/>
  </r>
  <r>
    <x v="8"/>
    <x v="83"/>
    <x v="1"/>
    <x v="1"/>
    <x v="0"/>
    <x v="85"/>
  </r>
  <r>
    <x v="8"/>
    <x v="84"/>
    <x v="1"/>
    <x v="1"/>
    <x v="0"/>
    <x v="295"/>
  </r>
  <r>
    <x v="8"/>
    <x v="85"/>
    <x v="1"/>
    <x v="1"/>
    <x v="0"/>
    <x v="375"/>
  </r>
  <r>
    <x v="8"/>
    <x v="86"/>
    <x v="1"/>
    <x v="1"/>
    <x v="0"/>
    <x v="214"/>
  </r>
  <r>
    <x v="8"/>
    <x v="87"/>
    <x v="1"/>
    <x v="1"/>
    <x v="0"/>
    <x v="376"/>
  </r>
  <r>
    <x v="8"/>
    <x v="88"/>
    <x v="1"/>
    <x v="1"/>
    <x v="0"/>
    <x v="207"/>
  </r>
  <r>
    <x v="9"/>
    <x v="89"/>
    <x v="1"/>
    <x v="1"/>
    <x v="0"/>
    <x v="209"/>
  </r>
  <r>
    <x v="9"/>
    <x v="90"/>
    <x v="1"/>
    <x v="1"/>
    <x v="0"/>
    <x v="377"/>
  </r>
  <r>
    <x v="9"/>
    <x v="91"/>
    <x v="1"/>
    <x v="1"/>
    <x v="0"/>
    <x v="5"/>
  </r>
  <r>
    <x v="0"/>
    <x v="0"/>
    <x v="1"/>
    <x v="1"/>
    <x v="1"/>
    <x v="87"/>
  </r>
  <r>
    <x v="0"/>
    <x v="1"/>
    <x v="1"/>
    <x v="1"/>
    <x v="1"/>
    <x v="378"/>
  </r>
  <r>
    <x v="0"/>
    <x v="2"/>
    <x v="1"/>
    <x v="1"/>
    <x v="1"/>
    <x v="379"/>
  </r>
  <r>
    <x v="0"/>
    <x v="3"/>
    <x v="1"/>
    <x v="1"/>
    <x v="1"/>
    <x v="380"/>
  </r>
  <r>
    <x v="1"/>
    <x v="4"/>
    <x v="1"/>
    <x v="1"/>
    <x v="1"/>
    <x v="381"/>
  </r>
  <r>
    <x v="1"/>
    <x v="5"/>
    <x v="1"/>
    <x v="1"/>
    <x v="1"/>
    <x v="87"/>
  </r>
  <r>
    <x v="1"/>
    <x v="6"/>
    <x v="1"/>
    <x v="1"/>
    <x v="1"/>
    <x v="175"/>
  </r>
  <r>
    <x v="2"/>
    <x v="7"/>
    <x v="1"/>
    <x v="1"/>
    <x v="1"/>
    <x v="382"/>
  </r>
  <r>
    <x v="2"/>
    <x v="8"/>
    <x v="1"/>
    <x v="1"/>
    <x v="1"/>
    <x v="38"/>
  </r>
  <r>
    <x v="3"/>
    <x v="9"/>
    <x v="1"/>
    <x v="1"/>
    <x v="1"/>
    <x v="87"/>
  </r>
  <r>
    <x v="3"/>
    <x v="10"/>
    <x v="1"/>
    <x v="1"/>
    <x v="1"/>
    <x v="87"/>
  </r>
  <r>
    <x v="3"/>
    <x v="11"/>
    <x v="1"/>
    <x v="1"/>
    <x v="1"/>
    <x v="116"/>
  </r>
  <r>
    <x v="3"/>
    <x v="12"/>
    <x v="1"/>
    <x v="1"/>
    <x v="1"/>
    <x v="175"/>
  </r>
  <r>
    <x v="3"/>
    <x v="13"/>
    <x v="1"/>
    <x v="1"/>
    <x v="1"/>
    <x v="233"/>
  </r>
  <r>
    <x v="3"/>
    <x v="14"/>
    <x v="1"/>
    <x v="1"/>
    <x v="1"/>
    <x v="175"/>
  </r>
  <r>
    <x v="3"/>
    <x v="15"/>
    <x v="1"/>
    <x v="1"/>
    <x v="1"/>
    <x v="87"/>
  </r>
  <r>
    <x v="3"/>
    <x v="16"/>
    <x v="1"/>
    <x v="1"/>
    <x v="1"/>
    <x v="352"/>
  </r>
  <r>
    <x v="3"/>
    <x v="17"/>
    <x v="1"/>
    <x v="1"/>
    <x v="1"/>
    <x v="383"/>
  </r>
  <r>
    <x v="3"/>
    <x v="18"/>
    <x v="1"/>
    <x v="1"/>
    <x v="1"/>
    <x v="330"/>
  </r>
  <r>
    <x v="3"/>
    <x v="19"/>
    <x v="1"/>
    <x v="1"/>
    <x v="1"/>
    <x v="42"/>
  </r>
  <r>
    <x v="3"/>
    <x v="20"/>
    <x v="1"/>
    <x v="1"/>
    <x v="1"/>
    <x v="93"/>
  </r>
  <r>
    <x v="3"/>
    <x v="21"/>
    <x v="1"/>
    <x v="1"/>
    <x v="1"/>
    <x v="175"/>
  </r>
  <r>
    <x v="3"/>
    <x v="22"/>
    <x v="1"/>
    <x v="1"/>
    <x v="1"/>
    <x v="50"/>
  </r>
  <r>
    <x v="3"/>
    <x v="23"/>
    <x v="1"/>
    <x v="1"/>
    <x v="1"/>
    <x v="175"/>
  </r>
  <r>
    <x v="3"/>
    <x v="24"/>
    <x v="1"/>
    <x v="1"/>
    <x v="1"/>
    <x v="73"/>
  </r>
  <r>
    <x v="3"/>
    <x v="25"/>
    <x v="1"/>
    <x v="1"/>
    <x v="1"/>
    <x v="0"/>
  </r>
  <r>
    <x v="3"/>
    <x v="26"/>
    <x v="1"/>
    <x v="1"/>
    <x v="1"/>
    <x v="384"/>
  </r>
  <r>
    <x v="3"/>
    <x v="27"/>
    <x v="1"/>
    <x v="1"/>
    <x v="1"/>
    <x v="385"/>
  </r>
  <r>
    <x v="3"/>
    <x v="28"/>
    <x v="1"/>
    <x v="1"/>
    <x v="1"/>
    <x v="386"/>
  </r>
  <r>
    <x v="3"/>
    <x v="29"/>
    <x v="1"/>
    <x v="1"/>
    <x v="1"/>
    <x v="23"/>
  </r>
  <r>
    <x v="3"/>
    <x v="30"/>
    <x v="1"/>
    <x v="1"/>
    <x v="1"/>
    <x v="387"/>
  </r>
  <r>
    <x v="3"/>
    <x v="31"/>
    <x v="1"/>
    <x v="1"/>
    <x v="1"/>
    <x v="128"/>
  </r>
  <r>
    <x v="3"/>
    <x v="32"/>
    <x v="1"/>
    <x v="1"/>
    <x v="1"/>
    <x v="141"/>
  </r>
  <r>
    <x v="3"/>
    <x v="33"/>
    <x v="1"/>
    <x v="1"/>
    <x v="1"/>
    <x v="388"/>
  </r>
  <r>
    <x v="3"/>
    <x v="34"/>
    <x v="1"/>
    <x v="1"/>
    <x v="1"/>
    <x v="193"/>
  </r>
  <r>
    <x v="3"/>
    <x v="35"/>
    <x v="1"/>
    <x v="1"/>
    <x v="1"/>
    <x v="289"/>
  </r>
  <r>
    <x v="3"/>
    <x v="36"/>
    <x v="1"/>
    <x v="1"/>
    <x v="1"/>
    <x v="87"/>
  </r>
  <r>
    <x v="3"/>
    <x v="37"/>
    <x v="1"/>
    <x v="1"/>
    <x v="1"/>
    <x v="87"/>
  </r>
  <r>
    <x v="3"/>
    <x v="38"/>
    <x v="1"/>
    <x v="1"/>
    <x v="1"/>
    <x v="129"/>
  </r>
  <r>
    <x v="3"/>
    <x v="39"/>
    <x v="1"/>
    <x v="1"/>
    <x v="1"/>
    <x v="87"/>
  </r>
  <r>
    <x v="3"/>
    <x v="40"/>
    <x v="1"/>
    <x v="1"/>
    <x v="1"/>
    <x v="87"/>
  </r>
  <r>
    <x v="3"/>
    <x v="41"/>
    <x v="1"/>
    <x v="1"/>
    <x v="1"/>
    <x v="69"/>
  </r>
  <r>
    <x v="4"/>
    <x v="42"/>
    <x v="1"/>
    <x v="1"/>
    <x v="1"/>
    <x v="230"/>
  </r>
  <r>
    <x v="4"/>
    <x v="43"/>
    <x v="1"/>
    <x v="1"/>
    <x v="1"/>
    <x v="136"/>
  </r>
  <r>
    <x v="4"/>
    <x v="44"/>
    <x v="1"/>
    <x v="1"/>
    <x v="1"/>
    <x v="116"/>
  </r>
  <r>
    <x v="4"/>
    <x v="45"/>
    <x v="1"/>
    <x v="1"/>
    <x v="1"/>
    <x v="87"/>
  </r>
  <r>
    <x v="4"/>
    <x v="46"/>
    <x v="1"/>
    <x v="1"/>
    <x v="1"/>
    <x v="231"/>
  </r>
  <r>
    <x v="4"/>
    <x v="47"/>
    <x v="1"/>
    <x v="1"/>
    <x v="1"/>
    <x v="116"/>
  </r>
  <r>
    <x v="4"/>
    <x v="48"/>
    <x v="1"/>
    <x v="1"/>
    <x v="1"/>
    <x v="196"/>
  </r>
  <r>
    <x v="4"/>
    <x v="49"/>
    <x v="1"/>
    <x v="1"/>
    <x v="1"/>
    <x v="87"/>
  </r>
  <r>
    <x v="5"/>
    <x v="50"/>
    <x v="1"/>
    <x v="1"/>
    <x v="1"/>
    <x v="168"/>
  </r>
  <r>
    <x v="5"/>
    <x v="51"/>
    <x v="1"/>
    <x v="1"/>
    <x v="1"/>
    <x v="87"/>
  </r>
  <r>
    <x v="5"/>
    <x v="52"/>
    <x v="1"/>
    <x v="1"/>
    <x v="1"/>
    <x v="87"/>
  </r>
  <r>
    <x v="5"/>
    <x v="53"/>
    <x v="1"/>
    <x v="1"/>
    <x v="1"/>
    <x v="116"/>
  </r>
  <r>
    <x v="5"/>
    <x v="54"/>
    <x v="1"/>
    <x v="1"/>
    <x v="1"/>
    <x v="87"/>
  </r>
  <r>
    <x v="5"/>
    <x v="55"/>
    <x v="1"/>
    <x v="1"/>
    <x v="1"/>
    <x v="87"/>
  </r>
  <r>
    <x v="5"/>
    <x v="56"/>
    <x v="1"/>
    <x v="1"/>
    <x v="1"/>
    <x v="87"/>
  </r>
  <r>
    <x v="5"/>
    <x v="57"/>
    <x v="1"/>
    <x v="1"/>
    <x v="1"/>
    <x v="389"/>
  </r>
  <r>
    <x v="5"/>
    <x v="58"/>
    <x v="1"/>
    <x v="1"/>
    <x v="1"/>
    <x v="57"/>
  </r>
  <r>
    <x v="5"/>
    <x v="59"/>
    <x v="1"/>
    <x v="1"/>
    <x v="1"/>
    <x v="175"/>
  </r>
  <r>
    <x v="5"/>
    <x v="60"/>
    <x v="1"/>
    <x v="1"/>
    <x v="1"/>
    <x v="204"/>
  </r>
  <r>
    <x v="5"/>
    <x v="61"/>
    <x v="1"/>
    <x v="1"/>
    <x v="1"/>
    <x v="116"/>
  </r>
  <r>
    <x v="5"/>
    <x v="62"/>
    <x v="1"/>
    <x v="1"/>
    <x v="1"/>
    <x v="87"/>
  </r>
  <r>
    <x v="5"/>
    <x v="63"/>
    <x v="1"/>
    <x v="1"/>
    <x v="1"/>
    <x v="62"/>
  </r>
  <r>
    <x v="6"/>
    <x v="64"/>
    <x v="1"/>
    <x v="1"/>
    <x v="1"/>
    <x v="74"/>
  </r>
  <r>
    <x v="6"/>
    <x v="65"/>
    <x v="1"/>
    <x v="1"/>
    <x v="1"/>
    <x v="95"/>
  </r>
  <r>
    <x v="6"/>
    <x v="66"/>
    <x v="1"/>
    <x v="1"/>
    <x v="1"/>
    <x v="236"/>
  </r>
  <r>
    <x v="6"/>
    <x v="67"/>
    <x v="1"/>
    <x v="1"/>
    <x v="1"/>
    <x v="87"/>
  </r>
  <r>
    <x v="6"/>
    <x v="68"/>
    <x v="1"/>
    <x v="1"/>
    <x v="1"/>
    <x v="390"/>
  </r>
  <r>
    <x v="6"/>
    <x v="69"/>
    <x v="1"/>
    <x v="1"/>
    <x v="1"/>
    <x v="21"/>
  </r>
  <r>
    <x v="6"/>
    <x v="70"/>
    <x v="1"/>
    <x v="1"/>
    <x v="1"/>
    <x v="220"/>
  </r>
  <r>
    <x v="6"/>
    <x v="71"/>
    <x v="1"/>
    <x v="1"/>
    <x v="1"/>
    <x v="167"/>
  </r>
  <r>
    <x v="7"/>
    <x v="72"/>
    <x v="1"/>
    <x v="1"/>
    <x v="1"/>
    <x v="175"/>
  </r>
  <r>
    <x v="7"/>
    <x v="73"/>
    <x v="1"/>
    <x v="1"/>
    <x v="1"/>
    <x v="87"/>
  </r>
  <r>
    <x v="7"/>
    <x v="74"/>
    <x v="1"/>
    <x v="1"/>
    <x v="1"/>
    <x v="87"/>
  </r>
  <r>
    <x v="7"/>
    <x v="75"/>
    <x v="1"/>
    <x v="1"/>
    <x v="1"/>
    <x v="87"/>
  </r>
  <r>
    <x v="7"/>
    <x v="76"/>
    <x v="1"/>
    <x v="1"/>
    <x v="1"/>
    <x v="175"/>
  </r>
  <r>
    <x v="7"/>
    <x v="77"/>
    <x v="1"/>
    <x v="1"/>
    <x v="1"/>
    <x v="87"/>
  </r>
  <r>
    <x v="7"/>
    <x v="78"/>
    <x v="1"/>
    <x v="1"/>
    <x v="1"/>
    <x v="170"/>
  </r>
  <r>
    <x v="7"/>
    <x v="79"/>
    <x v="1"/>
    <x v="1"/>
    <x v="1"/>
    <x v="87"/>
  </r>
  <r>
    <x v="7"/>
    <x v="80"/>
    <x v="1"/>
    <x v="1"/>
    <x v="1"/>
    <x v="175"/>
  </r>
  <r>
    <x v="7"/>
    <x v="81"/>
    <x v="1"/>
    <x v="1"/>
    <x v="1"/>
    <x v="87"/>
  </r>
  <r>
    <x v="7"/>
    <x v="82"/>
    <x v="1"/>
    <x v="1"/>
    <x v="1"/>
    <x v="87"/>
  </r>
  <r>
    <x v="8"/>
    <x v="83"/>
    <x v="1"/>
    <x v="1"/>
    <x v="1"/>
    <x v="197"/>
  </r>
  <r>
    <x v="8"/>
    <x v="84"/>
    <x v="1"/>
    <x v="1"/>
    <x v="1"/>
    <x v="87"/>
  </r>
  <r>
    <x v="8"/>
    <x v="85"/>
    <x v="1"/>
    <x v="1"/>
    <x v="1"/>
    <x v="391"/>
  </r>
  <r>
    <x v="8"/>
    <x v="86"/>
    <x v="1"/>
    <x v="1"/>
    <x v="1"/>
    <x v="40"/>
  </r>
  <r>
    <x v="8"/>
    <x v="87"/>
    <x v="1"/>
    <x v="1"/>
    <x v="1"/>
    <x v="392"/>
  </r>
  <r>
    <x v="8"/>
    <x v="88"/>
    <x v="1"/>
    <x v="1"/>
    <x v="1"/>
    <x v="69"/>
  </r>
  <r>
    <x v="9"/>
    <x v="89"/>
    <x v="1"/>
    <x v="1"/>
    <x v="1"/>
    <x v="87"/>
  </r>
  <r>
    <x v="9"/>
    <x v="90"/>
    <x v="1"/>
    <x v="1"/>
    <x v="1"/>
    <x v="69"/>
  </r>
  <r>
    <x v="9"/>
    <x v="91"/>
    <x v="1"/>
    <x v="1"/>
    <x v="1"/>
    <x v="87"/>
  </r>
  <r>
    <x v="0"/>
    <x v="0"/>
    <x v="2"/>
    <x v="0"/>
    <x v="0"/>
    <x v="393"/>
  </r>
  <r>
    <x v="0"/>
    <x v="1"/>
    <x v="2"/>
    <x v="0"/>
    <x v="0"/>
    <x v="362"/>
  </r>
  <r>
    <x v="0"/>
    <x v="2"/>
    <x v="2"/>
    <x v="0"/>
    <x v="0"/>
    <x v="74"/>
  </r>
  <r>
    <x v="0"/>
    <x v="3"/>
    <x v="2"/>
    <x v="0"/>
    <x v="0"/>
    <x v="394"/>
  </r>
  <r>
    <x v="1"/>
    <x v="4"/>
    <x v="2"/>
    <x v="0"/>
    <x v="0"/>
    <x v="395"/>
  </r>
  <r>
    <x v="1"/>
    <x v="5"/>
    <x v="2"/>
    <x v="0"/>
    <x v="0"/>
    <x v="146"/>
  </r>
  <r>
    <x v="1"/>
    <x v="6"/>
    <x v="2"/>
    <x v="0"/>
    <x v="0"/>
    <x v="396"/>
  </r>
  <r>
    <x v="2"/>
    <x v="7"/>
    <x v="2"/>
    <x v="0"/>
    <x v="0"/>
    <x v="397"/>
  </r>
  <r>
    <x v="2"/>
    <x v="8"/>
    <x v="2"/>
    <x v="0"/>
    <x v="0"/>
    <x v="398"/>
  </r>
  <r>
    <x v="3"/>
    <x v="9"/>
    <x v="2"/>
    <x v="0"/>
    <x v="0"/>
    <x v="278"/>
  </r>
  <r>
    <x v="3"/>
    <x v="10"/>
    <x v="2"/>
    <x v="0"/>
    <x v="0"/>
    <x v="274"/>
  </r>
  <r>
    <x v="3"/>
    <x v="11"/>
    <x v="2"/>
    <x v="0"/>
    <x v="0"/>
    <x v="302"/>
  </r>
  <r>
    <x v="3"/>
    <x v="12"/>
    <x v="2"/>
    <x v="0"/>
    <x v="0"/>
    <x v="145"/>
  </r>
  <r>
    <x v="3"/>
    <x v="13"/>
    <x v="2"/>
    <x v="0"/>
    <x v="0"/>
    <x v="399"/>
  </r>
  <r>
    <x v="3"/>
    <x v="14"/>
    <x v="2"/>
    <x v="0"/>
    <x v="0"/>
    <x v="42"/>
  </r>
  <r>
    <x v="3"/>
    <x v="15"/>
    <x v="2"/>
    <x v="0"/>
    <x v="0"/>
    <x v="400"/>
  </r>
  <r>
    <x v="3"/>
    <x v="16"/>
    <x v="2"/>
    <x v="0"/>
    <x v="0"/>
    <x v="401"/>
  </r>
  <r>
    <x v="3"/>
    <x v="17"/>
    <x v="2"/>
    <x v="0"/>
    <x v="0"/>
    <x v="402"/>
  </r>
  <r>
    <x v="3"/>
    <x v="18"/>
    <x v="2"/>
    <x v="0"/>
    <x v="0"/>
    <x v="403"/>
  </r>
  <r>
    <x v="3"/>
    <x v="19"/>
    <x v="2"/>
    <x v="0"/>
    <x v="0"/>
    <x v="404"/>
  </r>
  <r>
    <x v="3"/>
    <x v="20"/>
    <x v="2"/>
    <x v="0"/>
    <x v="0"/>
    <x v="82"/>
  </r>
  <r>
    <x v="3"/>
    <x v="21"/>
    <x v="2"/>
    <x v="0"/>
    <x v="0"/>
    <x v="295"/>
  </r>
  <r>
    <x v="3"/>
    <x v="22"/>
    <x v="2"/>
    <x v="0"/>
    <x v="0"/>
    <x v="405"/>
  </r>
  <r>
    <x v="3"/>
    <x v="23"/>
    <x v="2"/>
    <x v="0"/>
    <x v="0"/>
    <x v="406"/>
  </r>
  <r>
    <x v="3"/>
    <x v="24"/>
    <x v="2"/>
    <x v="0"/>
    <x v="0"/>
    <x v="407"/>
  </r>
  <r>
    <x v="3"/>
    <x v="25"/>
    <x v="2"/>
    <x v="0"/>
    <x v="0"/>
    <x v="315"/>
  </r>
  <r>
    <x v="3"/>
    <x v="26"/>
    <x v="2"/>
    <x v="0"/>
    <x v="0"/>
    <x v="408"/>
  </r>
  <r>
    <x v="3"/>
    <x v="27"/>
    <x v="2"/>
    <x v="0"/>
    <x v="0"/>
    <x v="409"/>
  </r>
  <r>
    <x v="3"/>
    <x v="28"/>
    <x v="2"/>
    <x v="0"/>
    <x v="0"/>
    <x v="410"/>
  </r>
  <r>
    <x v="3"/>
    <x v="29"/>
    <x v="2"/>
    <x v="0"/>
    <x v="0"/>
    <x v="411"/>
  </r>
  <r>
    <x v="3"/>
    <x v="30"/>
    <x v="2"/>
    <x v="0"/>
    <x v="0"/>
    <x v="412"/>
  </r>
  <r>
    <x v="3"/>
    <x v="31"/>
    <x v="2"/>
    <x v="0"/>
    <x v="0"/>
    <x v="413"/>
  </r>
  <r>
    <x v="3"/>
    <x v="32"/>
    <x v="2"/>
    <x v="0"/>
    <x v="0"/>
    <x v="414"/>
  </r>
  <r>
    <x v="3"/>
    <x v="33"/>
    <x v="2"/>
    <x v="0"/>
    <x v="0"/>
    <x v="415"/>
  </r>
  <r>
    <x v="3"/>
    <x v="34"/>
    <x v="2"/>
    <x v="0"/>
    <x v="0"/>
    <x v="416"/>
  </r>
  <r>
    <x v="3"/>
    <x v="35"/>
    <x v="2"/>
    <x v="0"/>
    <x v="0"/>
    <x v="417"/>
  </r>
  <r>
    <x v="3"/>
    <x v="36"/>
    <x v="2"/>
    <x v="0"/>
    <x v="0"/>
    <x v="70"/>
  </r>
  <r>
    <x v="3"/>
    <x v="37"/>
    <x v="2"/>
    <x v="0"/>
    <x v="0"/>
    <x v="39"/>
  </r>
  <r>
    <x v="3"/>
    <x v="38"/>
    <x v="2"/>
    <x v="0"/>
    <x v="0"/>
    <x v="418"/>
  </r>
  <r>
    <x v="3"/>
    <x v="39"/>
    <x v="2"/>
    <x v="0"/>
    <x v="0"/>
    <x v="138"/>
  </r>
  <r>
    <x v="3"/>
    <x v="40"/>
    <x v="2"/>
    <x v="0"/>
    <x v="0"/>
    <x v="419"/>
  </r>
  <r>
    <x v="3"/>
    <x v="41"/>
    <x v="2"/>
    <x v="0"/>
    <x v="0"/>
    <x v="420"/>
  </r>
  <r>
    <x v="4"/>
    <x v="42"/>
    <x v="2"/>
    <x v="0"/>
    <x v="0"/>
    <x v="421"/>
  </r>
  <r>
    <x v="4"/>
    <x v="43"/>
    <x v="2"/>
    <x v="0"/>
    <x v="0"/>
    <x v="390"/>
  </r>
  <r>
    <x v="4"/>
    <x v="44"/>
    <x v="2"/>
    <x v="0"/>
    <x v="0"/>
    <x v="42"/>
  </r>
  <r>
    <x v="4"/>
    <x v="45"/>
    <x v="2"/>
    <x v="0"/>
    <x v="0"/>
    <x v="46"/>
  </r>
  <r>
    <x v="4"/>
    <x v="46"/>
    <x v="2"/>
    <x v="0"/>
    <x v="0"/>
    <x v="123"/>
  </r>
  <r>
    <x v="4"/>
    <x v="47"/>
    <x v="2"/>
    <x v="0"/>
    <x v="0"/>
    <x v="52"/>
  </r>
  <r>
    <x v="4"/>
    <x v="48"/>
    <x v="2"/>
    <x v="0"/>
    <x v="0"/>
    <x v="422"/>
  </r>
  <r>
    <x v="4"/>
    <x v="49"/>
    <x v="2"/>
    <x v="0"/>
    <x v="0"/>
    <x v="282"/>
  </r>
  <r>
    <x v="5"/>
    <x v="50"/>
    <x v="2"/>
    <x v="0"/>
    <x v="0"/>
    <x v="423"/>
  </r>
  <r>
    <x v="5"/>
    <x v="51"/>
    <x v="2"/>
    <x v="0"/>
    <x v="0"/>
    <x v="225"/>
  </r>
  <r>
    <x v="5"/>
    <x v="52"/>
    <x v="2"/>
    <x v="0"/>
    <x v="0"/>
    <x v="424"/>
  </r>
  <r>
    <x v="5"/>
    <x v="53"/>
    <x v="2"/>
    <x v="0"/>
    <x v="0"/>
    <x v="425"/>
  </r>
  <r>
    <x v="5"/>
    <x v="54"/>
    <x v="2"/>
    <x v="0"/>
    <x v="0"/>
    <x v="148"/>
  </r>
  <r>
    <x v="5"/>
    <x v="55"/>
    <x v="2"/>
    <x v="0"/>
    <x v="0"/>
    <x v="426"/>
  </r>
  <r>
    <x v="5"/>
    <x v="56"/>
    <x v="2"/>
    <x v="0"/>
    <x v="0"/>
    <x v="100"/>
  </r>
  <r>
    <x v="5"/>
    <x v="57"/>
    <x v="2"/>
    <x v="0"/>
    <x v="0"/>
    <x v="427"/>
  </r>
  <r>
    <x v="5"/>
    <x v="58"/>
    <x v="2"/>
    <x v="0"/>
    <x v="0"/>
    <x v="224"/>
  </r>
  <r>
    <x v="5"/>
    <x v="59"/>
    <x v="2"/>
    <x v="0"/>
    <x v="0"/>
    <x v="145"/>
  </r>
  <r>
    <x v="5"/>
    <x v="60"/>
    <x v="2"/>
    <x v="0"/>
    <x v="0"/>
    <x v="428"/>
  </r>
  <r>
    <x v="5"/>
    <x v="61"/>
    <x v="2"/>
    <x v="0"/>
    <x v="0"/>
    <x v="429"/>
  </r>
  <r>
    <x v="5"/>
    <x v="62"/>
    <x v="2"/>
    <x v="0"/>
    <x v="0"/>
    <x v="327"/>
  </r>
  <r>
    <x v="5"/>
    <x v="63"/>
    <x v="2"/>
    <x v="0"/>
    <x v="0"/>
    <x v="430"/>
  </r>
  <r>
    <x v="6"/>
    <x v="64"/>
    <x v="2"/>
    <x v="0"/>
    <x v="0"/>
    <x v="101"/>
  </r>
  <r>
    <x v="6"/>
    <x v="65"/>
    <x v="2"/>
    <x v="0"/>
    <x v="0"/>
    <x v="45"/>
  </r>
  <r>
    <x v="6"/>
    <x v="66"/>
    <x v="2"/>
    <x v="0"/>
    <x v="0"/>
    <x v="431"/>
  </r>
  <r>
    <x v="6"/>
    <x v="67"/>
    <x v="2"/>
    <x v="0"/>
    <x v="0"/>
    <x v="432"/>
  </r>
  <r>
    <x v="6"/>
    <x v="68"/>
    <x v="2"/>
    <x v="0"/>
    <x v="0"/>
    <x v="433"/>
  </r>
  <r>
    <x v="6"/>
    <x v="69"/>
    <x v="2"/>
    <x v="0"/>
    <x v="0"/>
    <x v="197"/>
  </r>
  <r>
    <x v="6"/>
    <x v="70"/>
    <x v="2"/>
    <x v="0"/>
    <x v="0"/>
    <x v="434"/>
  </r>
  <r>
    <x v="6"/>
    <x v="71"/>
    <x v="2"/>
    <x v="0"/>
    <x v="0"/>
    <x v="435"/>
  </r>
  <r>
    <x v="7"/>
    <x v="72"/>
    <x v="2"/>
    <x v="0"/>
    <x v="0"/>
    <x v="95"/>
  </r>
  <r>
    <x v="7"/>
    <x v="73"/>
    <x v="2"/>
    <x v="0"/>
    <x v="0"/>
    <x v="117"/>
  </r>
  <r>
    <x v="7"/>
    <x v="74"/>
    <x v="2"/>
    <x v="0"/>
    <x v="0"/>
    <x v="43"/>
  </r>
  <r>
    <x v="7"/>
    <x v="75"/>
    <x v="2"/>
    <x v="0"/>
    <x v="0"/>
    <x v="436"/>
  </r>
  <r>
    <x v="7"/>
    <x v="76"/>
    <x v="2"/>
    <x v="0"/>
    <x v="0"/>
    <x v="91"/>
  </r>
  <r>
    <x v="7"/>
    <x v="77"/>
    <x v="2"/>
    <x v="0"/>
    <x v="0"/>
    <x v="38"/>
  </r>
  <r>
    <x v="7"/>
    <x v="78"/>
    <x v="2"/>
    <x v="0"/>
    <x v="0"/>
    <x v="231"/>
  </r>
  <r>
    <x v="7"/>
    <x v="79"/>
    <x v="2"/>
    <x v="0"/>
    <x v="0"/>
    <x v="116"/>
  </r>
  <r>
    <x v="7"/>
    <x v="80"/>
    <x v="2"/>
    <x v="0"/>
    <x v="0"/>
    <x v="437"/>
  </r>
  <r>
    <x v="7"/>
    <x v="81"/>
    <x v="2"/>
    <x v="0"/>
    <x v="0"/>
    <x v="276"/>
  </r>
  <r>
    <x v="7"/>
    <x v="82"/>
    <x v="2"/>
    <x v="0"/>
    <x v="0"/>
    <x v="131"/>
  </r>
  <r>
    <x v="8"/>
    <x v="83"/>
    <x v="2"/>
    <x v="0"/>
    <x v="0"/>
    <x v="438"/>
  </r>
  <r>
    <x v="8"/>
    <x v="84"/>
    <x v="2"/>
    <x v="0"/>
    <x v="0"/>
    <x v="371"/>
  </r>
  <r>
    <x v="8"/>
    <x v="85"/>
    <x v="2"/>
    <x v="0"/>
    <x v="0"/>
    <x v="439"/>
  </r>
  <r>
    <x v="8"/>
    <x v="86"/>
    <x v="2"/>
    <x v="0"/>
    <x v="0"/>
    <x v="440"/>
  </r>
  <r>
    <x v="8"/>
    <x v="87"/>
    <x v="2"/>
    <x v="0"/>
    <x v="0"/>
    <x v="441"/>
  </r>
  <r>
    <x v="8"/>
    <x v="88"/>
    <x v="2"/>
    <x v="0"/>
    <x v="0"/>
    <x v="442"/>
  </r>
  <r>
    <x v="9"/>
    <x v="89"/>
    <x v="2"/>
    <x v="0"/>
    <x v="0"/>
    <x v="82"/>
  </r>
  <r>
    <x v="9"/>
    <x v="90"/>
    <x v="2"/>
    <x v="0"/>
    <x v="0"/>
    <x v="443"/>
  </r>
  <r>
    <x v="9"/>
    <x v="91"/>
    <x v="2"/>
    <x v="0"/>
    <x v="0"/>
    <x v="444"/>
  </r>
  <r>
    <x v="0"/>
    <x v="0"/>
    <x v="2"/>
    <x v="0"/>
    <x v="1"/>
    <x v="445"/>
  </r>
  <r>
    <x v="0"/>
    <x v="1"/>
    <x v="2"/>
    <x v="0"/>
    <x v="1"/>
    <x v="446"/>
  </r>
  <r>
    <x v="0"/>
    <x v="2"/>
    <x v="2"/>
    <x v="0"/>
    <x v="1"/>
    <x v="170"/>
  </r>
  <r>
    <x v="0"/>
    <x v="3"/>
    <x v="2"/>
    <x v="0"/>
    <x v="1"/>
    <x v="447"/>
  </r>
  <r>
    <x v="1"/>
    <x v="4"/>
    <x v="2"/>
    <x v="0"/>
    <x v="1"/>
    <x v="448"/>
  </r>
  <r>
    <x v="1"/>
    <x v="5"/>
    <x v="2"/>
    <x v="0"/>
    <x v="1"/>
    <x v="57"/>
  </r>
  <r>
    <x v="1"/>
    <x v="6"/>
    <x v="2"/>
    <x v="0"/>
    <x v="1"/>
    <x v="2"/>
  </r>
  <r>
    <x v="2"/>
    <x v="7"/>
    <x v="2"/>
    <x v="0"/>
    <x v="1"/>
    <x v="449"/>
  </r>
  <r>
    <x v="2"/>
    <x v="8"/>
    <x v="2"/>
    <x v="0"/>
    <x v="1"/>
    <x v="450"/>
  </r>
  <r>
    <x v="3"/>
    <x v="9"/>
    <x v="2"/>
    <x v="0"/>
    <x v="1"/>
    <x v="2"/>
  </r>
  <r>
    <x v="3"/>
    <x v="10"/>
    <x v="2"/>
    <x v="0"/>
    <x v="1"/>
    <x v="167"/>
  </r>
  <r>
    <x v="3"/>
    <x v="11"/>
    <x v="2"/>
    <x v="0"/>
    <x v="1"/>
    <x v="316"/>
  </r>
  <r>
    <x v="3"/>
    <x v="12"/>
    <x v="2"/>
    <x v="0"/>
    <x v="1"/>
    <x v="204"/>
  </r>
  <r>
    <x v="3"/>
    <x v="13"/>
    <x v="2"/>
    <x v="0"/>
    <x v="1"/>
    <x v="451"/>
  </r>
  <r>
    <x v="3"/>
    <x v="14"/>
    <x v="2"/>
    <x v="0"/>
    <x v="1"/>
    <x v="57"/>
  </r>
  <r>
    <x v="3"/>
    <x v="15"/>
    <x v="2"/>
    <x v="0"/>
    <x v="1"/>
    <x v="138"/>
  </r>
  <r>
    <x v="3"/>
    <x v="16"/>
    <x v="2"/>
    <x v="0"/>
    <x v="1"/>
    <x v="452"/>
  </r>
  <r>
    <x v="3"/>
    <x v="17"/>
    <x v="2"/>
    <x v="0"/>
    <x v="1"/>
    <x v="453"/>
  </r>
  <r>
    <x v="3"/>
    <x v="18"/>
    <x v="2"/>
    <x v="0"/>
    <x v="1"/>
    <x v="301"/>
  </r>
  <r>
    <x v="3"/>
    <x v="19"/>
    <x v="2"/>
    <x v="0"/>
    <x v="1"/>
    <x v="454"/>
  </r>
  <r>
    <x v="3"/>
    <x v="20"/>
    <x v="2"/>
    <x v="0"/>
    <x v="1"/>
    <x v="128"/>
  </r>
  <r>
    <x v="3"/>
    <x v="21"/>
    <x v="2"/>
    <x v="0"/>
    <x v="1"/>
    <x v="87"/>
  </r>
  <r>
    <x v="3"/>
    <x v="22"/>
    <x v="2"/>
    <x v="0"/>
    <x v="1"/>
    <x v="455"/>
  </r>
  <r>
    <x v="3"/>
    <x v="23"/>
    <x v="2"/>
    <x v="0"/>
    <x v="1"/>
    <x v="456"/>
  </r>
  <r>
    <x v="3"/>
    <x v="24"/>
    <x v="2"/>
    <x v="0"/>
    <x v="1"/>
    <x v="391"/>
  </r>
  <r>
    <x v="3"/>
    <x v="25"/>
    <x v="2"/>
    <x v="0"/>
    <x v="1"/>
    <x v="457"/>
  </r>
  <r>
    <x v="3"/>
    <x v="26"/>
    <x v="2"/>
    <x v="0"/>
    <x v="1"/>
    <x v="458"/>
  </r>
  <r>
    <x v="3"/>
    <x v="27"/>
    <x v="2"/>
    <x v="0"/>
    <x v="1"/>
    <x v="459"/>
  </r>
  <r>
    <x v="3"/>
    <x v="28"/>
    <x v="2"/>
    <x v="0"/>
    <x v="1"/>
    <x v="460"/>
  </r>
  <r>
    <x v="3"/>
    <x v="29"/>
    <x v="2"/>
    <x v="0"/>
    <x v="1"/>
    <x v="461"/>
  </r>
  <r>
    <x v="3"/>
    <x v="30"/>
    <x v="2"/>
    <x v="0"/>
    <x v="1"/>
    <x v="462"/>
  </r>
  <r>
    <x v="3"/>
    <x v="31"/>
    <x v="2"/>
    <x v="0"/>
    <x v="1"/>
    <x v="463"/>
  </r>
  <r>
    <x v="3"/>
    <x v="32"/>
    <x v="2"/>
    <x v="0"/>
    <x v="1"/>
    <x v="464"/>
  </r>
  <r>
    <x v="3"/>
    <x v="33"/>
    <x v="2"/>
    <x v="0"/>
    <x v="1"/>
    <x v="465"/>
  </r>
  <r>
    <x v="3"/>
    <x v="34"/>
    <x v="2"/>
    <x v="0"/>
    <x v="1"/>
    <x v="466"/>
  </r>
  <r>
    <x v="3"/>
    <x v="35"/>
    <x v="2"/>
    <x v="0"/>
    <x v="1"/>
    <x v="467"/>
  </r>
  <r>
    <x v="3"/>
    <x v="36"/>
    <x v="2"/>
    <x v="0"/>
    <x v="1"/>
    <x v="21"/>
  </r>
  <r>
    <x v="3"/>
    <x v="37"/>
    <x v="2"/>
    <x v="0"/>
    <x v="1"/>
    <x v="66"/>
  </r>
  <r>
    <x v="3"/>
    <x v="38"/>
    <x v="2"/>
    <x v="0"/>
    <x v="1"/>
    <x v="468"/>
  </r>
  <r>
    <x v="3"/>
    <x v="39"/>
    <x v="2"/>
    <x v="0"/>
    <x v="1"/>
    <x v="46"/>
  </r>
  <r>
    <x v="3"/>
    <x v="40"/>
    <x v="2"/>
    <x v="0"/>
    <x v="1"/>
    <x v="469"/>
  </r>
  <r>
    <x v="3"/>
    <x v="41"/>
    <x v="2"/>
    <x v="0"/>
    <x v="1"/>
    <x v="120"/>
  </r>
  <r>
    <x v="4"/>
    <x v="42"/>
    <x v="2"/>
    <x v="0"/>
    <x v="1"/>
    <x v="470"/>
  </r>
  <r>
    <x v="4"/>
    <x v="43"/>
    <x v="2"/>
    <x v="0"/>
    <x v="1"/>
    <x v="471"/>
  </r>
  <r>
    <x v="4"/>
    <x v="44"/>
    <x v="2"/>
    <x v="0"/>
    <x v="1"/>
    <x v="472"/>
  </r>
  <r>
    <x v="4"/>
    <x v="45"/>
    <x v="2"/>
    <x v="0"/>
    <x v="1"/>
    <x v="5"/>
  </r>
  <r>
    <x v="4"/>
    <x v="46"/>
    <x v="2"/>
    <x v="0"/>
    <x v="1"/>
    <x v="56"/>
  </r>
  <r>
    <x v="4"/>
    <x v="47"/>
    <x v="2"/>
    <x v="0"/>
    <x v="1"/>
    <x v="71"/>
  </r>
  <r>
    <x v="4"/>
    <x v="48"/>
    <x v="2"/>
    <x v="0"/>
    <x v="1"/>
    <x v="473"/>
  </r>
  <r>
    <x v="4"/>
    <x v="49"/>
    <x v="2"/>
    <x v="0"/>
    <x v="1"/>
    <x v="388"/>
  </r>
  <r>
    <x v="5"/>
    <x v="50"/>
    <x v="2"/>
    <x v="0"/>
    <x v="1"/>
    <x v="474"/>
  </r>
  <r>
    <x v="5"/>
    <x v="51"/>
    <x v="2"/>
    <x v="0"/>
    <x v="1"/>
    <x v="340"/>
  </r>
  <r>
    <x v="5"/>
    <x v="52"/>
    <x v="2"/>
    <x v="0"/>
    <x v="1"/>
    <x v="475"/>
  </r>
  <r>
    <x v="5"/>
    <x v="53"/>
    <x v="2"/>
    <x v="0"/>
    <x v="1"/>
    <x v="377"/>
  </r>
  <r>
    <x v="5"/>
    <x v="54"/>
    <x v="2"/>
    <x v="0"/>
    <x v="1"/>
    <x v="197"/>
  </r>
  <r>
    <x v="5"/>
    <x v="55"/>
    <x v="2"/>
    <x v="0"/>
    <x v="1"/>
    <x v="476"/>
  </r>
  <r>
    <x v="5"/>
    <x v="56"/>
    <x v="2"/>
    <x v="0"/>
    <x v="1"/>
    <x v="477"/>
  </r>
  <r>
    <x v="5"/>
    <x v="57"/>
    <x v="2"/>
    <x v="0"/>
    <x v="1"/>
    <x v="478"/>
  </r>
  <r>
    <x v="5"/>
    <x v="58"/>
    <x v="2"/>
    <x v="0"/>
    <x v="1"/>
    <x v="479"/>
  </r>
  <r>
    <x v="5"/>
    <x v="59"/>
    <x v="2"/>
    <x v="0"/>
    <x v="1"/>
    <x v="168"/>
  </r>
  <r>
    <x v="5"/>
    <x v="60"/>
    <x v="2"/>
    <x v="0"/>
    <x v="1"/>
    <x v="480"/>
  </r>
  <r>
    <x v="5"/>
    <x v="61"/>
    <x v="2"/>
    <x v="0"/>
    <x v="1"/>
    <x v="62"/>
  </r>
  <r>
    <x v="5"/>
    <x v="62"/>
    <x v="2"/>
    <x v="0"/>
    <x v="1"/>
    <x v="60"/>
  </r>
  <r>
    <x v="5"/>
    <x v="63"/>
    <x v="2"/>
    <x v="0"/>
    <x v="1"/>
    <x v="481"/>
  </r>
  <r>
    <x v="6"/>
    <x v="64"/>
    <x v="2"/>
    <x v="0"/>
    <x v="1"/>
    <x v="71"/>
  </r>
  <r>
    <x v="6"/>
    <x v="65"/>
    <x v="2"/>
    <x v="0"/>
    <x v="1"/>
    <x v="174"/>
  </r>
  <r>
    <x v="6"/>
    <x v="66"/>
    <x v="2"/>
    <x v="0"/>
    <x v="1"/>
    <x v="482"/>
  </r>
  <r>
    <x v="6"/>
    <x v="67"/>
    <x v="2"/>
    <x v="0"/>
    <x v="1"/>
    <x v="203"/>
  </r>
  <r>
    <x v="6"/>
    <x v="68"/>
    <x v="2"/>
    <x v="0"/>
    <x v="1"/>
    <x v="483"/>
  </r>
  <r>
    <x v="6"/>
    <x v="69"/>
    <x v="2"/>
    <x v="0"/>
    <x v="1"/>
    <x v="71"/>
  </r>
  <r>
    <x v="6"/>
    <x v="70"/>
    <x v="2"/>
    <x v="0"/>
    <x v="1"/>
    <x v="484"/>
  </r>
  <r>
    <x v="6"/>
    <x v="71"/>
    <x v="2"/>
    <x v="0"/>
    <x v="1"/>
    <x v="485"/>
  </r>
  <r>
    <x v="7"/>
    <x v="72"/>
    <x v="2"/>
    <x v="0"/>
    <x v="1"/>
    <x v="44"/>
  </r>
  <r>
    <x v="7"/>
    <x v="73"/>
    <x v="2"/>
    <x v="0"/>
    <x v="1"/>
    <x v="236"/>
  </r>
  <r>
    <x v="7"/>
    <x v="74"/>
    <x v="2"/>
    <x v="0"/>
    <x v="1"/>
    <x v="92"/>
  </r>
  <r>
    <x v="7"/>
    <x v="75"/>
    <x v="2"/>
    <x v="0"/>
    <x v="1"/>
    <x v="486"/>
  </r>
  <r>
    <x v="7"/>
    <x v="76"/>
    <x v="2"/>
    <x v="0"/>
    <x v="1"/>
    <x v="70"/>
  </r>
  <r>
    <x v="7"/>
    <x v="77"/>
    <x v="2"/>
    <x v="0"/>
    <x v="1"/>
    <x v="230"/>
  </r>
  <r>
    <x v="7"/>
    <x v="78"/>
    <x v="2"/>
    <x v="0"/>
    <x v="1"/>
    <x v="231"/>
  </r>
  <r>
    <x v="7"/>
    <x v="79"/>
    <x v="2"/>
    <x v="0"/>
    <x v="1"/>
    <x v="116"/>
  </r>
  <r>
    <x v="7"/>
    <x v="80"/>
    <x v="2"/>
    <x v="0"/>
    <x v="1"/>
    <x v="146"/>
  </r>
  <r>
    <x v="7"/>
    <x v="81"/>
    <x v="2"/>
    <x v="0"/>
    <x v="1"/>
    <x v="49"/>
  </r>
  <r>
    <x v="7"/>
    <x v="82"/>
    <x v="2"/>
    <x v="0"/>
    <x v="1"/>
    <x v="374"/>
  </r>
  <r>
    <x v="8"/>
    <x v="83"/>
    <x v="2"/>
    <x v="0"/>
    <x v="1"/>
    <x v="186"/>
  </r>
  <r>
    <x v="8"/>
    <x v="84"/>
    <x v="2"/>
    <x v="0"/>
    <x v="1"/>
    <x v="487"/>
  </r>
  <r>
    <x v="8"/>
    <x v="85"/>
    <x v="2"/>
    <x v="0"/>
    <x v="1"/>
    <x v="488"/>
  </r>
  <r>
    <x v="8"/>
    <x v="86"/>
    <x v="2"/>
    <x v="0"/>
    <x v="1"/>
    <x v="489"/>
  </r>
  <r>
    <x v="8"/>
    <x v="87"/>
    <x v="2"/>
    <x v="0"/>
    <x v="1"/>
    <x v="490"/>
  </r>
  <r>
    <x v="8"/>
    <x v="88"/>
    <x v="2"/>
    <x v="0"/>
    <x v="1"/>
    <x v="491"/>
  </r>
  <r>
    <x v="9"/>
    <x v="89"/>
    <x v="2"/>
    <x v="0"/>
    <x v="1"/>
    <x v="158"/>
  </r>
  <r>
    <x v="9"/>
    <x v="90"/>
    <x v="2"/>
    <x v="0"/>
    <x v="1"/>
    <x v="229"/>
  </r>
  <r>
    <x v="9"/>
    <x v="91"/>
    <x v="2"/>
    <x v="0"/>
    <x v="1"/>
    <x v="492"/>
  </r>
  <r>
    <x v="0"/>
    <x v="0"/>
    <x v="2"/>
    <x v="1"/>
    <x v="0"/>
    <x v="92"/>
  </r>
  <r>
    <x v="0"/>
    <x v="1"/>
    <x v="2"/>
    <x v="1"/>
    <x v="0"/>
    <x v="493"/>
  </r>
  <r>
    <x v="0"/>
    <x v="2"/>
    <x v="2"/>
    <x v="1"/>
    <x v="0"/>
    <x v="494"/>
  </r>
  <r>
    <x v="0"/>
    <x v="3"/>
    <x v="2"/>
    <x v="1"/>
    <x v="0"/>
    <x v="495"/>
  </r>
  <r>
    <x v="1"/>
    <x v="4"/>
    <x v="2"/>
    <x v="1"/>
    <x v="0"/>
    <x v="496"/>
  </r>
  <r>
    <x v="1"/>
    <x v="5"/>
    <x v="2"/>
    <x v="1"/>
    <x v="0"/>
    <x v="87"/>
  </r>
  <r>
    <x v="1"/>
    <x v="6"/>
    <x v="2"/>
    <x v="1"/>
    <x v="0"/>
    <x v="44"/>
  </r>
  <r>
    <x v="2"/>
    <x v="7"/>
    <x v="2"/>
    <x v="1"/>
    <x v="0"/>
    <x v="497"/>
  </r>
  <r>
    <x v="2"/>
    <x v="8"/>
    <x v="2"/>
    <x v="1"/>
    <x v="0"/>
    <x v="450"/>
  </r>
  <r>
    <x v="3"/>
    <x v="9"/>
    <x v="2"/>
    <x v="1"/>
    <x v="0"/>
    <x v="145"/>
  </r>
  <r>
    <x v="3"/>
    <x v="10"/>
    <x v="2"/>
    <x v="1"/>
    <x v="0"/>
    <x v="170"/>
  </r>
  <r>
    <x v="3"/>
    <x v="11"/>
    <x v="2"/>
    <x v="1"/>
    <x v="0"/>
    <x v="295"/>
  </r>
  <r>
    <x v="3"/>
    <x v="12"/>
    <x v="2"/>
    <x v="1"/>
    <x v="0"/>
    <x v="87"/>
  </r>
  <r>
    <x v="3"/>
    <x v="13"/>
    <x v="2"/>
    <x v="1"/>
    <x v="0"/>
    <x v="301"/>
  </r>
  <r>
    <x v="3"/>
    <x v="14"/>
    <x v="2"/>
    <x v="1"/>
    <x v="0"/>
    <x v="87"/>
  </r>
  <r>
    <x v="3"/>
    <x v="15"/>
    <x v="2"/>
    <x v="1"/>
    <x v="0"/>
    <x v="74"/>
  </r>
  <r>
    <x v="3"/>
    <x v="16"/>
    <x v="2"/>
    <x v="1"/>
    <x v="0"/>
    <x v="349"/>
  </r>
  <r>
    <x v="3"/>
    <x v="17"/>
    <x v="2"/>
    <x v="1"/>
    <x v="0"/>
    <x v="498"/>
  </r>
  <r>
    <x v="3"/>
    <x v="18"/>
    <x v="2"/>
    <x v="1"/>
    <x v="0"/>
    <x v="499"/>
  </r>
  <r>
    <x v="3"/>
    <x v="19"/>
    <x v="2"/>
    <x v="1"/>
    <x v="0"/>
    <x v="500"/>
  </r>
  <r>
    <x v="3"/>
    <x v="20"/>
    <x v="2"/>
    <x v="1"/>
    <x v="0"/>
    <x v="501"/>
  </r>
  <r>
    <x v="3"/>
    <x v="21"/>
    <x v="2"/>
    <x v="1"/>
    <x v="0"/>
    <x v="87"/>
  </r>
  <r>
    <x v="3"/>
    <x v="22"/>
    <x v="2"/>
    <x v="1"/>
    <x v="0"/>
    <x v="502"/>
  </r>
  <r>
    <x v="3"/>
    <x v="23"/>
    <x v="2"/>
    <x v="1"/>
    <x v="0"/>
    <x v="316"/>
  </r>
  <r>
    <x v="3"/>
    <x v="24"/>
    <x v="2"/>
    <x v="1"/>
    <x v="0"/>
    <x v="503"/>
  </r>
  <r>
    <x v="3"/>
    <x v="25"/>
    <x v="2"/>
    <x v="1"/>
    <x v="0"/>
    <x v="504"/>
  </r>
  <r>
    <x v="3"/>
    <x v="26"/>
    <x v="2"/>
    <x v="1"/>
    <x v="0"/>
    <x v="505"/>
  </r>
  <r>
    <x v="3"/>
    <x v="27"/>
    <x v="2"/>
    <x v="1"/>
    <x v="0"/>
    <x v="506"/>
  </r>
  <r>
    <x v="3"/>
    <x v="28"/>
    <x v="2"/>
    <x v="1"/>
    <x v="0"/>
    <x v="507"/>
  </r>
  <r>
    <x v="3"/>
    <x v="29"/>
    <x v="2"/>
    <x v="1"/>
    <x v="0"/>
    <x v="508"/>
  </r>
  <r>
    <x v="3"/>
    <x v="30"/>
    <x v="2"/>
    <x v="1"/>
    <x v="0"/>
    <x v="509"/>
  </r>
  <r>
    <x v="3"/>
    <x v="31"/>
    <x v="2"/>
    <x v="1"/>
    <x v="0"/>
    <x v="510"/>
  </r>
  <r>
    <x v="3"/>
    <x v="32"/>
    <x v="2"/>
    <x v="1"/>
    <x v="0"/>
    <x v="22"/>
  </r>
  <r>
    <x v="3"/>
    <x v="33"/>
    <x v="2"/>
    <x v="1"/>
    <x v="0"/>
    <x v="511"/>
  </r>
  <r>
    <x v="3"/>
    <x v="34"/>
    <x v="2"/>
    <x v="1"/>
    <x v="0"/>
    <x v="452"/>
  </r>
  <r>
    <x v="3"/>
    <x v="35"/>
    <x v="2"/>
    <x v="1"/>
    <x v="0"/>
    <x v="512"/>
  </r>
  <r>
    <x v="3"/>
    <x v="36"/>
    <x v="2"/>
    <x v="1"/>
    <x v="0"/>
    <x v="87"/>
  </r>
  <r>
    <x v="3"/>
    <x v="37"/>
    <x v="2"/>
    <x v="1"/>
    <x v="0"/>
    <x v="66"/>
  </r>
  <r>
    <x v="3"/>
    <x v="38"/>
    <x v="2"/>
    <x v="1"/>
    <x v="0"/>
    <x v="513"/>
  </r>
  <r>
    <x v="3"/>
    <x v="39"/>
    <x v="2"/>
    <x v="1"/>
    <x v="0"/>
    <x v="116"/>
  </r>
  <r>
    <x v="3"/>
    <x v="40"/>
    <x v="2"/>
    <x v="1"/>
    <x v="0"/>
    <x v="168"/>
  </r>
  <r>
    <x v="3"/>
    <x v="41"/>
    <x v="2"/>
    <x v="1"/>
    <x v="0"/>
    <x v="183"/>
  </r>
  <r>
    <x v="4"/>
    <x v="42"/>
    <x v="2"/>
    <x v="1"/>
    <x v="0"/>
    <x v="514"/>
  </r>
  <r>
    <x v="4"/>
    <x v="43"/>
    <x v="2"/>
    <x v="1"/>
    <x v="0"/>
    <x v="175"/>
  </r>
  <r>
    <x v="4"/>
    <x v="44"/>
    <x v="2"/>
    <x v="1"/>
    <x v="0"/>
    <x v="10"/>
  </r>
  <r>
    <x v="4"/>
    <x v="45"/>
    <x v="2"/>
    <x v="1"/>
    <x v="0"/>
    <x v="116"/>
  </r>
  <r>
    <x v="4"/>
    <x v="46"/>
    <x v="2"/>
    <x v="1"/>
    <x v="0"/>
    <x v="515"/>
  </r>
  <r>
    <x v="4"/>
    <x v="47"/>
    <x v="2"/>
    <x v="1"/>
    <x v="0"/>
    <x v="95"/>
  </r>
  <r>
    <x v="4"/>
    <x v="48"/>
    <x v="2"/>
    <x v="1"/>
    <x v="0"/>
    <x v="516"/>
  </r>
  <r>
    <x v="4"/>
    <x v="49"/>
    <x v="2"/>
    <x v="1"/>
    <x v="0"/>
    <x v="93"/>
  </r>
  <r>
    <x v="5"/>
    <x v="50"/>
    <x v="2"/>
    <x v="1"/>
    <x v="0"/>
    <x v="2"/>
  </r>
  <r>
    <x v="5"/>
    <x v="51"/>
    <x v="2"/>
    <x v="1"/>
    <x v="0"/>
    <x v="517"/>
  </r>
  <r>
    <x v="5"/>
    <x v="52"/>
    <x v="2"/>
    <x v="1"/>
    <x v="0"/>
    <x v="209"/>
  </r>
  <r>
    <x v="5"/>
    <x v="53"/>
    <x v="2"/>
    <x v="1"/>
    <x v="0"/>
    <x v="93"/>
  </r>
  <r>
    <x v="5"/>
    <x v="54"/>
    <x v="2"/>
    <x v="1"/>
    <x v="0"/>
    <x v="168"/>
  </r>
  <r>
    <x v="5"/>
    <x v="55"/>
    <x v="2"/>
    <x v="1"/>
    <x v="0"/>
    <x v="46"/>
  </r>
  <r>
    <x v="5"/>
    <x v="56"/>
    <x v="2"/>
    <x v="1"/>
    <x v="0"/>
    <x v="175"/>
  </r>
  <r>
    <x v="5"/>
    <x v="57"/>
    <x v="2"/>
    <x v="1"/>
    <x v="0"/>
    <x v="388"/>
  </r>
  <r>
    <x v="5"/>
    <x v="58"/>
    <x v="2"/>
    <x v="1"/>
    <x v="0"/>
    <x v="116"/>
  </r>
  <r>
    <x v="5"/>
    <x v="59"/>
    <x v="2"/>
    <x v="1"/>
    <x v="0"/>
    <x v="175"/>
  </r>
  <r>
    <x v="5"/>
    <x v="60"/>
    <x v="2"/>
    <x v="1"/>
    <x v="0"/>
    <x v="518"/>
  </r>
  <r>
    <x v="5"/>
    <x v="61"/>
    <x v="2"/>
    <x v="1"/>
    <x v="0"/>
    <x v="149"/>
  </r>
  <r>
    <x v="5"/>
    <x v="62"/>
    <x v="2"/>
    <x v="1"/>
    <x v="0"/>
    <x v="117"/>
  </r>
  <r>
    <x v="5"/>
    <x v="63"/>
    <x v="2"/>
    <x v="1"/>
    <x v="0"/>
    <x v="519"/>
  </r>
  <r>
    <x v="6"/>
    <x v="64"/>
    <x v="2"/>
    <x v="1"/>
    <x v="0"/>
    <x v="10"/>
  </r>
  <r>
    <x v="6"/>
    <x v="65"/>
    <x v="2"/>
    <x v="1"/>
    <x v="0"/>
    <x v="242"/>
  </r>
  <r>
    <x v="6"/>
    <x v="66"/>
    <x v="2"/>
    <x v="1"/>
    <x v="0"/>
    <x v="520"/>
  </r>
  <r>
    <x v="6"/>
    <x v="67"/>
    <x v="2"/>
    <x v="1"/>
    <x v="0"/>
    <x v="69"/>
  </r>
  <r>
    <x v="6"/>
    <x v="68"/>
    <x v="2"/>
    <x v="1"/>
    <x v="0"/>
    <x v="521"/>
  </r>
  <r>
    <x v="6"/>
    <x v="69"/>
    <x v="2"/>
    <x v="1"/>
    <x v="0"/>
    <x v="57"/>
  </r>
  <r>
    <x v="6"/>
    <x v="70"/>
    <x v="2"/>
    <x v="1"/>
    <x v="0"/>
    <x v="133"/>
  </r>
  <r>
    <x v="6"/>
    <x v="71"/>
    <x v="2"/>
    <x v="1"/>
    <x v="0"/>
    <x v="203"/>
  </r>
  <r>
    <x v="7"/>
    <x v="72"/>
    <x v="2"/>
    <x v="1"/>
    <x v="0"/>
    <x v="87"/>
  </r>
  <r>
    <x v="7"/>
    <x v="73"/>
    <x v="2"/>
    <x v="1"/>
    <x v="0"/>
    <x v="170"/>
  </r>
  <r>
    <x v="7"/>
    <x v="74"/>
    <x v="2"/>
    <x v="1"/>
    <x v="0"/>
    <x v="74"/>
  </r>
  <r>
    <x v="7"/>
    <x v="75"/>
    <x v="2"/>
    <x v="1"/>
    <x v="0"/>
    <x v="15"/>
  </r>
  <r>
    <x v="7"/>
    <x v="76"/>
    <x v="2"/>
    <x v="1"/>
    <x v="0"/>
    <x v="168"/>
  </r>
  <r>
    <x v="7"/>
    <x v="77"/>
    <x v="2"/>
    <x v="1"/>
    <x v="0"/>
    <x v="70"/>
  </r>
  <r>
    <x v="7"/>
    <x v="78"/>
    <x v="2"/>
    <x v="1"/>
    <x v="0"/>
    <x v="170"/>
  </r>
  <r>
    <x v="7"/>
    <x v="79"/>
    <x v="2"/>
    <x v="1"/>
    <x v="0"/>
    <x v="87"/>
  </r>
  <r>
    <x v="7"/>
    <x v="80"/>
    <x v="2"/>
    <x v="1"/>
    <x v="0"/>
    <x v="136"/>
  </r>
  <r>
    <x v="7"/>
    <x v="81"/>
    <x v="2"/>
    <x v="1"/>
    <x v="0"/>
    <x v="9"/>
  </r>
  <r>
    <x v="7"/>
    <x v="82"/>
    <x v="2"/>
    <x v="1"/>
    <x v="0"/>
    <x v="148"/>
  </r>
  <r>
    <x v="8"/>
    <x v="83"/>
    <x v="2"/>
    <x v="1"/>
    <x v="0"/>
    <x v="522"/>
  </r>
  <r>
    <x v="8"/>
    <x v="84"/>
    <x v="2"/>
    <x v="1"/>
    <x v="0"/>
    <x v="204"/>
  </r>
  <r>
    <x v="8"/>
    <x v="85"/>
    <x v="2"/>
    <x v="1"/>
    <x v="0"/>
    <x v="523"/>
  </r>
  <r>
    <x v="8"/>
    <x v="86"/>
    <x v="2"/>
    <x v="1"/>
    <x v="0"/>
    <x v="15"/>
  </r>
  <r>
    <x v="8"/>
    <x v="87"/>
    <x v="2"/>
    <x v="1"/>
    <x v="0"/>
    <x v="524"/>
  </r>
  <r>
    <x v="8"/>
    <x v="88"/>
    <x v="2"/>
    <x v="1"/>
    <x v="0"/>
    <x v="525"/>
  </r>
  <r>
    <x v="9"/>
    <x v="89"/>
    <x v="2"/>
    <x v="1"/>
    <x v="0"/>
    <x v="209"/>
  </r>
  <r>
    <x v="9"/>
    <x v="90"/>
    <x v="2"/>
    <x v="1"/>
    <x v="0"/>
    <x v="67"/>
  </r>
  <r>
    <x v="9"/>
    <x v="91"/>
    <x v="2"/>
    <x v="1"/>
    <x v="0"/>
    <x v="437"/>
  </r>
  <r>
    <x v="0"/>
    <x v="0"/>
    <x v="2"/>
    <x v="1"/>
    <x v="1"/>
    <x v="136"/>
  </r>
  <r>
    <x v="0"/>
    <x v="1"/>
    <x v="2"/>
    <x v="1"/>
    <x v="1"/>
    <x v="526"/>
  </r>
  <r>
    <x v="0"/>
    <x v="2"/>
    <x v="2"/>
    <x v="1"/>
    <x v="1"/>
    <x v="527"/>
  </r>
  <r>
    <x v="0"/>
    <x v="3"/>
    <x v="2"/>
    <x v="1"/>
    <x v="1"/>
    <x v="528"/>
  </r>
  <r>
    <x v="1"/>
    <x v="4"/>
    <x v="2"/>
    <x v="1"/>
    <x v="1"/>
    <x v="529"/>
  </r>
  <r>
    <x v="1"/>
    <x v="5"/>
    <x v="2"/>
    <x v="1"/>
    <x v="1"/>
    <x v="87"/>
  </r>
  <r>
    <x v="1"/>
    <x v="6"/>
    <x v="2"/>
    <x v="1"/>
    <x v="1"/>
    <x v="175"/>
  </r>
  <r>
    <x v="2"/>
    <x v="7"/>
    <x v="2"/>
    <x v="1"/>
    <x v="1"/>
    <x v="517"/>
  </r>
  <r>
    <x v="2"/>
    <x v="8"/>
    <x v="2"/>
    <x v="1"/>
    <x v="1"/>
    <x v="445"/>
  </r>
  <r>
    <x v="3"/>
    <x v="9"/>
    <x v="2"/>
    <x v="1"/>
    <x v="1"/>
    <x v="136"/>
  </r>
  <r>
    <x v="3"/>
    <x v="10"/>
    <x v="2"/>
    <x v="1"/>
    <x v="1"/>
    <x v="175"/>
  </r>
  <r>
    <x v="3"/>
    <x v="11"/>
    <x v="2"/>
    <x v="1"/>
    <x v="1"/>
    <x v="21"/>
  </r>
  <r>
    <x v="3"/>
    <x v="12"/>
    <x v="2"/>
    <x v="1"/>
    <x v="1"/>
    <x v="175"/>
  </r>
  <r>
    <x v="3"/>
    <x v="13"/>
    <x v="2"/>
    <x v="1"/>
    <x v="1"/>
    <x v="389"/>
  </r>
  <r>
    <x v="3"/>
    <x v="14"/>
    <x v="2"/>
    <x v="1"/>
    <x v="1"/>
    <x v="175"/>
  </r>
  <r>
    <x v="3"/>
    <x v="15"/>
    <x v="2"/>
    <x v="1"/>
    <x v="1"/>
    <x v="87"/>
  </r>
  <r>
    <x v="3"/>
    <x v="16"/>
    <x v="2"/>
    <x v="1"/>
    <x v="1"/>
    <x v="530"/>
  </r>
  <r>
    <x v="3"/>
    <x v="17"/>
    <x v="2"/>
    <x v="1"/>
    <x v="1"/>
    <x v="531"/>
  </r>
  <r>
    <x v="3"/>
    <x v="18"/>
    <x v="2"/>
    <x v="1"/>
    <x v="1"/>
    <x v="20"/>
  </r>
  <r>
    <x v="3"/>
    <x v="19"/>
    <x v="2"/>
    <x v="1"/>
    <x v="1"/>
    <x v="11"/>
  </r>
  <r>
    <x v="3"/>
    <x v="20"/>
    <x v="2"/>
    <x v="1"/>
    <x v="1"/>
    <x v="5"/>
  </r>
  <r>
    <x v="3"/>
    <x v="21"/>
    <x v="2"/>
    <x v="1"/>
    <x v="1"/>
    <x v="87"/>
  </r>
  <r>
    <x v="3"/>
    <x v="22"/>
    <x v="2"/>
    <x v="1"/>
    <x v="1"/>
    <x v="160"/>
  </r>
  <r>
    <x v="3"/>
    <x v="23"/>
    <x v="2"/>
    <x v="1"/>
    <x v="1"/>
    <x v="87"/>
  </r>
  <r>
    <x v="3"/>
    <x v="24"/>
    <x v="2"/>
    <x v="1"/>
    <x v="1"/>
    <x v="73"/>
  </r>
  <r>
    <x v="3"/>
    <x v="25"/>
    <x v="2"/>
    <x v="1"/>
    <x v="1"/>
    <x v="532"/>
  </r>
  <r>
    <x v="3"/>
    <x v="26"/>
    <x v="2"/>
    <x v="1"/>
    <x v="1"/>
    <x v="289"/>
  </r>
  <r>
    <x v="3"/>
    <x v="27"/>
    <x v="2"/>
    <x v="1"/>
    <x v="1"/>
    <x v="533"/>
  </r>
  <r>
    <x v="3"/>
    <x v="28"/>
    <x v="2"/>
    <x v="1"/>
    <x v="1"/>
    <x v="534"/>
  </r>
  <r>
    <x v="3"/>
    <x v="29"/>
    <x v="2"/>
    <x v="1"/>
    <x v="1"/>
    <x v="535"/>
  </r>
  <r>
    <x v="3"/>
    <x v="30"/>
    <x v="2"/>
    <x v="1"/>
    <x v="1"/>
    <x v="390"/>
  </r>
  <r>
    <x v="3"/>
    <x v="31"/>
    <x v="2"/>
    <x v="1"/>
    <x v="1"/>
    <x v="302"/>
  </r>
  <r>
    <x v="3"/>
    <x v="32"/>
    <x v="2"/>
    <x v="1"/>
    <x v="1"/>
    <x v="536"/>
  </r>
  <r>
    <x v="3"/>
    <x v="33"/>
    <x v="2"/>
    <x v="1"/>
    <x v="1"/>
    <x v="537"/>
  </r>
  <r>
    <x v="3"/>
    <x v="34"/>
    <x v="2"/>
    <x v="1"/>
    <x v="1"/>
    <x v="48"/>
  </r>
  <r>
    <x v="3"/>
    <x v="35"/>
    <x v="2"/>
    <x v="1"/>
    <x v="1"/>
    <x v="40"/>
  </r>
  <r>
    <x v="3"/>
    <x v="36"/>
    <x v="2"/>
    <x v="1"/>
    <x v="1"/>
    <x v="87"/>
  </r>
  <r>
    <x v="3"/>
    <x v="37"/>
    <x v="2"/>
    <x v="1"/>
    <x v="1"/>
    <x v="87"/>
  </r>
  <r>
    <x v="3"/>
    <x v="38"/>
    <x v="2"/>
    <x v="1"/>
    <x v="1"/>
    <x v="424"/>
  </r>
  <r>
    <x v="3"/>
    <x v="39"/>
    <x v="2"/>
    <x v="1"/>
    <x v="1"/>
    <x v="87"/>
  </r>
  <r>
    <x v="3"/>
    <x v="40"/>
    <x v="2"/>
    <x v="1"/>
    <x v="1"/>
    <x v="87"/>
  </r>
  <r>
    <x v="3"/>
    <x v="41"/>
    <x v="2"/>
    <x v="1"/>
    <x v="1"/>
    <x v="168"/>
  </r>
  <r>
    <x v="4"/>
    <x v="42"/>
    <x v="2"/>
    <x v="1"/>
    <x v="1"/>
    <x v="10"/>
  </r>
  <r>
    <x v="4"/>
    <x v="43"/>
    <x v="2"/>
    <x v="1"/>
    <x v="1"/>
    <x v="175"/>
  </r>
  <r>
    <x v="4"/>
    <x v="44"/>
    <x v="2"/>
    <x v="1"/>
    <x v="1"/>
    <x v="87"/>
  </r>
  <r>
    <x v="4"/>
    <x v="45"/>
    <x v="2"/>
    <x v="1"/>
    <x v="1"/>
    <x v="87"/>
  </r>
  <r>
    <x v="4"/>
    <x v="46"/>
    <x v="2"/>
    <x v="1"/>
    <x v="1"/>
    <x v="117"/>
  </r>
  <r>
    <x v="4"/>
    <x v="47"/>
    <x v="2"/>
    <x v="1"/>
    <x v="1"/>
    <x v="21"/>
  </r>
  <r>
    <x v="4"/>
    <x v="48"/>
    <x v="2"/>
    <x v="1"/>
    <x v="1"/>
    <x v="538"/>
  </r>
  <r>
    <x v="4"/>
    <x v="49"/>
    <x v="2"/>
    <x v="1"/>
    <x v="1"/>
    <x v="87"/>
  </r>
  <r>
    <x v="5"/>
    <x v="50"/>
    <x v="2"/>
    <x v="1"/>
    <x v="1"/>
    <x v="168"/>
  </r>
  <r>
    <x v="5"/>
    <x v="51"/>
    <x v="2"/>
    <x v="1"/>
    <x v="1"/>
    <x v="136"/>
  </r>
  <r>
    <x v="5"/>
    <x v="52"/>
    <x v="2"/>
    <x v="1"/>
    <x v="1"/>
    <x v="87"/>
  </r>
  <r>
    <x v="5"/>
    <x v="53"/>
    <x v="2"/>
    <x v="1"/>
    <x v="1"/>
    <x v="87"/>
  </r>
  <r>
    <x v="5"/>
    <x v="54"/>
    <x v="2"/>
    <x v="1"/>
    <x v="1"/>
    <x v="136"/>
  </r>
  <r>
    <x v="5"/>
    <x v="55"/>
    <x v="2"/>
    <x v="1"/>
    <x v="1"/>
    <x v="87"/>
  </r>
  <r>
    <x v="5"/>
    <x v="56"/>
    <x v="2"/>
    <x v="1"/>
    <x v="1"/>
    <x v="175"/>
  </r>
  <r>
    <x v="5"/>
    <x v="57"/>
    <x v="2"/>
    <x v="1"/>
    <x v="1"/>
    <x v="73"/>
  </r>
  <r>
    <x v="5"/>
    <x v="58"/>
    <x v="2"/>
    <x v="1"/>
    <x v="1"/>
    <x v="57"/>
  </r>
  <r>
    <x v="5"/>
    <x v="59"/>
    <x v="2"/>
    <x v="1"/>
    <x v="1"/>
    <x v="175"/>
  </r>
  <r>
    <x v="5"/>
    <x v="60"/>
    <x v="2"/>
    <x v="1"/>
    <x v="1"/>
    <x v="204"/>
  </r>
  <r>
    <x v="5"/>
    <x v="61"/>
    <x v="2"/>
    <x v="1"/>
    <x v="1"/>
    <x v="192"/>
  </r>
  <r>
    <x v="5"/>
    <x v="62"/>
    <x v="2"/>
    <x v="1"/>
    <x v="1"/>
    <x v="87"/>
  </r>
  <r>
    <x v="5"/>
    <x v="63"/>
    <x v="2"/>
    <x v="1"/>
    <x v="1"/>
    <x v="331"/>
  </r>
  <r>
    <x v="6"/>
    <x v="64"/>
    <x v="2"/>
    <x v="1"/>
    <x v="1"/>
    <x v="167"/>
  </r>
  <r>
    <x v="6"/>
    <x v="65"/>
    <x v="2"/>
    <x v="1"/>
    <x v="1"/>
    <x v="95"/>
  </r>
  <r>
    <x v="6"/>
    <x v="66"/>
    <x v="2"/>
    <x v="1"/>
    <x v="1"/>
    <x v="74"/>
  </r>
  <r>
    <x v="6"/>
    <x v="67"/>
    <x v="2"/>
    <x v="1"/>
    <x v="1"/>
    <x v="87"/>
  </r>
  <r>
    <x v="6"/>
    <x v="68"/>
    <x v="2"/>
    <x v="1"/>
    <x v="1"/>
    <x v="432"/>
  </r>
  <r>
    <x v="6"/>
    <x v="69"/>
    <x v="2"/>
    <x v="1"/>
    <x v="1"/>
    <x v="116"/>
  </r>
  <r>
    <x v="6"/>
    <x v="70"/>
    <x v="2"/>
    <x v="1"/>
    <x v="1"/>
    <x v="214"/>
  </r>
  <r>
    <x v="6"/>
    <x v="71"/>
    <x v="2"/>
    <x v="1"/>
    <x v="1"/>
    <x v="145"/>
  </r>
  <r>
    <x v="7"/>
    <x v="72"/>
    <x v="2"/>
    <x v="1"/>
    <x v="1"/>
    <x v="87"/>
  </r>
  <r>
    <x v="7"/>
    <x v="73"/>
    <x v="2"/>
    <x v="1"/>
    <x v="1"/>
    <x v="175"/>
  </r>
  <r>
    <x v="7"/>
    <x v="74"/>
    <x v="2"/>
    <x v="1"/>
    <x v="1"/>
    <x v="87"/>
  </r>
  <r>
    <x v="7"/>
    <x v="75"/>
    <x v="2"/>
    <x v="1"/>
    <x v="1"/>
    <x v="87"/>
  </r>
  <r>
    <x v="7"/>
    <x v="76"/>
    <x v="2"/>
    <x v="1"/>
    <x v="1"/>
    <x v="175"/>
  </r>
  <r>
    <x v="7"/>
    <x v="77"/>
    <x v="2"/>
    <x v="1"/>
    <x v="1"/>
    <x v="136"/>
  </r>
  <r>
    <x v="7"/>
    <x v="78"/>
    <x v="2"/>
    <x v="1"/>
    <x v="1"/>
    <x v="170"/>
  </r>
  <r>
    <x v="7"/>
    <x v="79"/>
    <x v="2"/>
    <x v="1"/>
    <x v="1"/>
    <x v="87"/>
  </r>
  <r>
    <x v="7"/>
    <x v="80"/>
    <x v="2"/>
    <x v="1"/>
    <x v="1"/>
    <x v="175"/>
  </r>
  <r>
    <x v="7"/>
    <x v="81"/>
    <x v="2"/>
    <x v="1"/>
    <x v="1"/>
    <x v="69"/>
  </r>
  <r>
    <x v="7"/>
    <x v="82"/>
    <x v="2"/>
    <x v="1"/>
    <x v="1"/>
    <x v="170"/>
  </r>
  <r>
    <x v="8"/>
    <x v="83"/>
    <x v="2"/>
    <x v="1"/>
    <x v="1"/>
    <x v="539"/>
  </r>
  <r>
    <x v="8"/>
    <x v="84"/>
    <x v="2"/>
    <x v="1"/>
    <x v="1"/>
    <x v="87"/>
  </r>
  <r>
    <x v="8"/>
    <x v="85"/>
    <x v="2"/>
    <x v="1"/>
    <x v="1"/>
    <x v="540"/>
  </r>
  <r>
    <x v="8"/>
    <x v="86"/>
    <x v="2"/>
    <x v="1"/>
    <x v="1"/>
    <x v="541"/>
  </r>
  <r>
    <x v="8"/>
    <x v="87"/>
    <x v="2"/>
    <x v="1"/>
    <x v="1"/>
    <x v="277"/>
  </r>
  <r>
    <x v="8"/>
    <x v="88"/>
    <x v="2"/>
    <x v="1"/>
    <x v="1"/>
    <x v="74"/>
  </r>
  <r>
    <x v="9"/>
    <x v="89"/>
    <x v="2"/>
    <x v="1"/>
    <x v="1"/>
    <x v="87"/>
  </r>
  <r>
    <x v="9"/>
    <x v="90"/>
    <x v="2"/>
    <x v="1"/>
    <x v="1"/>
    <x v="170"/>
  </r>
  <r>
    <x v="9"/>
    <x v="91"/>
    <x v="2"/>
    <x v="1"/>
    <x v="1"/>
    <x v="87"/>
  </r>
  <r>
    <x v="0"/>
    <x v="0"/>
    <x v="3"/>
    <x v="0"/>
    <x v="0"/>
    <x v="542"/>
  </r>
  <r>
    <x v="0"/>
    <x v="1"/>
    <x v="3"/>
    <x v="0"/>
    <x v="0"/>
    <x v="543"/>
  </r>
  <r>
    <x v="0"/>
    <x v="2"/>
    <x v="3"/>
    <x v="0"/>
    <x v="0"/>
    <x v="52"/>
  </r>
  <r>
    <x v="0"/>
    <x v="3"/>
    <x v="3"/>
    <x v="0"/>
    <x v="0"/>
    <x v="544"/>
  </r>
  <r>
    <x v="1"/>
    <x v="4"/>
    <x v="3"/>
    <x v="0"/>
    <x v="0"/>
    <x v="545"/>
  </r>
  <r>
    <x v="1"/>
    <x v="5"/>
    <x v="3"/>
    <x v="0"/>
    <x v="0"/>
    <x v="437"/>
  </r>
  <r>
    <x v="1"/>
    <x v="6"/>
    <x v="3"/>
    <x v="0"/>
    <x v="0"/>
    <x v="73"/>
  </r>
  <r>
    <x v="2"/>
    <x v="7"/>
    <x v="3"/>
    <x v="0"/>
    <x v="0"/>
    <x v="546"/>
  </r>
  <r>
    <x v="2"/>
    <x v="8"/>
    <x v="3"/>
    <x v="0"/>
    <x v="0"/>
    <x v="547"/>
  </r>
  <r>
    <x v="3"/>
    <x v="9"/>
    <x v="3"/>
    <x v="0"/>
    <x v="0"/>
    <x v="53"/>
  </r>
  <r>
    <x v="3"/>
    <x v="10"/>
    <x v="3"/>
    <x v="0"/>
    <x v="0"/>
    <x v="274"/>
  </r>
  <r>
    <x v="3"/>
    <x v="11"/>
    <x v="3"/>
    <x v="0"/>
    <x v="0"/>
    <x v="62"/>
  </r>
  <r>
    <x v="3"/>
    <x v="12"/>
    <x v="3"/>
    <x v="0"/>
    <x v="0"/>
    <x v="204"/>
  </r>
  <r>
    <x v="3"/>
    <x v="13"/>
    <x v="3"/>
    <x v="0"/>
    <x v="0"/>
    <x v="459"/>
  </r>
  <r>
    <x v="3"/>
    <x v="14"/>
    <x v="3"/>
    <x v="0"/>
    <x v="0"/>
    <x v="517"/>
  </r>
  <r>
    <x v="3"/>
    <x v="15"/>
    <x v="3"/>
    <x v="0"/>
    <x v="0"/>
    <x v="278"/>
  </r>
  <r>
    <x v="3"/>
    <x v="16"/>
    <x v="3"/>
    <x v="0"/>
    <x v="0"/>
    <x v="548"/>
  </r>
  <r>
    <x v="3"/>
    <x v="17"/>
    <x v="3"/>
    <x v="0"/>
    <x v="0"/>
    <x v="549"/>
  </r>
  <r>
    <x v="3"/>
    <x v="18"/>
    <x v="3"/>
    <x v="0"/>
    <x v="0"/>
    <x v="550"/>
  </r>
  <r>
    <x v="3"/>
    <x v="19"/>
    <x v="3"/>
    <x v="0"/>
    <x v="0"/>
    <x v="551"/>
  </r>
  <r>
    <x v="3"/>
    <x v="20"/>
    <x v="3"/>
    <x v="0"/>
    <x v="0"/>
    <x v="552"/>
  </r>
  <r>
    <x v="3"/>
    <x v="21"/>
    <x v="3"/>
    <x v="0"/>
    <x v="0"/>
    <x v="295"/>
  </r>
  <r>
    <x v="3"/>
    <x v="22"/>
    <x v="3"/>
    <x v="0"/>
    <x v="0"/>
    <x v="553"/>
  </r>
  <r>
    <x v="3"/>
    <x v="23"/>
    <x v="3"/>
    <x v="0"/>
    <x v="0"/>
    <x v="346"/>
  </r>
  <r>
    <x v="3"/>
    <x v="24"/>
    <x v="3"/>
    <x v="0"/>
    <x v="0"/>
    <x v="554"/>
  </r>
  <r>
    <x v="3"/>
    <x v="25"/>
    <x v="3"/>
    <x v="0"/>
    <x v="0"/>
    <x v="555"/>
  </r>
  <r>
    <x v="3"/>
    <x v="26"/>
    <x v="3"/>
    <x v="0"/>
    <x v="0"/>
    <x v="553"/>
  </r>
  <r>
    <x v="3"/>
    <x v="27"/>
    <x v="3"/>
    <x v="0"/>
    <x v="0"/>
    <x v="556"/>
  </r>
  <r>
    <x v="3"/>
    <x v="28"/>
    <x v="3"/>
    <x v="0"/>
    <x v="0"/>
    <x v="557"/>
  </r>
  <r>
    <x v="3"/>
    <x v="29"/>
    <x v="3"/>
    <x v="0"/>
    <x v="0"/>
    <x v="558"/>
  </r>
  <r>
    <x v="3"/>
    <x v="30"/>
    <x v="3"/>
    <x v="0"/>
    <x v="0"/>
    <x v="559"/>
  </r>
  <r>
    <x v="3"/>
    <x v="31"/>
    <x v="3"/>
    <x v="0"/>
    <x v="0"/>
    <x v="560"/>
  </r>
  <r>
    <x v="3"/>
    <x v="32"/>
    <x v="3"/>
    <x v="0"/>
    <x v="0"/>
    <x v="561"/>
  </r>
  <r>
    <x v="3"/>
    <x v="33"/>
    <x v="3"/>
    <x v="0"/>
    <x v="0"/>
    <x v="562"/>
  </r>
  <r>
    <x v="3"/>
    <x v="34"/>
    <x v="3"/>
    <x v="0"/>
    <x v="0"/>
    <x v="563"/>
  </r>
  <r>
    <x v="3"/>
    <x v="35"/>
    <x v="3"/>
    <x v="0"/>
    <x v="0"/>
    <x v="564"/>
  </r>
  <r>
    <x v="3"/>
    <x v="36"/>
    <x v="3"/>
    <x v="0"/>
    <x v="0"/>
    <x v="46"/>
  </r>
  <r>
    <x v="3"/>
    <x v="37"/>
    <x v="3"/>
    <x v="0"/>
    <x v="0"/>
    <x v="183"/>
  </r>
  <r>
    <x v="3"/>
    <x v="38"/>
    <x v="3"/>
    <x v="0"/>
    <x v="0"/>
    <x v="565"/>
  </r>
  <r>
    <x v="3"/>
    <x v="39"/>
    <x v="3"/>
    <x v="0"/>
    <x v="0"/>
    <x v="14"/>
  </r>
  <r>
    <x v="3"/>
    <x v="40"/>
    <x v="3"/>
    <x v="0"/>
    <x v="0"/>
    <x v="566"/>
  </r>
  <r>
    <x v="3"/>
    <x v="41"/>
    <x v="3"/>
    <x v="0"/>
    <x v="0"/>
    <x v="420"/>
  </r>
  <r>
    <x v="4"/>
    <x v="42"/>
    <x v="3"/>
    <x v="0"/>
    <x v="0"/>
    <x v="567"/>
  </r>
  <r>
    <x v="4"/>
    <x v="43"/>
    <x v="3"/>
    <x v="0"/>
    <x v="0"/>
    <x v="568"/>
  </r>
  <r>
    <x v="4"/>
    <x v="44"/>
    <x v="3"/>
    <x v="0"/>
    <x v="0"/>
    <x v="133"/>
  </r>
  <r>
    <x v="4"/>
    <x v="45"/>
    <x v="3"/>
    <x v="0"/>
    <x v="0"/>
    <x v="145"/>
  </r>
  <r>
    <x v="4"/>
    <x v="46"/>
    <x v="3"/>
    <x v="0"/>
    <x v="0"/>
    <x v="569"/>
  </r>
  <r>
    <x v="4"/>
    <x v="47"/>
    <x v="3"/>
    <x v="0"/>
    <x v="0"/>
    <x v="218"/>
  </r>
  <r>
    <x v="4"/>
    <x v="48"/>
    <x v="3"/>
    <x v="0"/>
    <x v="0"/>
    <x v="570"/>
  </r>
  <r>
    <x v="4"/>
    <x v="49"/>
    <x v="3"/>
    <x v="0"/>
    <x v="0"/>
    <x v="392"/>
  </r>
  <r>
    <x v="5"/>
    <x v="50"/>
    <x v="3"/>
    <x v="0"/>
    <x v="0"/>
    <x v="323"/>
  </r>
  <r>
    <x v="5"/>
    <x v="51"/>
    <x v="3"/>
    <x v="0"/>
    <x v="0"/>
    <x v="571"/>
  </r>
  <r>
    <x v="5"/>
    <x v="52"/>
    <x v="3"/>
    <x v="0"/>
    <x v="0"/>
    <x v="572"/>
  </r>
  <r>
    <x v="5"/>
    <x v="53"/>
    <x v="3"/>
    <x v="0"/>
    <x v="0"/>
    <x v="573"/>
  </r>
  <r>
    <x v="5"/>
    <x v="54"/>
    <x v="3"/>
    <x v="0"/>
    <x v="0"/>
    <x v="95"/>
  </r>
  <r>
    <x v="5"/>
    <x v="55"/>
    <x v="3"/>
    <x v="0"/>
    <x v="0"/>
    <x v="574"/>
  </r>
  <r>
    <x v="5"/>
    <x v="56"/>
    <x v="3"/>
    <x v="0"/>
    <x v="0"/>
    <x v="393"/>
  </r>
  <r>
    <x v="5"/>
    <x v="57"/>
    <x v="3"/>
    <x v="0"/>
    <x v="0"/>
    <x v="575"/>
  </r>
  <r>
    <x v="5"/>
    <x v="58"/>
    <x v="3"/>
    <x v="0"/>
    <x v="0"/>
    <x v="576"/>
  </r>
  <r>
    <x v="5"/>
    <x v="59"/>
    <x v="3"/>
    <x v="0"/>
    <x v="0"/>
    <x v="168"/>
  </r>
  <r>
    <x v="5"/>
    <x v="60"/>
    <x v="3"/>
    <x v="0"/>
    <x v="0"/>
    <x v="577"/>
  </r>
  <r>
    <x v="5"/>
    <x v="61"/>
    <x v="3"/>
    <x v="0"/>
    <x v="0"/>
    <x v="510"/>
  </r>
  <r>
    <x v="5"/>
    <x v="62"/>
    <x v="3"/>
    <x v="0"/>
    <x v="0"/>
    <x v="60"/>
  </r>
  <r>
    <x v="5"/>
    <x v="63"/>
    <x v="3"/>
    <x v="0"/>
    <x v="0"/>
    <x v="578"/>
  </r>
  <r>
    <x v="6"/>
    <x v="64"/>
    <x v="3"/>
    <x v="0"/>
    <x v="0"/>
    <x v="372"/>
  </r>
  <r>
    <x v="6"/>
    <x v="65"/>
    <x v="3"/>
    <x v="0"/>
    <x v="0"/>
    <x v="579"/>
  </r>
  <r>
    <x v="6"/>
    <x v="66"/>
    <x v="3"/>
    <x v="0"/>
    <x v="0"/>
    <x v="153"/>
  </r>
  <r>
    <x v="6"/>
    <x v="67"/>
    <x v="3"/>
    <x v="0"/>
    <x v="0"/>
    <x v="580"/>
  </r>
  <r>
    <x v="6"/>
    <x v="68"/>
    <x v="3"/>
    <x v="0"/>
    <x v="0"/>
    <x v="581"/>
  </r>
  <r>
    <x v="6"/>
    <x v="69"/>
    <x v="3"/>
    <x v="0"/>
    <x v="0"/>
    <x v="209"/>
  </r>
  <r>
    <x v="6"/>
    <x v="70"/>
    <x v="3"/>
    <x v="0"/>
    <x v="0"/>
    <x v="419"/>
  </r>
  <r>
    <x v="6"/>
    <x v="71"/>
    <x v="3"/>
    <x v="0"/>
    <x v="0"/>
    <x v="582"/>
  </r>
  <r>
    <x v="7"/>
    <x v="72"/>
    <x v="3"/>
    <x v="0"/>
    <x v="0"/>
    <x v="46"/>
  </r>
  <r>
    <x v="7"/>
    <x v="73"/>
    <x v="3"/>
    <x v="0"/>
    <x v="0"/>
    <x v="93"/>
  </r>
  <r>
    <x v="7"/>
    <x v="74"/>
    <x v="3"/>
    <x v="0"/>
    <x v="0"/>
    <x v="583"/>
  </r>
  <r>
    <x v="7"/>
    <x v="75"/>
    <x v="3"/>
    <x v="0"/>
    <x v="0"/>
    <x v="584"/>
  </r>
  <r>
    <x v="7"/>
    <x v="76"/>
    <x v="3"/>
    <x v="0"/>
    <x v="0"/>
    <x v="585"/>
  </r>
  <r>
    <x v="7"/>
    <x v="77"/>
    <x v="3"/>
    <x v="0"/>
    <x v="0"/>
    <x v="149"/>
  </r>
  <r>
    <x v="7"/>
    <x v="78"/>
    <x v="3"/>
    <x v="0"/>
    <x v="0"/>
    <x v="281"/>
  </r>
  <r>
    <x v="7"/>
    <x v="79"/>
    <x v="3"/>
    <x v="0"/>
    <x v="0"/>
    <x v="136"/>
  </r>
  <r>
    <x v="7"/>
    <x v="80"/>
    <x v="3"/>
    <x v="0"/>
    <x v="0"/>
    <x v="197"/>
  </r>
  <r>
    <x v="7"/>
    <x v="81"/>
    <x v="3"/>
    <x v="0"/>
    <x v="0"/>
    <x v="586"/>
  </r>
  <r>
    <x v="7"/>
    <x v="82"/>
    <x v="3"/>
    <x v="0"/>
    <x v="0"/>
    <x v="574"/>
  </r>
  <r>
    <x v="8"/>
    <x v="83"/>
    <x v="3"/>
    <x v="0"/>
    <x v="0"/>
    <x v="587"/>
  </r>
  <r>
    <x v="8"/>
    <x v="84"/>
    <x v="3"/>
    <x v="0"/>
    <x v="0"/>
    <x v="10"/>
  </r>
  <r>
    <x v="8"/>
    <x v="85"/>
    <x v="3"/>
    <x v="0"/>
    <x v="0"/>
    <x v="588"/>
  </r>
  <r>
    <x v="8"/>
    <x v="86"/>
    <x v="3"/>
    <x v="0"/>
    <x v="0"/>
    <x v="589"/>
  </r>
  <r>
    <x v="8"/>
    <x v="87"/>
    <x v="3"/>
    <x v="0"/>
    <x v="0"/>
    <x v="590"/>
  </r>
  <r>
    <x v="8"/>
    <x v="88"/>
    <x v="3"/>
    <x v="0"/>
    <x v="0"/>
    <x v="591"/>
  </r>
  <r>
    <x v="9"/>
    <x v="89"/>
    <x v="3"/>
    <x v="0"/>
    <x v="0"/>
    <x v="592"/>
  </r>
  <r>
    <x v="9"/>
    <x v="90"/>
    <x v="3"/>
    <x v="0"/>
    <x v="0"/>
    <x v="95"/>
  </r>
  <r>
    <x v="9"/>
    <x v="91"/>
    <x v="3"/>
    <x v="0"/>
    <x v="0"/>
    <x v="320"/>
  </r>
  <r>
    <x v="0"/>
    <x v="0"/>
    <x v="3"/>
    <x v="0"/>
    <x v="1"/>
    <x v="91"/>
  </r>
  <r>
    <x v="0"/>
    <x v="1"/>
    <x v="3"/>
    <x v="0"/>
    <x v="1"/>
    <x v="593"/>
  </r>
  <r>
    <x v="0"/>
    <x v="2"/>
    <x v="3"/>
    <x v="0"/>
    <x v="1"/>
    <x v="44"/>
  </r>
  <r>
    <x v="0"/>
    <x v="3"/>
    <x v="3"/>
    <x v="0"/>
    <x v="1"/>
    <x v="594"/>
  </r>
  <r>
    <x v="1"/>
    <x v="4"/>
    <x v="3"/>
    <x v="0"/>
    <x v="1"/>
    <x v="595"/>
  </r>
  <r>
    <x v="1"/>
    <x v="5"/>
    <x v="3"/>
    <x v="0"/>
    <x v="1"/>
    <x v="57"/>
  </r>
  <r>
    <x v="1"/>
    <x v="6"/>
    <x v="3"/>
    <x v="0"/>
    <x v="1"/>
    <x v="2"/>
  </r>
  <r>
    <x v="2"/>
    <x v="7"/>
    <x v="3"/>
    <x v="0"/>
    <x v="1"/>
    <x v="596"/>
  </r>
  <r>
    <x v="2"/>
    <x v="8"/>
    <x v="3"/>
    <x v="0"/>
    <x v="1"/>
    <x v="597"/>
  </r>
  <r>
    <x v="3"/>
    <x v="9"/>
    <x v="3"/>
    <x v="0"/>
    <x v="1"/>
    <x v="316"/>
  </r>
  <r>
    <x v="3"/>
    <x v="10"/>
    <x v="3"/>
    <x v="0"/>
    <x v="1"/>
    <x v="44"/>
  </r>
  <r>
    <x v="3"/>
    <x v="11"/>
    <x v="3"/>
    <x v="0"/>
    <x v="1"/>
    <x v="316"/>
  </r>
  <r>
    <x v="3"/>
    <x v="12"/>
    <x v="3"/>
    <x v="0"/>
    <x v="1"/>
    <x v="93"/>
  </r>
  <r>
    <x v="3"/>
    <x v="13"/>
    <x v="3"/>
    <x v="0"/>
    <x v="1"/>
    <x v="598"/>
  </r>
  <r>
    <x v="3"/>
    <x v="14"/>
    <x v="3"/>
    <x v="0"/>
    <x v="1"/>
    <x v="12"/>
  </r>
  <r>
    <x v="3"/>
    <x v="15"/>
    <x v="3"/>
    <x v="0"/>
    <x v="1"/>
    <x v="220"/>
  </r>
  <r>
    <x v="3"/>
    <x v="16"/>
    <x v="3"/>
    <x v="0"/>
    <x v="1"/>
    <x v="599"/>
  </r>
  <r>
    <x v="3"/>
    <x v="17"/>
    <x v="3"/>
    <x v="0"/>
    <x v="1"/>
    <x v="600"/>
  </r>
  <r>
    <x v="3"/>
    <x v="18"/>
    <x v="3"/>
    <x v="0"/>
    <x v="1"/>
    <x v="601"/>
  </r>
  <r>
    <x v="3"/>
    <x v="19"/>
    <x v="3"/>
    <x v="0"/>
    <x v="1"/>
    <x v="454"/>
  </r>
  <r>
    <x v="3"/>
    <x v="20"/>
    <x v="3"/>
    <x v="0"/>
    <x v="1"/>
    <x v="476"/>
  </r>
  <r>
    <x v="3"/>
    <x v="21"/>
    <x v="3"/>
    <x v="0"/>
    <x v="1"/>
    <x v="87"/>
  </r>
  <r>
    <x v="3"/>
    <x v="22"/>
    <x v="3"/>
    <x v="0"/>
    <x v="1"/>
    <x v="602"/>
  </r>
  <r>
    <x v="3"/>
    <x v="23"/>
    <x v="3"/>
    <x v="0"/>
    <x v="1"/>
    <x v="603"/>
  </r>
  <r>
    <x v="3"/>
    <x v="24"/>
    <x v="3"/>
    <x v="0"/>
    <x v="1"/>
    <x v="604"/>
  </r>
  <r>
    <x v="3"/>
    <x v="25"/>
    <x v="3"/>
    <x v="0"/>
    <x v="1"/>
    <x v="605"/>
  </r>
  <r>
    <x v="3"/>
    <x v="26"/>
    <x v="3"/>
    <x v="0"/>
    <x v="1"/>
    <x v="606"/>
  </r>
  <r>
    <x v="3"/>
    <x v="27"/>
    <x v="3"/>
    <x v="0"/>
    <x v="1"/>
    <x v="243"/>
  </r>
  <r>
    <x v="3"/>
    <x v="28"/>
    <x v="3"/>
    <x v="0"/>
    <x v="1"/>
    <x v="607"/>
  </r>
  <r>
    <x v="3"/>
    <x v="29"/>
    <x v="3"/>
    <x v="0"/>
    <x v="1"/>
    <x v="608"/>
  </r>
  <r>
    <x v="3"/>
    <x v="30"/>
    <x v="3"/>
    <x v="0"/>
    <x v="1"/>
    <x v="609"/>
  </r>
  <r>
    <x v="3"/>
    <x v="31"/>
    <x v="3"/>
    <x v="0"/>
    <x v="1"/>
    <x v="610"/>
  </r>
  <r>
    <x v="3"/>
    <x v="32"/>
    <x v="3"/>
    <x v="0"/>
    <x v="1"/>
    <x v="611"/>
  </r>
  <r>
    <x v="3"/>
    <x v="33"/>
    <x v="3"/>
    <x v="0"/>
    <x v="1"/>
    <x v="612"/>
  </r>
  <r>
    <x v="3"/>
    <x v="34"/>
    <x v="3"/>
    <x v="0"/>
    <x v="1"/>
    <x v="613"/>
  </r>
  <r>
    <x v="3"/>
    <x v="35"/>
    <x v="3"/>
    <x v="0"/>
    <x v="1"/>
    <x v="614"/>
  </r>
  <r>
    <x v="3"/>
    <x v="36"/>
    <x v="3"/>
    <x v="0"/>
    <x v="1"/>
    <x v="168"/>
  </r>
  <r>
    <x v="3"/>
    <x v="37"/>
    <x v="3"/>
    <x v="0"/>
    <x v="1"/>
    <x v="188"/>
  </r>
  <r>
    <x v="3"/>
    <x v="38"/>
    <x v="3"/>
    <x v="0"/>
    <x v="1"/>
    <x v="615"/>
  </r>
  <r>
    <x v="3"/>
    <x v="39"/>
    <x v="3"/>
    <x v="0"/>
    <x v="1"/>
    <x v="93"/>
  </r>
  <r>
    <x v="3"/>
    <x v="40"/>
    <x v="3"/>
    <x v="0"/>
    <x v="1"/>
    <x v="616"/>
  </r>
  <r>
    <x v="3"/>
    <x v="41"/>
    <x v="3"/>
    <x v="0"/>
    <x v="1"/>
    <x v="617"/>
  </r>
  <r>
    <x v="4"/>
    <x v="42"/>
    <x v="3"/>
    <x v="0"/>
    <x v="1"/>
    <x v="618"/>
  </r>
  <r>
    <x v="4"/>
    <x v="43"/>
    <x v="3"/>
    <x v="0"/>
    <x v="1"/>
    <x v="619"/>
  </r>
  <r>
    <x v="4"/>
    <x v="44"/>
    <x v="3"/>
    <x v="0"/>
    <x v="1"/>
    <x v="329"/>
  </r>
  <r>
    <x v="4"/>
    <x v="45"/>
    <x v="3"/>
    <x v="0"/>
    <x v="1"/>
    <x v="5"/>
  </r>
  <r>
    <x v="4"/>
    <x v="46"/>
    <x v="3"/>
    <x v="0"/>
    <x v="1"/>
    <x v="620"/>
  </r>
  <r>
    <x v="4"/>
    <x v="47"/>
    <x v="3"/>
    <x v="0"/>
    <x v="1"/>
    <x v="214"/>
  </r>
  <r>
    <x v="4"/>
    <x v="48"/>
    <x v="3"/>
    <x v="0"/>
    <x v="1"/>
    <x v="621"/>
  </r>
  <r>
    <x v="4"/>
    <x v="49"/>
    <x v="3"/>
    <x v="0"/>
    <x v="1"/>
    <x v="622"/>
  </r>
  <r>
    <x v="5"/>
    <x v="50"/>
    <x v="3"/>
    <x v="0"/>
    <x v="1"/>
    <x v="623"/>
  </r>
  <r>
    <x v="5"/>
    <x v="51"/>
    <x v="3"/>
    <x v="0"/>
    <x v="1"/>
    <x v="569"/>
  </r>
  <r>
    <x v="5"/>
    <x v="52"/>
    <x v="3"/>
    <x v="0"/>
    <x v="1"/>
    <x v="624"/>
  </r>
  <r>
    <x v="5"/>
    <x v="53"/>
    <x v="3"/>
    <x v="0"/>
    <x v="1"/>
    <x v="625"/>
  </r>
  <r>
    <x v="5"/>
    <x v="54"/>
    <x v="3"/>
    <x v="0"/>
    <x v="1"/>
    <x v="70"/>
  </r>
  <r>
    <x v="5"/>
    <x v="55"/>
    <x v="3"/>
    <x v="0"/>
    <x v="1"/>
    <x v="626"/>
  </r>
  <r>
    <x v="5"/>
    <x v="56"/>
    <x v="3"/>
    <x v="0"/>
    <x v="1"/>
    <x v="62"/>
  </r>
  <r>
    <x v="5"/>
    <x v="57"/>
    <x v="3"/>
    <x v="0"/>
    <x v="1"/>
    <x v="627"/>
  </r>
  <r>
    <x v="5"/>
    <x v="58"/>
    <x v="3"/>
    <x v="0"/>
    <x v="1"/>
    <x v="628"/>
  </r>
  <r>
    <x v="5"/>
    <x v="59"/>
    <x v="3"/>
    <x v="0"/>
    <x v="1"/>
    <x v="116"/>
  </r>
  <r>
    <x v="5"/>
    <x v="60"/>
    <x v="3"/>
    <x v="0"/>
    <x v="1"/>
    <x v="569"/>
  </r>
  <r>
    <x v="5"/>
    <x v="61"/>
    <x v="3"/>
    <x v="0"/>
    <x v="1"/>
    <x v="205"/>
  </r>
  <r>
    <x v="5"/>
    <x v="62"/>
    <x v="3"/>
    <x v="0"/>
    <x v="1"/>
    <x v="374"/>
  </r>
  <r>
    <x v="5"/>
    <x v="63"/>
    <x v="3"/>
    <x v="0"/>
    <x v="1"/>
    <x v="629"/>
  </r>
  <r>
    <x v="6"/>
    <x v="64"/>
    <x v="3"/>
    <x v="0"/>
    <x v="1"/>
    <x v="125"/>
  </r>
  <r>
    <x v="6"/>
    <x v="65"/>
    <x v="3"/>
    <x v="0"/>
    <x v="1"/>
    <x v="630"/>
  </r>
  <r>
    <x v="6"/>
    <x v="66"/>
    <x v="3"/>
    <x v="0"/>
    <x v="1"/>
    <x v="480"/>
  </r>
  <r>
    <x v="6"/>
    <x v="67"/>
    <x v="3"/>
    <x v="0"/>
    <x v="1"/>
    <x v="631"/>
  </r>
  <r>
    <x v="6"/>
    <x v="68"/>
    <x v="3"/>
    <x v="0"/>
    <x v="1"/>
    <x v="632"/>
  </r>
  <r>
    <x v="6"/>
    <x v="69"/>
    <x v="3"/>
    <x v="0"/>
    <x v="1"/>
    <x v="220"/>
  </r>
  <r>
    <x v="6"/>
    <x v="70"/>
    <x v="3"/>
    <x v="0"/>
    <x v="1"/>
    <x v="633"/>
  </r>
  <r>
    <x v="6"/>
    <x v="71"/>
    <x v="3"/>
    <x v="0"/>
    <x v="1"/>
    <x v="634"/>
  </r>
  <r>
    <x v="7"/>
    <x v="72"/>
    <x v="3"/>
    <x v="0"/>
    <x v="1"/>
    <x v="117"/>
  </r>
  <r>
    <x v="7"/>
    <x v="73"/>
    <x v="3"/>
    <x v="0"/>
    <x v="1"/>
    <x v="57"/>
  </r>
  <r>
    <x v="7"/>
    <x v="74"/>
    <x v="3"/>
    <x v="0"/>
    <x v="1"/>
    <x v="92"/>
  </r>
  <r>
    <x v="7"/>
    <x v="75"/>
    <x v="3"/>
    <x v="0"/>
    <x v="1"/>
    <x v="635"/>
  </r>
  <r>
    <x v="7"/>
    <x v="76"/>
    <x v="3"/>
    <x v="0"/>
    <x v="1"/>
    <x v="145"/>
  </r>
  <r>
    <x v="7"/>
    <x v="77"/>
    <x v="3"/>
    <x v="0"/>
    <x v="1"/>
    <x v="71"/>
  </r>
  <r>
    <x v="7"/>
    <x v="78"/>
    <x v="3"/>
    <x v="0"/>
    <x v="1"/>
    <x v="231"/>
  </r>
  <r>
    <x v="7"/>
    <x v="79"/>
    <x v="3"/>
    <x v="0"/>
    <x v="1"/>
    <x v="116"/>
  </r>
  <r>
    <x v="7"/>
    <x v="80"/>
    <x v="3"/>
    <x v="0"/>
    <x v="1"/>
    <x v="284"/>
  </r>
  <r>
    <x v="7"/>
    <x v="81"/>
    <x v="3"/>
    <x v="0"/>
    <x v="1"/>
    <x v="636"/>
  </r>
  <r>
    <x v="7"/>
    <x v="82"/>
    <x v="3"/>
    <x v="0"/>
    <x v="1"/>
    <x v="539"/>
  </r>
  <r>
    <x v="8"/>
    <x v="83"/>
    <x v="3"/>
    <x v="0"/>
    <x v="1"/>
    <x v="637"/>
  </r>
  <r>
    <x v="8"/>
    <x v="84"/>
    <x v="3"/>
    <x v="0"/>
    <x v="1"/>
    <x v="129"/>
  </r>
  <r>
    <x v="8"/>
    <x v="85"/>
    <x v="3"/>
    <x v="0"/>
    <x v="1"/>
    <x v="638"/>
  </r>
  <r>
    <x v="8"/>
    <x v="86"/>
    <x v="3"/>
    <x v="0"/>
    <x v="1"/>
    <x v="639"/>
  </r>
  <r>
    <x v="8"/>
    <x v="87"/>
    <x v="3"/>
    <x v="0"/>
    <x v="1"/>
    <x v="640"/>
  </r>
  <r>
    <x v="8"/>
    <x v="88"/>
    <x v="3"/>
    <x v="0"/>
    <x v="1"/>
    <x v="641"/>
  </r>
  <r>
    <x v="9"/>
    <x v="89"/>
    <x v="3"/>
    <x v="0"/>
    <x v="1"/>
    <x v="642"/>
  </r>
  <r>
    <x v="9"/>
    <x v="90"/>
    <x v="3"/>
    <x v="0"/>
    <x v="1"/>
    <x v="167"/>
  </r>
  <r>
    <x v="9"/>
    <x v="91"/>
    <x v="3"/>
    <x v="0"/>
    <x v="1"/>
    <x v="276"/>
  </r>
  <r>
    <x v="0"/>
    <x v="0"/>
    <x v="3"/>
    <x v="1"/>
    <x v="0"/>
    <x v="316"/>
  </r>
  <r>
    <x v="0"/>
    <x v="1"/>
    <x v="3"/>
    <x v="1"/>
    <x v="0"/>
    <x v="643"/>
  </r>
  <r>
    <x v="0"/>
    <x v="2"/>
    <x v="3"/>
    <x v="1"/>
    <x v="0"/>
    <x v="644"/>
  </r>
  <r>
    <x v="0"/>
    <x v="3"/>
    <x v="3"/>
    <x v="1"/>
    <x v="0"/>
    <x v="645"/>
  </r>
  <r>
    <x v="1"/>
    <x v="4"/>
    <x v="3"/>
    <x v="1"/>
    <x v="0"/>
    <x v="646"/>
  </r>
  <r>
    <x v="1"/>
    <x v="5"/>
    <x v="3"/>
    <x v="1"/>
    <x v="0"/>
    <x v="87"/>
  </r>
  <r>
    <x v="1"/>
    <x v="6"/>
    <x v="3"/>
    <x v="1"/>
    <x v="0"/>
    <x v="12"/>
  </r>
  <r>
    <x v="2"/>
    <x v="7"/>
    <x v="3"/>
    <x v="1"/>
    <x v="0"/>
    <x v="647"/>
  </r>
  <r>
    <x v="2"/>
    <x v="8"/>
    <x v="3"/>
    <x v="1"/>
    <x v="0"/>
    <x v="406"/>
  </r>
  <r>
    <x v="3"/>
    <x v="9"/>
    <x v="3"/>
    <x v="1"/>
    <x v="0"/>
    <x v="12"/>
  </r>
  <r>
    <x v="3"/>
    <x v="10"/>
    <x v="3"/>
    <x v="1"/>
    <x v="0"/>
    <x v="170"/>
  </r>
  <r>
    <x v="3"/>
    <x v="11"/>
    <x v="3"/>
    <x v="1"/>
    <x v="0"/>
    <x v="93"/>
  </r>
  <r>
    <x v="3"/>
    <x v="12"/>
    <x v="3"/>
    <x v="1"/>
    <x v="0"/>
    <x v="87"/>
  </r>
  <r>
    <x v="3"/>
    <x v="13"/>
    <x v="3"/>
    <x v="1"/>
    <x v="0"/>
    <x v="648"/>
  </r>
  <r>
    <x v="3"/>
    <x v="14"/>
    <x v="3"/>
    <x v="1"/>
    <x v="0"/>
    <x v="87"/>
  </r>
  <r>
    <x v="3"/>
    <x v="15"/>
    <x v="3"/>
    <x v="1"/>
    <x v="0"/>
    <x v="192"/>
  </r>
  <r>
    <x v="3"/>
    <x v="16"/>
    <x v="3"/>
    <x v="1"/>
    <x v="0"/>
    <x v="649"/>
  </r>
  <r>
    <x v="3"/>
    <x v="17"/>
    <x v="3"/>
    <x v="1"/>
    <x v="0"/>
    <x v="650"/>
  </r>
  <r>
    <x v="3"/>
    <x v="18"/>
    <x v="3"/>
    <x v="1"/>
    <x v="0"/>
    <x v="651"/>
  </r>
  <r>
    <x v="3"/>
    <x v="19"/>
    <x v="3"/>
    <x v="1"/>
    <x v="0"/>
    <x v="652"/>
  </r>
  <r>
    <x v="3"/>
    <x v="20"/>
    <x v="3"/>
    <x v="1"/>
    <x v="0"/>
    <x v="225"/>
  </r>
  <r>
    <x v="3"/>
    <x v="21"/>
    <x v="3"/>
    <x v="1"/>
    <x v="0"/>
    <x v="87"/>
  </r>
  <r>
    <x v="3"/>
    <x v="22"/>
    <x v="3"/>
    <x v="1"/>
    <x v="0"/>
    <x v="653"/>
  </r>
  <r>
    <x v="3"/>
    <x v="23"/>
    <x v="3"/>
    <x v="1"/>
    <x v="0"/>
    <x v="92"/>
  </r>
  <r>
    <x v="3"/>
    <x v="24"/>
    <x v="3"/>
    <x v="1"/>
    <x v="0"/>
    <x v="654"/>
  </r>
  <r>
    <x v="3"/>
    <x v="25"/>
    <x v="3"/>
    <x v="1"/>
    <x v="0"/>
    <x v="655"/>
  </r>
  <r>
    <x v="3"/>
    <x v="26"/>
    <x v="3"/>
    <x v="1"/>
    <x v="0"/>
    <x v="656"/>
  </r>
  <r>
    <x v="3"/>
    <x v="27"/>
    <x v="3"/>
    <x v="1"/>
    <x v="0"/>
    <x v="657"/>
  </r>
  <r>
    <x v="3"/>
    <x v="28"/>
    <x v="3"/>
    <x v="1"/>
    <x v="0"/>
    <x v="658"/>
  </r>
  <r>
    <x v="3"/>
    <x v="29"/>
    <x v="3"/>
    <x v="1"/>
    <x v="0"/>
    <x v="659"/>
  </r>
  <r>
    <x v="3"/>
    <x v="30"/>
    <x v="3"/>
    <x v="1"/>
    <x v="0"/>
    <x v="660"/>
  </r>
  <r>
    <x v="3"/>
    <x v="31"/>
    <x v="3"/>
    <x v="1"/>
    <x v="0"/>
    <x v="51"/>
  </r>
  <r>
    <x v="3"/>
    <x v="32"/>
    <x v="3"/>
    <x v="1"/>
    <x v="0"/>
    <x v="661"/>
  </r>
  <r>
    <x v="3"/>
    <x v="33"/>
    <x v="3"/>
    <x v="1"/>
    <x v="0"/>
    <x v="662"/>
  </r>
  <r>
    <x v="3"/>
    <x v="34"/>
    <x v="3"/>
    <x v="1"/>
    <x v="0"/>
    <x v="663"/>
  </r>
  <r>
    <x v="3"/>
    <x v="35"/>
    <x v="3"/>
    <x v="1"/>
    <x v="0"/>
    <x v="664"/>
  </r>
  <r>
    <x v="3"/>
    <x v="36"/>
    <x v="3"/>
    <x v="1"/>
    <x v="0"/>
    <x v="175"/>
  </r>
  <r>
    <x v="3"/>
    <x v="37"/>
    <x v="3"/>
    <x v="1"/>
    <x v="0"/>
    <x v="333"/>
  </r>
  <r>
    <x v="3"/>
    <x v="38"/>
    <x v="3"/>
    <x v="1"/>
    <x v="0"/>
    <x v="665"/>
  </r>
  <r>
    <x v="3"/>
    <x v="39"/>
    <x v="3"/>
    <x v="1"/>
    <x v="0"/>
    <x v="192"/>
  </r>
  <r>
    <x v="3"/>
    <x v="40"/>
    <x v="3"/>
    <x v="1"/>
    <x v="0"/>
    <x v="95"/>
  </r>
  <r>
    <x v="3"/>
    <x v="41"/>
    <x v="3"/>
    <x v="1"/>
    <x v="0"/>
    <x v="269"/>
  </r>
  <r>
    <x v="4"/>
    <x v="42"/>
    <x v="3"/>
    <x v="1"/>
    <x v="0"/>
    <x v="666"/>
  </r>
  <r>
    <x v="4"/>
    <x v="43"/>
    <x v="3"/>
    <x v="1"/>
    <x v="0"/>
    <x v="175"/>
  </r>
  <r>
    <x v="4"/>
    <x v="44"/>
    <x v="3"/>
    <x v="1"/>
    <x v="0"/>
    <x v="10"/>
  </r>
  <r>
    <x v="4"/>
    <x v="45"/>
    <x v="3"/>
    <x v="1"/>
    <x v="0"/>
    <x v="167"/>
  </r>
  <r>
    <x v="4"/>
    <x v="46"/>
    <x v="3"/>
    <x v="1"/>
    <x v="0"/>
    <x v="617"/>
  </r>
  <r>
    <x v="4"/>
    <x v="47"/>
    <x v="3"/>
    <x v="1"/>
    <x v="0"/>
    <x v="95"/>
  </r>
  <r>
    <x v="4"/>
    <x v="48"/>
    <x v="3"/>
    <x v="1"/>
    <x v="0"/>
    <x v="667"/>
  </r>
  <r>
    <x v="4"/>
    <x v="49"/>
    <x v="3"/>
    <x v="1"/>
    <x v="0"/>
    <x v="5"/>
  </r>
  <r>
    <x v="5"/>
    <x v="50"/>
    <x v="3"/>
    <x v="1"/>
    <x v="0"/>
    <x v="52"/>
  </r>
  <r>
    <x v="5"/>
    <x v="51"/>
    <x v="3"/>
    <x v="1"/>
    <x v="0"/>
    <x v="476"/>
  </r>
  <r>
    <x v="5"/>
    <x v="52"/>
    <x v="3"/>
    <x v="1"/>
    <x v="0"/>
    <x v="539"/>
  </r>
  <r>
    <x v="5"/>
    <x v="53"/>
    <x v="3"/>
    <x v="1"/>
    <x v="0"/>
    <x v="52"/>
  </r>
  <r>
    <x v="5"/>
    <x v="54"/>
    <x v="3"/>
    <x v="1"/>
    <x v="0"/>
    <x v="87"/>
  </r>
  <r>
    <x v="5"/>
    <x v="55"/>
    <x v="3"/>
    <x v="1"/>
    <x v="0"/>
    <x v="281"/>
  </r>
  <r>
    <x v="5"/>
    <x v="56"/>
    <x v="3"/>
    <x v="1"/>
    <x v="0"/>
    <x v="43"/>
  </r>
  <r>
    <x v="5"/>
    <x v="57"/>
    <x v="3"/>
    <x v="1"/>
    <x v="0"/>
    <x v="668"/>
  </r>
  <r>
    <x v="5"/>
    <x v="58"/>
    <x v="3"/>
    <x v="1"/>
    <x v="0"/>
    <x v="21"/>
  </r>
  <r>
    <x v="5"/>
    <x v="59"/>
    <x v="3"/>
    <x v="1"/>
    <x v="0"/>
    <x v="136"/>
  </r>
  <r>
    <x v="5"/>
    <x v="60"/>
    <x v="3"/>
    <x v="1"/>
    <x v="0"/>
    <x v="75"/>
  </r>
  <r>
    <x v="5"/>
    <x v="61"/>
    <x v="3"/>
    <x v="1"/>
    <x v="0"/>
    <x v="220"/>
  </r>
  <r>
    <x v="5"/>
    <x v="62"/>
    <x v="3"/>
    <x v="1"/>
    <x v="0"/>
    <x v="12"/>
  </r>
  <r>
    <x v="5"/>
    <x v="63"/>
    <x v="3"/>
    <x v="1"/>
    <x v="0"/>
    <x v="669"/>
  </r>
  <r>
    <x v="6"/>
    <x v="64"/>
    <x v="3"/>
    <x v="1"/>
    <x v="0"/>
    <x v="60"/>
  </r>
  <r>
    <x v="6"/>
    <x v="65"/>
    <x v="3"/>
    <x v="1"/>
    <x v="0"/>
    <x v="183"/>
  </r>
  <r>
    <x v="6"/>
    <x v="66"/>
    <x v="3"/>
    <x v="1"/>
    <x v="0"/>
    <x v="53"/>
  </r>
  <r>
    <x v="6"/>
    <x v="67"/>
    <x v="3"/>
    <x v="1"/>
    <x v="0"/>
    <x v="236"/>
  </r>
  <r>
    <x v="6"/>
    <x v="68"/>
    <x v="3"/>
    <x v="1"/>
    <x v="0"/>
    <x v="670"/>
  </r>
  <r>
    <x v="6"/>
    <x v="69"/>
    <x v="3"/>
    <x v="1"/>
    <x v="0"/>
    <x v="57"/>
  </r>
  <r>
    <x v="6"/>
    <x v="70"/>
    <x v="3"/>
    <x v="1"/>
    <x v="0"/>
    <x v="432"/>
  </r>
  <r>
    <x v="6"/>
    <x v="71"/>
    <x v="3"/>
    <x v="1"/>
    <x v="0"/>
    <x v="671"/>
  </r>
  <r>
    <x v="7"/>
    <x v="72"/>
    <x v="3"/>
    <x v="1"/>
    <x v="0"/>
    <x v="87"/>
  </r>
  <r>
    <x v="7"/>
    <x v="73"/>
    <x v="3"/>
    <x v="1"/>
    <x v="0"/>
    <x v="170"/>
  </r>
  <r>
    <x v="7"/>
    <x v="74"/>
    <x v="3"/>
    <x v="1"/>
    <x v="0"/>
    <x v="57"/>
  </r>
  <r>
    <x v="7"/>
    <x v="75"/>
    <x v="3"/>
    <x v="1"/>
    <x v="0"/>
    <x v="201"/>
  </r>
  <r>
    <x v="7"/>
    <x v="76"/>
    <x v="3"/>
    <x v="1"/>
    <x v="0"/>
    <x v="74"/>
  </r>
  <r>
    <x v="7"/>
    <x v="77"/>
    <x v="3"/>
    <x v="1"/>
    <x v="0"/>
    <x v="70"/>
  </r>
  <r>
    <x v="7"/>
    <x v="78"/>
    <x v="3"/>
    <x v="1"/>
    <x v="0"/>
    <x v="170"/>
  </r>
  <r>
    <x v="7"/>
    <x v="79"/>
    <x v="3"/>
    <x v="1"/>
    <x v="0"/>
    <x v="87"/>
  </r>
  <r>
    <x v="7"/>
    <x v="80"/>
    <x v="3"/>
    <x v="1"/>
    <x v="0"/>
    <x v="87"/>
  </r>
  <r>
    <x v="7"/>
    <x v="81"/>
    <x v="3"/>
    <x v="1"/>
    <x v="0"/>
    <x v="10"/>
  </r>
  <r>
    <x v="7"/>
    <x v="82"/>
    <x v="3"/>
    <x v="1"/>
    <x v="0"/>
    <x v="284"/>
  </r>
  <r>
    <x v="8"/>
    <x v="83"/>
    <x v="3"/>
    <x v="1"/>
    <x v="0"/>
    <x v="400"/>
  </r>
  <r>
    <x v="8"/>
    <x v="84"/>
    <x v="3"/>
    <x v="1"/>
    <x v="0"/>
    <x v="231"/>
  </r>
  <r>
    <x v="8"/>
    <x v="85"/>
    <x v="3"/>
    <x v="1"/>
    <x v="0"/>
    <x v="672"/>
  </r>
  <r>
    <x v="8"/>
    <x v="86"/>
    <x v="3"/>
    <x v="1"/>
    <x v="0"/>
    <x v="396"/>
  </r>
  <r>
    <x v="8"/>
    <x v="87"/>
    <x v="3"/>
    <x v="1"/>
    <x v="0"/>
    <x v="673"/>
  </r>
  <r>
    <x v="8"/>
    <x v="88"/>
    <x v="3"/>
    <x v="1"/>
    <x v="0"/>
    <x v="376"/>
  </r>
  <r>
    <x v="9"/>
    <x v="89"/>
    <x v="3"/>
    <x v="1"/>
    <x v="0"/>
    <x v="220"/>
  </r>
  <r>
    <x v="9"/>
    <x v="90"/>
    <x v="3"/>
    <x v="1"/>
    <x v="0"/>
    <x v="87"/>
  </r>
  <r>
    <x v="9"/>
    <x v="91"/>
    <x v="3"/>
    <x v="1"/>
    <x v="0"/>
    <x v="124"/>
  </r>
  <r>
    <x v="0"/>
    <x v="0"/>
    <x v="3"/>
    <x v="1"/>
    <x v="1"/>
    <x v="87"/>
  </r>
  <r>
    <x v="0"/>
    <x v="1"/>
    <x v="3"/>
    <x v="1"/>
    <x v="1"/>
    <x v="674"/>
  </r>
  <r>
    <x v="0"/>
    <x v="2"/>
    <x v="3"/>
    <x v="1"/>
    <x v="1"/>
    <x v="675"/>
  </r>
  <r>
    <x v="0"/>
    <x v="3"/>
    <x v="3"/>
    <x v="1"/>
    <x v="1"/>
    <x v="676"/>
  </r>
  <r>
    <x v="1"/>
    <x v="4"/>
    <x v="3"/>
    <x v="1"/>
    <x v="1"/>
    <x v="577"/>
  </r>
  <r>
    <x v="1"/>
    <x v="5"/>
    <x v="3"/>
    <x v="1"/>
    <x v="1"/>
    <x v="175"/>
  </r>
  <r>
    <x v="1"/>
    <x v="6"/>
    <x v="3"/>
    <x v="1"/>
    <x v="1"/>
    <x v="175"/>
  </r>
  <r>
    <x v="2"/>
    <x v="7"/>
    <x v="3"/>
    <x v="1"/>
    <x v="1"/>
    <x v="652"/>
  </r>
  <r>
    <x v="2"/>
    <x v="8"/>
    <x v="3"/>
    <x v="1"/>
    <x v="1"/>
    <x v="323"/>
  </r>
  <r>
    <x v="3"/>
    <x v="9"/>
    <x v="3"/>
    <x v="1"/>
    <x v="1"/>
    <x v="87"/>
  </r>
  <r>
    <x v="3"/>
    <x v="10"/>
    <x v="3"/>
    <x v="1"/>
    <x v="1"/>
    <x v="175"/>
  </r>
  <r>
    <x v="3"/>
    <x v="11"/>
    <x v="3"/>
    <x v="1"/>
    <x v="1"/>
    <x v="170"/>
  </r>
  <r>
    <x v="3"/>
    <x v="12"/>
    <x v="3"/>
    <x v="1"/>
    <x v="1"/>
    <x v="175"/>
  </r>
  <r>
    <x v="3"/>
    <x v="13"/>
    <x v="3"/>
    <x v="1"/>
    <x v="1"/>
    <x v="677"/>
  </r>
  <r>
    <x v="3"/>
    <x v="14"/>
    <x v="3"/>
    <x v="1"/>
    <x v="1"/>
    <x v="175"/>
  </r>
  <r>
    <x v="3"/>
    <x v="15"/>
    <x v="3"/>
    <x v="1"/>
    <x v="1"/>
    <x v="87"/>
  </r>
  <r>
    <x v="3"/>
    <x v="16"/>
    <x v="3"/>
    <x v="1"/>
    <x v="1"/>
    <x v="225"/>
  </r>
  <r>
    <x v="3"/>
    <x v="17"/>
    <x v="3"/>
    <x v="1"/>
    <x v="1"/>
    <x v="373"/>
  </r>
  <r>
    <x v="3"/>
    <x v="18"/>
    <x v="3"/>
    <x v="1"/>
    <x v="1"/>
    <x v="678"/>
  </r>
  <r>
    <x v="3"/>
    <x v="19"/>
    <x v="3"/>
    <x v="1"/>
    <x v="1"/>
    <x v="53"/>
  </r>
  <r>
    <x v="3"/>
    <x v="20"/>
    <x v="3"/>
    <x v="1"/>
    <x v="1"/>
    <x v="66"/>
  </r>
  <r>
    <x v="3"/>
    <x v="21"/>
    <x v="3"/>
    <x v="1"/>
    <x v="1"/>
    <x v="87"/>
  </r>
  <r>
    <x v="3"/>
    <x v="22"/>
    <x v="3"/>
    <x v="1"/>
    <x v="1"/>
    <x v="480"/>
  </r>
  <r>
    <x v="3"/>
    <x v="23"/>
    <x v="3"/>
    <x v="1"/>
    <x v="1"/>
    <x v="87"/>
  </r>
  <r>
    <x v="3"/>
    <x v="24"/>
    <x v="3"/>
    <x v="1"/>
    <x v="1"/>
    <x v="583"/>
  </r>
  <r>
    <x v="3"/>
    <x v="25"/>
    <x v="3"/>
    <x v="1"/>
    <x v="1"/>
    <x v="679"/>
  </r>
  <r>
    <x v="3"/>
    <x v="26"/>
    <x v="3"/>
    <x v="1"/>
    <x v="1"/>
    <x v="616"/>
  </r>
  <r>
    <x v="3"/>
    <x v="27"/>
    <x v="3"/>
    <x v="1"/>
    <x v="1"/>
    <x v="216"/>
  </r>
  <r>
    <x v="3"/>
    <x v="28"/>
    <x v="3"/>
    <x v="1"/>
    <x v="1"/>
    <x v="104"/>
  </r>
  <r>
    <x v="3"/>
    <x v="29"/>
    <x v="3"/>
    <x v="1"/>
    <x v="1"/>
    <x v="680"/>
  </r>
  <r>
    <x v="3"/>
    <x v="30"/>
    <x v="3"/>
    <x v="1"/>
    <x v="1"/>
    <x v="322"/>
  </r>
  <r>
    <x v="3"/>
    <x v="31"/>
    <x v="3"/>
    <x v="1"/>
    <x v="1"/>
    <x v="242"/>
  </r>
  <r>
    <x v="3"/>
    <x v="32"/>
    <x v="3"/>
    <x v="1"/>
    <x v="1"/>
    <x v="681"/>
  </r>
  <r>
    <x v="3"/>
    <x v="33"/>
    <x v="3"/>
    <x v="1"/>
    <x v="1"/>
    <x v="682"/>
  </r>
  <r>
    <x v="3"/>
    <x v="34"/>
    <x v="3"/>
    <x v="1"/>
    <x v="1"/>
    <x v="617"/>
  </r>
  <r>
    <x v="3"/>
    <x v="35"/>
    <x v="3"/>
    <x v="1"/>
    <x v="1"/>
    <x v="680"/>
  </r>
  <r>
    <x v="3"/>
    <x v="36"/>
    <x v="3"/>
    <x v="1"/>
    <x v="1"/>
    <x v="87"/>
  </r>
  <r>
    <x v="3"/>
    <x v="37"/>
    <x v="3"/>
    <x v="1"/>
    <x v="1"/>
    <x v="87"/>
  </r>
  <r>
    <x v="3"/>
    <x v="38"/>
    <x v="3"/>
    <x v="1"/>
    <x v="1"/>
    <x v="683"/>
  </r>
  <r>
    <x v="3"/>
    <x v="39"/>
    <x v="3"/>
    <x v="1"/>
    <x v="1"/>
    <x v="87"/>
  </r>
  <r>
    <x v="3"/>
    <x v="40"/>
    <x v="3"/>
    <x v="1"/>
    <x v="1"/>
    <x v="87"/>
  </r>
  <r>
    <x v="3"/>
    <x v="41"/>
    <x v="3"/>
    <x v="1"/>
    <x v="1"/>
    <x v="136"/>
  </r>
  <r>
    <x v="4"/>
    <x v="42"/>
    <x v="3"/>
    <x v="1"/>
    <x v="1"/>
    <x v="199"/>
  </r>
  <r>
    <x v="4"/>
    <x v="43"/>
    <x v="3"/>
    <x v="1"/>
    <x v="1"/>
    <x v="175"/>
  </r>
  <r>
    <x v="4"/>
    <x v="44"/>
    <x v="3"/>
    <x v="1"/>
    <x v="1"/>
    <x v="136"/>
  </r>
  <r>
    <x v="4"/>
    <x v="45"/>
    <x v="3"/>
    <x v="1"/>
    <x v="1"/>
    <x v="87"/>
  </r>
  <r>
    <x v="4"/>
    <x v="46"/>
    <x v="3"/>
    <x v="1"/>
    <x v="1"/>
    <x v="52"/>
  </r>
  <r>
    <x v="4"/>
    <x v="47"/>
    <x v="3"/>
    <x v="1"/>
    <x v="1"/>
    <x v="116"/>
  </r>
  <r>
    <x v="4"/>
    <x v="48"/>
    <x v="3"/>
    <x v="1"/>
    <x v="1"/>
    <x v="484"/>
  </r>
  <r>
    <x v="4"/>
    <x v="49"/>
    <x v="3"/>
    <x v="1"/>
    <x v="1"/>
    <x v="87"/>
  </r>
  <r>
    <x v="5"/>
    <x v="50"/>
    <x v="3"/>
    <x v="1"/>
    <x v="1"/>
    <x v="21"/>
  </r>
  <r>
    <x v="5"/>
    <x v="51"/>
    <x v="3"/>
    <x v="1"/>
    <x v="1"/>
    <x v="87"/>
  </r>
  <r>
    <x v="5"/>
    <x v="52"/>
    <x v="3"/>
    <x v="1"/>
    <x v="1"/>
    <x v="87"/>
  </r>
  <r>
    <x v="5"/>
    <x v="53"/>
    <x v="3"/>
    <x v="1"/>
    <x v="1"/>
    <x v="87"/>
  </r>
  <r>
    <x v="5"/>
    <x v="54"/>
    <x v="3"/>
    <x v="1"/>
    <x v="1"/>
    <x v="87"/>
  </r>
  <r>
    <x v="5"/>
    <x v="55"/>
    <x v="3"/>
    <x v="1"/>
    <x v="1"/>
    <x v="87"/>
  </r>
  <r>
    <x v="5"/>
    <x v="56"/>
    <x v="3"/>
    <x v="1"/>
    <x v="1"/>
    <x v="87"/>
  </r>
  <r>
    <x v="5"/>
    <x v="57"/>
    <x v="3"/>
    <x v="1"/>
    <x v="1"/>
    <x v="684"/>
  </r>
  <r>
    <x v="5"/>
    <x v="58"/>
    <x v="3"/>
    <x v="1"/>
    <x v="1"/>
    <x v="436"/>
  </r>
  <r>
    <x v="5"/>
    <x v="59"/>
    <x v="3"/>
    <x v="1"/>
    <x v="1"/>
    <x v="175"/>
  </r>
  <r>
    <x v="5"/>
    <x v="60"/>
    <x v="3"/>
    <x v="1"/>
    <x v="1"/>
    <x v="204"/>
  </r>
  <r>
    <x v="5"/>
    <x v="61"/>
    <x v="3"/>
    <x v="1"/>
    <x v="1"/>
    <x v="192"/>
  </r>
  <r>
    <x v="5"/>
    <x v="62"/>
    <x v="3"/>
    <x v="1"/>
    <x v="1"/>
    <x v="87"/>
  </r>
  <r>
    <x v="5"/>
    <x v="63"/>
    <x v="3"/>
    <x v="1"/>
    <x v="1"/>
    <x v="685"/>
  </r>
  <r>
    <x v="6"/>
    <x v="64"/>
    <x v="3"/>
    <x v="1"/>
    <x v="1"/>
    <x v="57"/>
  </r>
  <r>
    <x v="6"/>
    <x v="65"/>
    <x v="3"/>
    <x v="1"/>
    <x v="1"/>
    <x v="204"/>
  </r>
  <r>
    <x v="6"/>
    <x v="66"/>
    <x v="3"/>
    <x v="1"/>
    <x v="1"/>
    <x v="236"/>
  </r>
  <r>
    <x v="6"/>
    <x v="67"/>
    <x v="3"/>
    <x v="1"/>
    <x v="1"/>
    <x v="87"/>
  </r>
  <r>
    <x v="6"/>
    <x v="68"/>
    <x v="3"/>
    <x v="1"/>
    <x v="1"/>
    <x v="686"/>
  </r>
  <r>
    <x v="6"/>
    <x v="69"/>
    <x v="3"/>
    <x v="1"/>
    <x v="1"/>
    <x v="168"/>
  </r>
  <r>
    <x v="6"/>
    <x v="70"/>
    <x v="3"/>
    <x v="1"/>
    <x v="1"/>
    <x v="73"/>
  </r>
  <r>
    <x v="6"/>
    <x v="71"/>
    <x v="3"/>
    <x v="1"/>
    <x v="1"/>
    <x v="236"/>
  </r>
  <r>
    <x v="7"/>
    <x v="72"/>
    <x v="3"/>
    <x v="1"/>
    <x v="1"/>
    <x v="87"/>
  </r>
  <r>
    <x v="7"/>
    <x v="73"/>
    <x v="3"/>
    <x v="1"/>
    <x v="1"/>
    <x v="175"/>
  </r>
  <r>
    <x v="7"/>
    <x v="74"/>
    <x v="3"/>
    <x v="1"/>
    <x v="1"/>
    <x v="87"/>
  </r>
  <r>
    <x v="7"/>
    <x v="75"/>
    <x v="3"/>
    <x v="1"/>
    <x v="1"/>
    <x v="192"/>
  </r>
  <r>
    <x v="7"/>
    <x v="76"/>
    <x v="3"/>
    <x v="1"/>
    <x v="1"/>
    <x v="175"/>
  </r>
  <r>
    <x v="7"/>
    <x v="77"/>
    <x v="3"/>
    <x v="1"/>
    <x v="1"/>
    <x v="87"/>
  </r>
  <r>
    <x v="7"/>
    <x v="78"/>
    <x v="3"/>
    <x v="1"/>
    <x v="1"/>
    <x v="170"/>
  </r>
  <r>
    <x v="7"/>
    <x v="79"/>
    <x v="3"/>
    <x v="1"/>
    <x v="1"/>
    <x v="175"/>
  </r>
  <r>
    <x v="7"/>
    <x v="80"/>
    <x v="3"/>
    <x v="1"/>
    <x v="1"/>
    <x v="175"/>
  </r>
  <r>
    <x v="7"/>
    <x v="81"/>
    <x v="3"/>
    <x v="1"/>
    <x v="1"/>
    <x v="136"/>
  </r>
  <r>
    <x v="7"/>
    <x v="82"/>
    <x v="3"/>
    <x v="1"/>
    <x v="1"/>
    <x v="87"/>
  </r>
  <r>
    <x v="8"/>
    <x v="83"/>
    <x v="3"/>
    <x v="1"/>
    <x v="1"/>
    <x v="191"/>
  </r>
  <r>
    <x v="8"/>
    <x v="84"/>
    <x v="3"/>
    <x v="1"/>
    <x v="1"/>
    <x v="21"/>
  </r>
  <r>
    <x v="8"/>
    <x v="85"/>
    <x v="3"/>
    <x v="1"/>
    <x v="1"/>
    <x v="687"/>
  </r>
  <r>
    <x v="8"/>
    <x v="86"/>
    <x v="3"/>
    <x v="1"/>
    <x v="1"/>
    <x v="688"/>
  </r>
  <r>
    <x v="8"/>
    <x v="87"/>
    <x v="3"/>
    <x v="1"/>
    <x v="1"/>
    <x v="689"/>
  </r>
  <r>
    <x v="8"/>
    <x v="88"/>
    <x v="3"/>
    <x v="1"/>
    <x v="1"/>
    <x v="690"/>
  </r>
  <r>
    <x v="9"/>
    <x v="89"/>
    <x v="3"/>
    <x v="1"/>
    <x v="1"/>
    <x v="87"/>
  </r>
  <r>
    <x v="9"/>
    <x v="90"/>
    <x v="3"/>
    <x v="1"/>
    <x v="1"/>
    <x v="175"/>
  </r>
  <r>
    <x v="9"/>
    <x v="91"/>
    <x v="3"/>
    <x v="1"/>
    <x v="1"/>
    <x v="87"/>
  </r>
  <r>
    <x v="0"/>
    <x v="0"/>
    <x v="4"/>
    <x v="0"/>
    <x v="0"/>
    <x v="330"/>
  </r>
  <r>
    <x v="0"/>
    <x v="1"/>
    <x v="4"/>
    <x v="0"/>
    <x v="0"/>
    <x v="691"/>
  </r>
  <r>
    <x v="0"/>
    <x v="2"/>
    <x v="4"/>
    <x v="0"/>
    <x v="0"/>
    <x v="168"/>
  </r>
  <r>
    <x v="0"/>
    <x v="3"/>
    <x v="4"/>
    <x v="0"/>
    <x v="0"/>
    <x v="692"/>
  </r>
  <r>
    <x v="1"/>
    <x v="4"/>
    <x v="4"/>
    <x v="0"/>
    <x v="0"/>
    <x v="693"/>
  </r>
  <r>
    <x v="1"/>
    <x v="5"/>
    <x v="4"/>
    <x v="0"/>
    <x v="0"/>
    <x v="437"/>
  </r>
  <r>
    <x v="1"/>
    <x v="6"/>
    <x v="4"/>
    <x v="0"/>
    <x v="0"/>
    <x v="323"/>
  </r>
  <r>
    <x v="2"/>
    <x v="7"/>
    <x v="4"/>
    <x v="0"/>
    <x v="0"/>
    <x v="694"/>
  </r>
  <r>
    <x v="2"/>
    <x v="8"/>
    <x v="4"/>
    <x v="0"/>
    <x v="0"/>
    <x v="695"/>
  </r>
  <r>
    <x v="3"/>
    <x v="9"/>
    <x v="4"/>
    <x v="0"/>
    <x v="0"/>
    <x v="128"/>
  </r>
  <r>
    <x v="3"/>
    <x v="10"/>
    <x v="4"/>
    <x v="0"/>
    <x v="0"/>
    <x v="274"/>
  </r>
  <r>
    <x v="3"/>
    <x v="11"/>
    <x v="4"/>
    <x v="0"/>
    <x v="0"/>
    <x v="522"/>
  </r>
  <r>
    <x v="3"/>
    <x v="12"/>
    <x v="4"/>
    <x v="0"/>
    <x v="0"/>
    <x v="117"/>
  </r>
  <r>
    <x v="3"/>
    <x v="13"/>
    <x v="4"/>
    <x v="0"/>
    <x v="0"/>
    <x v="696"/>
  </r>
  <r>
    <x v="3"/>
    <x v="14"/>
    <x v="4"/>
    <x v="0"/>
    <x v="0"/>
    <x v="62"/>
  </r>
  <r>
    <x v="3"/>
    <x v="15"/>
    <x v="4"/>
    <x v="0"/>
    <x v="0"/>
    <x v="36"/>
  </r>
  <r>
    <x v="3"/>
    <x v="16"/>
    <x v="4"/>
    <x v="0"/>
    <x v="0"/>
    <x v="697"/>
  </r>
  <r>
    <x v="3"/>
    <x v="17"/>
    <x v="4"/>
    <x v="0"/>
    <x v="0"/>
    <x v="698"/>
  </r>
  <r>
    <x v="3"/>
    <x v="18"/>
    <x v="4"/>
    <x v="0"/>
    <x v="0"/>
    <x v="699"/>
  </r>
  <r>
    <x v="3"/>
    <x v="19"/>
    <x v="4"/>
    <x v="0"/>
    <x v="0"/>
    <x v="700"/>
  </r>
  <r>
    <x v="3"/>
    <x v="20"/>
    <x v="4"/>
    <x v="0"/>
    <x v="0"/>
    <x v="82"/>
  </r>
  <r>
    <x v="3"/>
    <x v="21"/>
    <x v="4"/>
    <x v="0"/>
    <x v="0"/>
    <x v="74"/>
  </r>
  <r>
    <x v="3"/>
    <x v="22"/>
    <x v="4"/>
    <x v="0"/>
    <x v="0"/>
    <x v="701"/>
  </r>
  <r>
    <x v="3"/>
    <x v="23"/>
    <x v="4"/>
    <x v="0"/>
    <x v="0"/>
    <x v="702"/>
  </r>
  <r>
    <x v="3"/>
    <x v="24"/>
    <x v="4"/>
    <x v="0"/>
    <x v="0"/>
    <x v="703"/>
  </r>
  <r>
    <x v="3"/>
    <x v="25"/>
    <x v="4"/>
    <x v="0"/>
    <x v="0"/>
    <x v="704"/>
  </r>
  <r>
    <x v="3"/>
    <x v="26"/>
    <x v="4"/>
    <x v="0"/>
    <x v="0"/>
    <x v="705"/>
  </r>
  <r>
    <x v="3"/>
    <x v="27"/>
    <x v="4"/>
    <x v="0"/>
    <x v="0"/>
    <x v="706"/>
  </r>
  <r>
    <x v="3"/>
    <x v="28"/>
    <x v="4"/>
    <x v="0"/>
    <x v="0"/>
    <x v="707"/>
  </r>
  <r>
    <x v="3"/>
    <x v="29"/>
    <x v="4"/>
    <x v="0"/>
    <x v="0"/>
    <x v="708"/>
  </r>
  <r>
    <x v="3"/>
    <x v="30"/>
    <x v="4"/>
    <x v="0"/>
    <x v="0"/>
    <x v="709"/>
  </r>
  <r>
    <x v="3"/>
    <x v="31"/>
    <x v="4"/>
    <x v="0"/>
    <x v="0"/>
    <x v="710"/>
  </r>
  <r>
    <x v="3"/>
    <x v="32"/>
    <x v="4"/>
    <x v="0"/>
    <x v="0"/>
    <x v="711"/>
  </r>
  <r>
    <x v="3"/>
    <x v="33"/>
    <x v="4"/>
    <x v="0"/>
    <x v="0"/>
    <x v="712"/>
  </r>
  <r>
    <x v="3"/>
    <x v="34"/>
    <x v="4"/>
    <x v="0"/>
    <x v="0"/>
    <x v="496"/>
  </r>
  <r>
    <x v="3"/>
    <x v="35"/>
    <x v="4"/>
    <x v="0"/>
    <x v="0"/>
    <x v="713"/>
  </r>
  <r>
    <x v="3"/>
    <x v="36"/>
    <x v="4"/>
    <x v="0"/>
    <x v="0"/>
    <x v="70"/>
  </r>
  <r>
    <x v="3"/>
    <x v="37"/>
    <x v="4"/>
    <x v="0"/>
    <x v="0"/>
    <x v="158"/>
  </r>
  <r>
    <x v="3"/>
    <x v="38"/>
    <x v="4"/>
    <x v="0"/>
    <x v="0"/>
    <x v="714"/>
  </r>
  <r>
    <x v="3"/>
    <x v="39"/>
    <x v="4"/>
    <x v="0"/>
    <x v="0"/>
    <x v="125"/>
  </r>
  <r>
    <x v="3"/>
    <x v="40"/>
    <x v="4"/>
    <x v="0"/>
    <x v="0"/>
    <x v="8"/>
  </r>
  <r>
    <x v="3"/>
    <x v="41"/>
    <x v="4"/>
    <x v="0"/>
    <x v="0"/>
    <x v="715"/>
  </r>
  <r>
    <x v="4"/>
    <x v="42"/>
    <x v="4"/>
    <x v="0"/>
    <x v="0"/>
    <x v="144"/>
  </r>
  <r>
    <x v="4"/>
    <x v="43"/>
    <x v="4"/>
    <x v="0"/>
    <x v="0"/>
    <x v="580"/>
  </r>
  <r>
    <x v="4"/>
    <x v="44"/>
    <x v="4"/>
    <x v="0"/>
    <x v="0"/>
    <x v="278"/>
  </r>
  <r>
    <x v="4"/>
    <x v="45"/>
    <x v="4"/>
    <x v="0"/>
    <x v="0"/>
    <x v="93"/>
  </r>
  <r>
    <x v="4"/>
    <x v="46"/>
    <x v="4"/>
    <x v="0"/>
    <x v="0"/>
    <x v="716"/>
  </r>
  <r>
    <x v="4"/>
    <x v="47"/>
    <x v="4"/>
    <x v="0"/>
    <x v="0"/>
    <x v="52"/>
  </r>
  <r>
    <x v="4"/>
    <x v="48"/>
    <x v="4"/>
    <x v="0"/>
    <x v="0"/>
    <x v="244"/>
  </r>
  <r>
    <x v="4"/>
    <x v="49"/>
    <x v="4"/>
    <x v="0"/>
    <x v="0"/>
    <x v="673"/>
  </r>
  <r>
    <x v="5"/>
    <x v="50"/>
    <x v="4"/>
    <x v="0"/>
    <x v="0"/>
    <x v="53"/>
  </r>
  <r>
    <x v="5"/>
    <x v="51"/>
    <x v="4"/>
    <x v="0"/>
    <x v="0"/>
    <x v="717"/>
  </r>
  <r>
    <x v="5"/>
    <x v="52"/>
    <x v="4"/>
    <x v="0"/>
    <x v="0"/>
    <x v="718"/>
  </r>
  <r>
    <x v="5"/>
    <x v="53"/>
    <x v="4"/>
    <x v="0"/>
    <x v="0"/>
    <x v="158"/>
  </r>
  <r>
    <x v="5"/>
    <x v="54"/>
    <x v="4"/>
    <x v="0"/>
    <x v="0"/>
    <x v="95"/>
  </r>
  <r>
    <x v="5"/>
    <x v="55"/>
    <x v="4"/>
    <x v="0"/>
    <x v="0"/>
    <x v="574"/>
  </r>
  <r>
    <x v="5"/>
    <x v="56"/>
    <x v="4"/>
    <x v="0"/>
    <x v="0"/>
    <x v="719"/>
  </r>
  <r>
    <x v="5"/>
    <x v="57"/>
    <x v="4"/>
    <x v="0"/>
    <x v="0"/>
    <x v="720"/>
  </r>
  <r>
    <x v="5"/>
    <x v="58"/>
    <x v="4"/>
    <x v="0"/>
    <x v="0"/>
    <x v="540"/>
  </r>
  <r>
    <x v="5"/>
    <x v="59"/>
    <x v="4"/>
    <x v="0"/>
    <x v="0"/>
    <x v="170"/>
  </r>
  <r>
    <x v="5"/>
    <x v="60"/>
    <x v="4"/>
    <x v="0"/>
    <x v="0"/>
    <x v="246"/>
  </r>
  <r>
    <x v="5"/>
    <x v="61"/>
    <x v="4"/>
    <x v="0"/>
    <x v="0"/>
    <x v="366"/>
  </r>
  <r>
    <x v="5"/>
    <x v="62"/>
    <x v="4"/>
    <x v="0"/>
    <x v="0"/>
    <x v="327"/>
  </r>
  <r>
    <x v="5"/>
    <x v="63"/>
    <x v="4"/>
    <x v="0"/>
    <x v="0"/>
    <x v="721"/>
  </r>
  <r>
    <x v="6"/>
    <x v="64"/>
    <x v="4"/>
    <x v="0"/>
    <x v="0"/>
    <x v="62"/>
  </r>
  <r>
    <x v="6"/>
    <x v="65"/>
    <x v="4"/>
    <x v="0"/>
    <x v="0"/>
    <x v="256"/>
  </r>
  <r>
    <x v="6"/>
    <x v="66"/>
    <x v="4"/>
    <x v="0"/>
    <x v="0"/>
    <x v="45"/>
  </r>
  <r>
    <x v="6"/>
    <x v="67"/>
    <x v="4"/>
    <x v="0"/>
    <x v="0"/>
    <x v="214"/>
  </r>
  <r>
    <x v="6"/>
    <x v="68"/>
    <x v="4"/>
    <x v="0"/>
    <x v="0"/>
    <x v="722"/>
  </r>
  <r>
    <x v="6"/>
    <x v="69"/>
    <x v="4"/>
    <x v="0"/>
    <x v="0"/>
    <x v="149"/>
  </r>
  <r>
    <x v="6"/>
    <x v="70"/>
    <x v="4"/>
    <x v="0"/>
    <x v="0"/>
    <x v="723"/>
  </r>
  <r>
    <x v="6"/>
    <x v="71"/>
    <x v="4"/>
    <x v="0"/>
    <x v="0"/>
    <x v="724"/>
  </r>
  <r>
    <x v="7"/>
    <x v="72"/>
    <x v="4"/>
    <x v="0"/>
    <x v="0"/>
    <x v="117"/>
  </r>
  <r>
    <x v="7"/>
    <x v="73"/>
    <x v="4"/>
    <x v="0"/>
    <x v="0"/>
    <x v="117"/>
  </r>
  <r>
    <x v="7"/>
    <x v="74"/>
    <x v="4"/>
    <x v="0"/>
    <x v="0"/>
    <x v="73"/>
  </r>
  <r>
    <x v="7"/>
    <x v="75"/>
    <x v="4"/>
    <x v="0"/>
    <x v="0"/>
    <x v="725"/>
  </r>
  <r>
    <x v="7"/>
    <x v="76"/>
    <x v="4"/>
    <x v="0"/>
    <x v="0"/>
    <x v="522"/>
  </r>
  <r>
    <x v="7"/>
    <x v="77"/>
    <x v="4"/>
    <x v="0"/>
    <x v="0"/>
    <x v="191"/>
  </r>
  <r>
    <x v="7"/>
    <x v="78"/>
    <x v="4"/>
    <x v="0"/>
    <x v="0"/>
    <x v="124"/>
  </r>
  <r>
    <x v="7"/>
    <x v="79"/>
    <x v="4"/>
    <x v="0"/>
    <x v="0"/>
    <x v="170"/>
  </r>
  <r>
    <x v="7"/>
    <x v="80"/>
    <x v="4"/>
    <x v="0"/>
    <x v="0"/>
    <x v="11"/>
  </r>
  <r>
    <x v="7"/>
    <x v="81"/>
    <x v="4"/>
    <x v="0"/>
    <x v="0"/>
    <x v="227"/>
  </r>
  <r>
    <x v="7"/>
    <x v="82"/>
    <x v="4"/>
    <x v="0"/>
    <x v="0"/>
    <x v="684"/>
  </r>
  <r>
    <x v="8"/>
    <x v="83"/>
    <x v="4"/>
    <x v="0"/>
    <x v="0"/>
    <x v="391"/>
  </r>
  <r>
    <x v="8"/>
    <x v="84"/>
    <x v="4"/>
    <x v="0"/>
    <x v="0"/>
    <x v="539"/>
  </r>
  <r>
    <x v="8"/>
    <x v="85"/>
    <x v="4"/>
    <x v="0"/>
    <x v="0"/>
    <x v="504"/>
  </r>
  <r>
    <x v="8"/>
    <x v="86"/>
    <x v="4"/>
    <x v="0"/>
    <x v="0"/>
    <x v="20"/>
  </r>
  <r>
    <x v="8"/>
    <x v="87"/>
    <x v="4"/>
    <x v="0"/>
    <x v="0"/>
    <x v="726"/>
  </r>
  <r>
    <x v="8"/>
    <x v="88"/>
    <x v="4"/>
    <x v="0"/>
    <x v="0"/>
    <x v="727"/>
  </r>
  <r>
    <x v="9"/>
    <x v="89"/>
    <x v="4"/>
    <x v="0"/>
    <x v="0"/>
    <x v="728"/>
  </r>
  <r>
    <x v="9"/>
    <x v="90"/>
    <x v="4"/>
    <x v="0"/>
    <x v="0"/>
    <x v="145"/>
  </r>
  <r>
    <x v="9"/>
    <x v="91"/>
    <x v="4"/>
    <x v="0"/>
    <x v="0"/>
    <x v="729"/>
  </r>
  <r>
    <x v="0"/>
    <x v="0"/>
    <x v="4"/>
    <x v="0"/>
    <x v="1"/>
    <x v="432"/>
  </r>
  <r>
    <x v="0"/>
    <x v="1"/>
    <x v="4"/>
    <x v="0"/>
    <x v="1"/>
    <x v="730"/>
  </r>
  <r>
    <x v="0"/>
    <x v="2"/>
    <x v="4"/>
    <x v="0"/>
    <x v="1"/>
    <x v="87"/>
  </r>
  <r>
    <x v="0"/>
    <x v="3"/>
    <x v="4"/>
    <x v="0"/>
    <x v="1"/>
    <x v="731"/>
  </r>
  <r>
    <x v="1"/>
    <x v="4"/>
    <x v="4"/>
    <x v="0"/>
    <x v="1"/>
    <x v="732"/>
  </r>
  <r>
    <x v="1"/>
    <x v="5"/>
    <x v="4"/>
    <x v="0"/>
    <x v="1"/>
    <x v="295"/>
  </r>
  <r>
    <x v="1"/>
    <x v="6"/>
    <x v="4"/>
    <x v="0"/>
    <x v="1"/>
    <x v="316"/>
  </r>
  <r>
    <x v="2"/>
    <x v="7"/>
    <x v="4"/>
    <x v="0"/>
    <x v="1"/>
    <x v="733"/>
  </r>
  <r>
    <x v="2"/>
    <x v="8"/>
    <x v="4"/>
    <x v="0"/>
    <x v="1"/>
    <x v="734"/>
  </r>
  <r>
    <x v="3"/>
    <x v="9"/>
    <x v="4"/>
    <x v="0"/>
    <x v="1"/>
    <x v="92"/>
  </r>
  <r>
    <x v="3"/>
    <x v="10"/>
    <x v="4"/>
    <x v="0"/>
    <x v="1"/>
    <x v="93"/>
  </r>
  <r>
    <x v="3"/>
    <x v="11"/>
    <x v="4"/>
    <x v="0"/>
    <x v="1"/>
    <x v="148"/>
  </r>
  <r>
    <x v="3"/>
    <x v="12"/>
    <x v="4"/>
    <x v="0"/>
    <x v="1"/>
    <x v="316"/>
  </r>
  <r>
    <x v="3"/>
    <x v="13"/>
    <x v="4"/>
    <x v="0"/>
    <x v="1"/>
    <x v="601"/>
  </r>
  <r>
    <x v="3"/>
    <x v="14"/>
    <x v="4"/>
    <x v="0"/>
    <x v="1"/>
    <x v="145"/>
  </r>
  <r>
    <x v="3"/>
    <x v="15"/>
    <x v="4"/>
    <x v="0"/>
    <x v="1"/>
    <x v="230"/>
  </r>
  <r>
    <x v="3"/>
    <x v="16"/>
    <x v="4"/>
    <x v="0"/>
    <x v="1"/>
    <x v="735"/>
  </r>
  <r>
    <x v="3"/>
    <x v="17"/>
    <x v="4"/>
    <x v="0"/>
    <x v="1"/>
    <x v="736"/>
  </r>
  <r>
    <x v="3"/>
    <x v="18"/>
    <x v="4"/>
    <x v="0"/>
    <x v="1"/>
    <x v="737"/>
  </r>
  <r>
    <x v="3"/>
    <x v="19"/>
    <x v="4"/>
    <x v="0"/>
    <x v="1"/>
    <x v="738"/>
  </r>
  <r>
    <x v="3"/>
    <x v="20"/>
    <x v="4"/>
    <x v="0"/>
    <x v="1"/>
    <x v="517"/>
  </r>
  <r>
    <x v="3"/>
    <x v="21"/>
    <x v="4"/>
    <x v="0"/>
    <x v="1"/>
    <x v="175"/>
  </r>
  <r>
    <x v="3"/>
    <x v="22"/>
    <x v="4"/>
    <x v="0"/>
    <x v="1"/>
    <x v="739"/>
  </r>
  <r>
    <x v="3"/>
    <x v="23"/>
    <x v="4"/>
    <x v="0"/>
    <x v="1"/>
    <x v="740"/>
  </r>
  <r>
    <x v="3"/>
    <x v="24"/>
    <x v="4"/>
    <x v="0"/>
    <x v="1"/>
    <x v="741"/>
  </r>
  <r>
    <x v="3"/>
    <x v="25"/>
    <x v="4"/>
    <x v="0"/>
    <x v="1"/>
    <x v="742"/>
  </r>
  <r>
    <x v="3"/>
    <x v="26"/>
    <x v="4"/>
    <x v="0"/>
    <x v="1"/>
    <x v="743"/>
  </r>
  <r>
    <x v="3"/>
    <x v="27"/>
    <x v="4"/>
    <x v="0"/>
    <x v="1"/>
    <x v="744"/>
  </r>
  <r>
    <x v="3"/>
    <x v="28"/>
    <x v="4"/>
    <x v="0"/>
    <x v="1"/>
    <x v="745"/>
  </r>
  <r>
    <x v="3"/>
    <x v="29"/>
    <x v="4"/>
    <x v="0"/>
    <x v="1"/>
    <x v="746"/>
  </r>
  <r>
    <x v="3"/>
    <x v="30"/>
    <x v="4"/>
    <x v="0"/>
    <x v="1"/>
    <x v="747"/>
  </r>
  <r>
    <x v="3"/>
    <x v="31"/>
    <x v="4"/>
    <x v="0"/>
    <x v="1"/>
    <x v="748"/>
  </r>
  <r>
    <x v="3"/>
    <x v="32"/>
    <x v="4"/>
    <x v="0"/>
    <x v="1"/>
    <x v="749"/>
  </r>
  <r>
    <x v="3"/>
    <x v="33"/>
    <x v="4"/>
    <x v="0"/>
    <x v="1"/>
    <x v="750"/>
  </r>
  <r>
    <x v="3"/>
    <x v="34"/>
    <x v="4"/>
    <x v="0"/>
    <x v="1"/>
    <x v="613"/>
  </r>
  <r>
    <x v="3"/>
    <x v="35"/>
    <x v="4"/>
    <x v="0"/>
    <x v="1"/>
    <x v="751"/>
  </r>
  <r>
    <x v="3"/>
    <x v="36"/>
    <x v="4"/>
    <x v="0"/>
    <x v="1"/>
    <x v="69"/>
  </r>
  <r>
    <x v="3"/>
    <x v="37"/>
    <x v="4"/>
    <x v="0"/>
    <x v="1"/>
    <x v="199"/>
  </r>
  <r>
    <x v="3"/>
    <x v="38"/>
    <x v="4"/>
    <x v="0"/>
    <x v="1"/>
    <x v="118"/>
  </r>
  <r>
    <x v="3"/>
    <x v="39"/>
    <x v="4"/>
    <x v="0"/>
    <x v="1"/>
    <x v="70"/>
  </r>
  <r>
    <x v="3"/>
    <x v="40"/>
    <x v="4"/>
    <x v="0"/>
    <x v="1"/>
    <x v="752"/>
  </r>
  <r>
    <x v="3"/>
    <x v="41"/>
    <x v="4"/>
    <x v="0"/>
    <x v="1"/>
    <x v="48"/>
  </r>
  <r>
    <x v="4"/>
    <x v="42"/>
    <x v="4"/>
    <x v="0"/>
    <x v="1"/>
    <x v="753"/>
  </r>
  <r>
    <x v="4"/>
    <x v="43"/>
    <x v="4"/>
    <x v="0"/>
    <x v="1"/>
    <x v="754"/>
  </r>
  <r>
    <x v="4"/>
    <x v="44"/>
    <x v="4"/>
    <x v="0"/>
    <x v="1"/>
    <x v="340"/>
  </r>
  <r>
    <x v="4"/>
    <x v="45"/>
    <x v="4"/>
    <x v="0"/>
    <x v="1"/>
    <x v="124"/>
  </r>
  <r>
    <x v="4"/>
    <x v="46"/>
    <x v="4"/>
    <x v="0"/>
    <x v="1"/>
    <x v="755"/>
  </r>
  <r>
    <x v="4"/>
    <x v="47"/>
    <x v="4"/>
    <x v="0"/>
    <x v="1"/>
    <x v="474"/>
  </r>
  <r>
    <x v="4"/>
    <x v="48"/>
    <x v="4"/>
    <x v="0"/>
    <x v="1"/>
    <x v="22"/>
  </r>
  <r>
    <x v="4"/>
    <x v="49"/>
    <x v="4"/>
    <x v="0"/>
    <x v="1"/>
    <x v="756"/>
  </r>
  <r>
    <x v="5"/>
    <x v="50"/>
    <x v="4"/>
    <x v="0"/>
    <x v="1"/>
    <x v="583"/>
  </r>
  <r>
    <x v="5"/>
    <x v="51"/>
    <x v="4"/>
    <x v="0"/>
    <x v="1"/>
    <x v="340"/>
  </r>
  <r>
    <x v="5"/>
    <x v="52"/>
    <x v="4"/>
    <x v="0"/>
    <x v="1"/>
    <x v="757"/>
  </r>
  <r>
    <x v="5"/>
    <x v="53"/>
    <x v="4"/>
    <x v="0"/>
    <x v="1"/>
    <x v="39"/>
  </r>
  <r>
    <x v="5"/>
    <x v="54"/>
    <x v="4"/>
    <x v="0"/>
    <x v="1"/>
    <x v="70"/>
  </r>
  <r>
    <x v="5"/>
    <x v="55"/>
    <x v="4"/>
    <x v="0"/>
    <x v="1"/>
    <x v="42"/>
  </r>
  <r>
    <x v="5"/>
    <x v="56"/>
    <x v="4"/>
    <x v="0"/>
    <x v="1"/>
    <x v="53"/>
  </r>
  <r>
    <x v="5"/>
    <x v="57"/>
    <x v="4"/>
    <x v="0"/>
    <x v="1"/>
    <x v="758"/>
  </r>
  <r>
    <x v="5"/>
    <x v="58"/>
    <x v="4"/>
    <x v="0"/>
    <x v="1"/>
    <x v="241"/>
  </r>
  <r>
    <x v="5"/>
    <x v="59"/>
    <x v="4"/>
    <x v="0"/>
    <x v="1"/>
    <x v="192"/>
  </r>
  <r>
    <x v="5"/>
    <x v="60"/>
    <x v="4"/>
    <x v="0"/>
    <x v="1"/>
    <x v="759"/>
  </r>
  <r>
    <x v="5"/>
    <x v="61"/>
    <x v="4"/>
    <x v="0"/>
    <x v="1"/>
    <x v="585"/>
  </r>
  <r>
    <x v="5"/>
    <x v="62"/>
    <x v="4"/>
    <x v="0"/>
    <x v="1"/>
    <x v="10"/>
  </r>
  <r>
    <x v="5"/>
    <x v="63"/>
    <x v="4"/>
    <x v="0"/>
    <x v="1"/>
    <x v="760"/>
  </r>
  <r>
    <x v="6"/>
    <x v="64"/>
    <x v="4"/>
    <x v="0"/>
    <x v="1"/>
    <x v="474"/>
  </r>
  <r>
    <x v="6"/>
    <x v="65"/>
    <x v="4"/>
    <x v="0"/>
    <x v="1"/>
    <x v="761"/>
  </r>
  <r>
    <x v="6"/>
    <x v="66"/>
    <x v="4"/>
    <x v="0"/>
    <x v="1"/>
    <x v="762"/>
  </r>
  <r>
    <x v="6"/>
    <x v="67"/>
    <x v="4"/>
    <x v="0"/>
    <x v="1"/>
    <x v="763"/>
  </r>
  <r>
    <x v="6"/>
    <x v="68"/>
    <x v="4"/>
    <x v="0"/>
    <x v="1"/>
    <x v="764"/>
  </r>
  <r>
    <x v="6"/>
    <x v="69"/>
    <x v="4"/>
    <x v="0"/>
    <x v="1"/>
    <x v="138"/>
  </r>
  <r>
    <x v="6"/>
    <x v="70"/>
    <x v="4"/>
    <x v="0"/>
    <x v="1"/>
    <x v="484"/>
  </r>
  <r>
    <x v="6"/>
    <x v="71"/>
    <x v="4"/>
    <x v="0"/>
    <x v="1"/>
    <x v="765"/>
  </r>
  <r>
    <x v="7"/>
    <x v="72"/>
    <x v="4"/>
    <x v="0"/>
    <x v="1"/>
    <x v="93"/>
  </r>
  <r>
    <x v="7"/>
    <x v="73"/>
    <x v="4"/>
    <x v="0"/>
    <x v="1"/>
    <x v="95"/>
  </r>
  <r>
    <x v="7"/>
    <x v="74"/>
    <x v="4"/>
    <x v="0"/>
    <x v="1"/>
    <x v="124"/>
  </r>
  <r>
    <x v="7"/>
    <x v="75"/>
    <x v="4"/>
    <x v="0"/>
    <x v="1"/>
    <x v="635"/>
  </r>
  <r>
    <x v="7"/>
    <x v="76"/>
    <x v="4"/>
    <x v="0"/>
    <x v="1"/>
    <x v="44"/>
  </r>
  <r>
    <x v="7"/>
    <x v="77"/>
    <x v="4"/>
    <x v="0"/>
    <x v="1"/>
    <x v="274"/>
  </r>
  <r>
    <x v="7"/>
    <x v="78"/>
    <x v="4"/>
    <x v="0"/>
    <x v="1"/>
    <x v="70"/>
  </r>
  <r>
    <x v="7"/>
    <x v="79"/>
    <x v="4"/>
    <x v="0"/>
    <x v="1"/>
    <x v="192"/>
  </r>
  <r>
    <x v="7"/>
    <x v="80"/>
    <x v="4"/>
    <x v="0"/>
    <x v="1"/>
    <x v="214"/>
  </r>
  <r>
    <x v="7"/>
    <x v="81"/>
    <x v="4"/>
    <x v="0"/>
    <x v="1"/>
    <x v="766"/>
  </r>
  <r>
    <x v="7"/>
    <x v="82"/>
    <x v="4"/>
    <x v="0"/>
    <x v="1"/>
    <x v="371"/>
  </r>
  <r>
    <x v="8"/>
    <x v="83"/>
    <x v="4"/>
    <x v="0"/>
    <x v="1"/>
    <x v="335"/>
  </r>
  <r>
    <x v="8"/>
    <x v="84"/>
    <x v="4"/>
    <x v="0"/>
    <x v="1"/>
    <x v="45"/>
  </r>
  <r>
    <x v="8"/>
    <x v="85"/>
    <x v="4"/>
    <x v="0"/>
    <x v="1"/>
    <x v="767"/>
  </r>
  <r>
    <x v="8"/>
    <x v="86"/>
    <x v="4"/>
    <x v="0"/>
    <x v="1"/>
    <x v="768"/>
  </r>
  <r>
    <x v="8"/>
    <x v="87"/>
    <x v="4"/>
    <x v="0"/>
    <x v="1"/>
    <x v="769"/>
  </r>
  <r>
    <x v="8"/>
    <x v="88"/>
    <x v="4"/>
    <x v="0"/>
    <x v="1"/>
    <x v="770"/>
  </r>
  <r>
    <x v="9"/>
    <x v="89"/>
    <x v="4"/>
    <x v="0"/>
    <x v="1"/>
    <x v="45"/>
  </r>
  <r>
    <x v="9"/>
    <x v="90"/>
    <x v="4"/>
    <x v="0"/>
    <x v="1"/>
    <x v="74"/>
  </r>
  <r>
    <x v="9"/>
    <x v="91"/>
    <x v="4"/>
    <x v="0"/>
    <x v="1"/>
    <x v="771"/>
  </r>
  <r>
    <x v="0"/>
    <x v="0"/>
    <x v="4"/>
    <x v="1"/>
    <x v="0"/>
    <x v="52"/>
  </r>
  <r>
    <x v="0"/>
    <x v="1"/>
    <x v="4"/>
    <x v="1"/>
    <x v="0"/>
    <x v="162"/>
  </r>
  <r>
    <x v="0"/>
    <x v="2"/>
    <x v="4"/>
    <x v="1"/>
    <x v="0"/>
    <x v="772"/>
  </r>
  <r>
    <x v="0"/>
    <x v="3"/>
    <x v="4"/>
    <x v="1"/>
    <x v="0"/>
    <x v="773"/>
  </r>
  <r>
    <x v="1"/>
    <x v="4"/>
    <x v="4"/>
    <x v="1"/>
    <x v="0"/>
    <x v="65"/>
  </r>
  <r>
    <x v="1"/>
    <x v="5"/>
    <x v="4"/>
    <x v="1"/>
    <x v="0"/>
    <x v="175"/>
  </r>
  <r>
    <x v="1"/>
    <x v="6"/>
    <x v="4"/>
    <x v="1"/>
    <x v="0"/>
    <x v="44"/>
  </r>
  <r>
    <x v="2"/>
    <x v="7"/>
    <x v="4"/>
    <x v="1"/>
    <x v="0"/>
    <x v="774"/>
  </r>
  <r>
    <x v="2"/>
    <x v="8"/>
    <x v="4"/>
    <x v="1"/>
    <x v="0"/>
    <x v="775"/>
  </r>
  <r>
    <x v="3"/>
    <x v="9"/>
    <x v="4"/>
    <x v="1"/>
    <x v="0"/>
    <x v="70"/>
  </r>
  <r>
    <x v="3"/>
    <x v="10"/>
    <x v="4"/>
    <x v="1"/>
    <x v="0"/>
    <x v="116"/>
  </r>
  <r>
    <x v="3"/>
    <x v="11"/>
    <x v="4"/>
    <x v="1"/>
    <x v="0"/>
    <x v="12"/>
  </r>
  <r>
    <x v="3"/>
    <x v="12"/>
    <x v="4"/>
    <x v="1"/>
    <x v="0"/>
    <x v="87"/>
  </r>
  <r>
    <x v="3"/>
    <x v="13"/>
    <x v="4"/>
    <x v="1"/>
    <x v="0"/>
    <x v="776"/>
  </r>
  <r>
    <x v="3"/>
    <x v="14"/>
    <x v="4"/>
    <x v="1"/>
    <x v="0"/>
    <x v="87"/>
  </r>
  <r>
    <x v="3"/>
    <x v="15"/>
    <x v="4"/>
    <x v="1"/>
    <x v="0"/>
    <x v="21"/>
  </r>
  <r>
    <x v="3"/>
    <x v="16"/>
    <x v="4"/>
    <x v="1"/>
    <x v="0"/>
    <x v="777"/>
  </r>
  <r>
    <x v="3"/>
    <x v="17"/>
    <x v="4"/>
    <x v="1"/>
    <x v="0"/>
    <x v="778"/>
  </r>
  <r>
    <x v="3"/>
    <x v="18"/>
    <x v="4"/>
    <x v="1"/>
    <x v="0"/>
    <x v="779"/>
  </r>
  <r>
    <x v="3"/>
    <x v="19"/>
    <x v="4"/>
    <x v="1"/>
    <x v="0"/>
    <x v="780"/>
  </r>
  <r>
    <x v="3"/>
    <x v="20"/>
    <x v="4"/>
    <x v="1"/>
    <x v="0"/>
    <x v="225"/>
  </r>
  <r>
    <x v="3"/>
    <x v="21"/>
    <x v="4"/>
    <x v="1"/>
    <x v="0"/>
    <x v="87"/>
  </r>
  <r>
    <x v="3"/>
    <x v="22"/>
    <x v="4"/>
    <x v="1"/>
    <x v="0"/>
    <x v="781"/>
  </r>
  <r>
    <x v="3"/>
    <x v="23"/>
    <x v="4"/>
    <x v="1"/>
    <x v="0"/>
    <x v="281"/>
  </r>
  <r>
    <x v="3"/>
    <x v="24"/>
    <x v="4"/>
    <x v="1"/>
    <x v="0"/>
    <x v="782"/>
  </r>
  <r>
    <x v="3"/>
    <x v="25"/>
    <x v="4"/>
    <x v="1"/>
    <x v="0"/>
    <x v="503"/>
  </r>
  <r>
    <x v="3"/>
    <x v="26"/>
    <x v="4"/>
    <x v="1"/>
    <x v="0"/>
    <x v="783"/>
  </r>
  <r>
    <x v="3"/>
    <x v="27"/>
    <x v="4"/>
    <x v="1"/>
    <x v="0"/>
    <x v="784"/>
  </r>
  <r>
    <x v="3"/>
    <x v="28"/>
    <x v="4"/>
    <x v="1"/>
    <x v="0"/>
    <x v="785"/>
  </r>
  <r>
    <x v="3"/>
    <x v="29"/>
    <x v="4"/>
    <x v="1"/>
    <x v="0"/>
    <x v="786"/>
  </r>
  <r>
    <x v="3"/>
    <x v="30"/>
    <x v="4"/>
    <x v="1"/>
    <x v="0"/>
    <x v="787"/>
  </r>
  <r>
    <x v="3"/>
    <x v="31"/>
    <x v="4"/>
    <x v="1"/>
    <x v="0"/>
    <x v="193"/>
  </r>
  <r>
    <x v="3"/>
    <x v="32"/>
    <x v="4"/>
    <x v="1"/>
    <x v="0"/>
    <x v="788"/>
  </r>
  <r>
    <x v="3"/>
    <x v="33"/>
    <x v="4"/>
    <x v="1"/>
    <x v="0"/>
    <x v="789"/>
  </r>
  <r>
    <x v="3"/>
    <x v="34"/>
    <x v="4"/>
    <x v="1"/>
    <x v="0"/>
    <x v="790"/>
  </r>
  <r>
    <x v="3"/>
    <x v="35"/>
    <x v="4"/>
    <x v="1"/>
    <x v="0"/>
    <x v="783"/>
  </r>
  <r>
    <x v="3"/>
    <x v="36"/>
    <x v="4"/>
    <x v="1"/>
    <x v="0"/>
    <x v="175"/>
  </r>
  <r>
    <x v="3"/>
    <x v="37"/>
    <x v="4"/>
    <x v="1"/>
    <x v="0"/>
    <x v="281"/>
  </r>
  <r>
    <x v="3"/>
    <x v="38"/>
    <x v="4"/>
    <x v="1"/>
    <x v="0"/>
    <x v="791"/>
  </r>
  <r>
    <x v="3"/>
    <x v="39"/>
    <x v="4"/>
    <x v="1"/>
    <x v="0"/>
    <x v="168"/>
  </r>
  <r>
    <x v="3"/>
    <x v="40"/>
    <x v="4"/>
    <x v="1"/>
    <x v="0"/>
    <x v="168"/>
  </r>
  <r>
    <x v="3"/>
    <x v="41"/>
    <x v="4"/>
    <x v="1"/>
    <x v="0"/>
    <x v="792"/>
  </r>
  <r>
    <x v="4"/>
    <x v="42"/>
    <x v="4"/>
    <x v="1"/>
    <x v="0"/>
    <x v="793"/>
  </r>
  <r>
    <x v="4"/>
    <x v="43"/>
    <x v="4"/>
    <x v="1"/>
    <x v="0"/>
    <x v="175"/>
  </r>
  <r>
    <x v="4"/>
    <x v="44"/>
    <x v="4"/>
    <x v="1"/>
    <x v="0"/>
    <x v="371"/>
  </r>
  <r>
    <x v="4"/>
    <x v="45"/>
    <x v="4"/>
    <x v="1"/>
    <x v="0"/>
    <x v="69"/>
  </r>
  <r>
    <x v="4"/>
    <x v="46"/>
    <x v="4"/>
    <x v="1"/>
    <x v="0"/>
    <x v="794"/>
  </r>
  <r>
    <x v="4"/>
    <x v="47"/>
    <x v="4"/>
    <x v="1"/>
    <x v="0"/>
    <x v="170"/>
  </r>
  <r>
    <x v="4"/>
    <x v="48"/>
    <x v="4"/>
    <x v="1"/>
    <x v="0"/>
    <x v="175"/>
  </r>
  <r>
    <x v="4"/>
    <x v="49"/>
    <x v="4"/>
    <x v="1"/>
    <x v="0"/>
    <x v="437"/>
  </r>
  <r>
    <x v="5"/>
    <x v="50"/>
    <x v="4"/>
    <x v="1"/>
    <x v="0"/>
    <x v="333"/>
  </r>
  <r>
    <x v="5"/>
    <x v="51"/>
    <x v="4"/>
    <x v="1"/>
    <x v="0"/>
    <x v="200"/>
  </r>
  <r>
    <x v="5"/>
    <x v="52"/>
    <x v="4"/>
    <x v="1"/>
    <x v="0"/>
    <x v="38"/>
  </r>
  <r>
    <x v="5"/>
    <x v="53"/>
    <x v="4"/>
    <x v="1"/>
    <x v="0"/>
    <x v="44"/>
  </r>
  <r>
    <x v="5"/>
    <x v="54"/>
    <x v="4"/>
    <x v="1"/>
    <x v="0"/>
    <x v="87"/>
  </r>
  <r>
    <x v="5"/>
    <x v="55"/>
    <x v="4"/>
    <x v="1"/>
    <x v="0"/>
    <x v="333"/>
  </r>
  <r>
    <x v="5"/>
    <x v="56"/>
    <x v="4"/>
    <x v="1"/>
    <x v="0"/>
    <x v="763"/>
  </r>
  <r>
    <x v="5"/>
    <x v="57"/>
    <x v="4"/>
    <x v="1"/>
    <x v="0"/>
    <x v="795"/>
  </r>
  <r>
    <x v="5"/>
    <x v="58"/>
    <x v="4"/>
    <x v="1"/>
    <x v="0"/>
    <x v="5"/>
  </r>
  <r>
    <x v="5"/>
    <x v="59"/>
    <x v="4"/>
    <x v="1"/>
    <x v="0"/>
    <x v="136"/>
  </r>
  <r>
    <x v="5"/>
    <x v="60"/>
    <x v="4"/>
    <x v="1"/>
    <x v="0"/>
    <x v="424"/>
  </r>
  <r>
    <x v="5"/>
    <x v="61"/>
    <x v="4"/>
    <x v="1"/>
    <x v="0"/>
    <x v="423"/>
  </r>
  <r>
    <x v="5"/>
    <x v="62"/>
    <x v="4"/>
    <x v="1"/>
    <x v="0"/>
    <x v="167"/>
  </r>
  <r>
    <x v="5"/>
    <x v="63"/>
    <x v="4"/>
    <x v="1"/>
    <x v="0"/>
    <x v="796"/>
  </r>
  <r>
    <x v="6"/>
    <x v="64"/>
    <x v="4"/>
    <x v="1"/>
    <x v="0"/>
    <x v="374"/>
  </r>
  <r>
    <x v="6"/>
    <x v="65"/>
    <x v="4"/>
    <x v="1"/>
    <x v="0"/>
    <x v="393"/>
  </r>
  <r>
    <x v="6"/>
    <x v="66"/>
    <x v="4"/>
    <x v="1"/>
    <x v="0"/>
    <x v="323"/>
  </r>
  <r>
    <x v="6"/>
    <x v="67"/>
    <x v="4"/>
    <x v="1"/>
    <x v="0"/>
    <x v="236"/>
  </r>
  <r>
    <x v="6"/>
    <x v="68"/>
    <x v="4"/>
    <x v="1"/>
    <x v="0"/>
    <x v="797"/>
  </r>
  <r>
    <x v="6"/>
    <x v="69"/>
    <x v="4"/>
    <x v="1"/>
    <x v="0"/>
    <x v="167"/>
  </r>
  <r>
    <x v="6"/>
    <x v="70"/>
    <x v="4"/>
    <x v="1"/>
    <x v="0"/>
    <x v="36"/>
  </r>
  <r>
    <x v="6"/>
    <x v="71"/>
    <x v="4"/>
    <x v="1"/>
    <x v="0"/>
    <x v="262"/>
  </r>
  <r>
    <x v="7"/>
    <x v="72"/>
    <x v="4"/>
    <x v="1"/>
    <x v="0"/>
    <x v="87"/>
  </r>
  <r>
    <x v="7"/>
    <x v="73"/>
    <x v="4"/>
    <x v="1"/>
    <x v="0"/>
    <x v="170"/>
  </r>
  <r>
    <x v="7"/>
    <x v="74"/>
    <x v="4"/>
    <x v="1"/>
    <x v="0"/>
    <x v="74"/>
  </r>
  <r>
    <x v="7"/>
    <x v="75"/>
    <x v="4"/>
    <x v="1"/>
    <x v="0"/>
    <x v="763"/>
  </r>
  <r>
    <x v="7"/>
    <x v="76"/>
    <x v="4"/>
    <x v="1"/>
    <x v="0"/>
    <x v="74"/>
  </r>
  <r>
    <x v="7"/>
    <x v="77"/>
    <x v="4"/>
    <x v="1"/>
    <x v="0"/>
    <x v="12"/>
  </r>
  <r>
    <x v="7"/>
    <x v="78"/>
    <x v="4"/>
    <x v="1"/>
    <x v="0"/>
    <x v="170"/>
  </r>
  <r>
    <x v="7"/>
    <x v="79"/>
    <x v="4"/>
    <x v="1"/>
    <x v="0"/>
    <x v="175"/>
  </r>
  <r>
    <x v="7"/>
    <x v="80"/>
    <x v="4"/>
    <x v="1"/>
    <x v="0"/>
    <x v="175"/>
  </r>
  <r>
    <x v="7"/>
    <x v="81"/>
    <x v="4"/>
    <x v="1"/>
    <x v="0"/>
    <x v="132"/>
  </r>
  <r>
    <x v="7"/>
    <x v="82"/>
    <x v="4"/>
    <x v="1"/>
    <x v="0"/>
    <x v="96"/>
  </r>
  <r>
    <x v="8"/>
    <x v="83"/>
    <x v="4"/>
    <x v="1"/>
    <x v="0"/>
    <x v="585"/>
  </r>
  <r>
    <x v="8"/>
    <x v="84"/>
    <x v="4"/>
    <x v="1"/>
    <x v="0"/>
    <x v="145"/>
  </r>
  <r>
    <x v="8"/>
    <x v="85"/>
    <x v="4"/>
    <x v="1"/>
    <x v="0"/>
    <x v="798"/>
  </r>
  <r>
    <x v="8"/>
    <x v="86"/>
    <x v="4"/>
    <x v="1"/>
    <x v="0"/>
    <x v="539"/>
  </r>
  <r>
    <x v="8"/>
    <x v="87"/>
    <x v="4"/>
    <x v="1"/>
    <x v="0"/>
    <x v="677"/>
  </r>
  <r>
    <x v="8"/>
    <x v="88"/>
    <x v="4"/>
    <x v="1"/>
    <x v="0"/>
    <x v="217"/>
  </r>
  <r>
    <x v="9"/>
    <x v="89"/>
    <x v="4"/>
    <x v="1"/>
    <x v="0"/>
    <x v="623"/>
  </r>
  <r>
    <x v="9"/>
    <x v="90"/>
    <x v="4"/>
    <x v="1"/>
    <x v="0"/>
    <x v="87"/>
  </r>
  <r>
    <x v="9"/>
    <x v="91"/>
    <x v="4"/>
    <x v="1"/>
    <x v="0"/>
    <x v="209"/>
  </r>
  <r>
    <x v="0"/>
    <x v="0"/>
    <x v="4"/>
    <x v="1"/>
    <x v="1"/>
    <x v="136"/>
  </r>
  <r>
    <x v="0"/>
    <x v="1"/>
    <x v="4"/>
    <x v="1"/>
    <x v="1"/>
    <x v="799"/>
  </r>
  <r>
    <x v="0"/>
    <x v="2"/>
    <x v="4"/>
    <x v="1"/>
    <x v="1"/>
    <x v="800"/>
  </r>
  <r>
    <x v="0"/>
    <x v="3"/>
    <x v="4"/>
    <x v="1"/>
    <x v="1"/>
    <x v="801"/>
  </r>
  <r>
    <x v="1"/>
    <x v="4"/>
    <x v="4"/>
    <x v="1"/>
    <x v="1"/>
    <x v="520"/>
  </r>
  <r>
    <x v="1"/>
    <x v="5"/>
    <x v="4"/>
    <x v="1"/>
    <x v="1"/>
    <x v="175"/>
  </r>
  <r>
    <x v="1"/>
    <x v="6"/>
    <x v="4"/>
    <x v="1"/>
    <x v="1"/>
    <x v="175"/>
  </r>
  <r>
    <x v="2"/>
    <x v="7"/>
    <x v="4"/>
    <x v="1"/>
    <x v="1"/>
    <x v="802"/>
  </r>
  <r>
    <x v="2"/>
    <x v="8"/>
    <x v="4"/>
    <x v="1"/>
    <x v="1"/>
    <x v="43"/>
  </r>
  <r>
    <x v="3"/>
    <x v="9"/>
    <x v="4"/>
    <x v="1"/>
    <x v="1"/>
    <x v="87"/>
  </r>
  <r>
    <x v="3"/>
    <x v="10"/>
    <x v="4"/>
    <x v="1"/>
    <x v="1"/>
    <x v="87"/>
  </r>
  <r>
    <x v="3"/>
    <x v="11"/>
    <x v="4"/>
    <x v="1"/>
    <x v="1"/>
    <x v="192"/>
  </r>
  <r>
    <x v="3"/>
    <x v="12"/>
    <x v="4"/>
    <x v="1"/>
    <x v="1"/>
    <x v="175"/>
  </r>
  <r>
    <x v="3"/>
    <x v="13"/>
    <x v="4"/>
    <x v="1"/>
    <x v="1"/>
    <x v="803"/>
  </r>
  <r>
    <x v="3"/>
    <x v="14"/>
    <x v="4"/>
    <x v="1"/>
    <x v="1"/>
    <x v="87"/>
  </r>
  <r>
    <x v="3"/>
    <x v="15"/>
    <x v="4"/>
    <x v="1"/>
    <x v="1"/>
    <x v="87"/>
  </r>
  <r>
    <x v="3"/>
    <x v="16"/>
    <x v="4"/>
    <x v="1"/>
    <x v="1"/>
    <x v="804"/>
  </r>
  <r>
    <x v="3"/>
    <x v="17"/>
    <x v="4"/>
    <x v="1"/>
    <x v="1"/>
    <x v="805"/>
  </r>
  <r>
    <x v="3"/>
    <x v="18"/>
    <x v="4"/>
    <x v="1"/>
    <x v="1"/>
    <x v="806"/>
  </r>
  <r>
    <x v="3"/>
    <x v="19"/>
    <x v="4"/>
    <x v="1"/>
    <x v="1"/>
    <x v="73"/>
  </r>
  <r>
    <x v="3"/>
    <x v="20"/>
    <x v="4"/>
    <x v="1"/>
    <x v="1"/>
    <x v="539"/>
  </r>
  <r>
    <x v="3"/>
    <x v="21"/>
    <x v="4"/>
    <x v="1"/>
    <x v="1"/>
    <x v="175"/>
  </r>
  <r>
    <x v="3"/>
    <x v="22"/>
    <x v="4"/>
    <x v="1"/>
    <x v="1"/>
    <x v="678"/>
  </r>
  <r>
    <x v="3"/>
    <x v="23"/>
    <x v="4"/>
    <x v="1"/>
    <x v="1"/>
    <x v="87"/>
  </r>
  <r>
    <x v="3"/>
    <x v="24"/>
    <x v="4"/>
    <x v="1"/>
    <x v="1"/>
    <x v="517"/>
  </r>
  <r>
    <x v="3"/>
    <x v="25"/>
    <x v="4"/>
    <x v="1"/>
    <x v="1"/>
    <x v="803"/>
  </r>
  <r>
    <x v="3"/>
    <x v="26"/>
    <x v="4"/>
    <x v="1"/>
    <x v="1"/>
    <x v="127"/>
  </r>
  <r>
    <x v="3"/>
    <x v="27"/>
    <x v="4"/>
    <x v="1"/>
    <x v="1"/>
    <x v="386"/>
  </r>
  <r>
    <x v="3"/>
    <x v="28"/>
    <x v="4"/>
    <x v="1"/>
    <x v="1"/>
    <x v="807"/>
  </r>
  <r>
    <x v="3"/>
    <x v="29"/>
    <x v="4"/>
    <x v="1"/>
    <x v="1"/>
    <x v="166"/>
  </r>
  <r>
    <x v="3"/>
    <x v="30"/>
    <x v="4"/>
    <x v="1"/>
    <x v="1"/>
    <x v="808"/>
  </r>
  <r>
    <x v="3"/>
    <x v="31"/>
    <x v="4"/>
    <x v="1"/>
    <x v="1"/>
    <x v="476"/>
  </r>
  <r>
    <x v="3"/>
    <x v="32"/>
    <x v="4"/>
    <x v="1"/>
    <x v="1"/>
    <x v="809"/>
  </r>
  <r>
    <x v="3"/>
    <x v="33"/>
    <x v="4"/>
    <x v="1"/>
    <x v="1"/>
    <x v="810"/>
  </r>
  <r>
    <x v="3"/>
    <x v="34"/>
    <x v="4"/>
    <x v="1"/>
    <x v="1"/>
    <x v="269"/>
  </r>
  <r>
    <x v="3"/>
    <x v="35"/>
    <x v="4"/>
    <x v="1"/>
    <x v="1"/>
    <x v="811"/>
  </r>
  <r>
    <x v="3"/>
    <x v="36"/>
    <x v="4"/>
    <x v="1"/>
    <x v="1"/>
    <x v="87"/>
  </r>
  <r>
    <x v="3"/>
    <x v="37"/>
    <x v="4"/>
    <x v="1"/>
    <x v="1"/>
    <x v="87"/>
  </r>
  <r>
    <x v="3"/>
    <x v="38"/>
    <x v="4"/>
    <x v="1"/>
    <x v="1"/>
    <x v="718"/>
  </r>
  <r>
    <x v="3"/>
    <x v="39"/>
    <x v="4"/>
    <x v="1"/>
    <x v="1"/>
    <x v="87"/>
  </r>
  <r>
    <x v="3"/>
    <x v="40"/>
    <x v="4"/>
    <x v="1"/>
    <x v="1"/>
    <x v="87"/>
  </r>
  <r>
    <x v="3"/>
    <x v="41"/>
    <x v="4"/>
    <x v="1"/>
    <x v="1"/>
    <x v="170"/>
  </r>
  <r>
    <x v="4"/>
    <x v="42"/>
    <x v="4"/>
    <x v="1"/>
    <x v="1"/>
    <x v="124"/>
  </r>
  <r>
    <x v="4"/>
    <x v="43"/>
    <x v="4"/>
    <x v="1"/>
    <x v="1"/>
    <x v="175"/>
  </r>
  <r>
    <x v="4"/>
    <x v="44"/>
    <x v="4"/>
    <x v="1"/>
    <x v="1"/>
    <x v="21"/>
  </r>
  <r>
    <x v="4"/>
    <x v="45"/>
    <x v="4"/>
    <x v="1"/>
    <x v="1"/>
    <x v="87"/>
  </r>
  <r>
    <x v="4"/>
    <x v="46"/>
    <x v="4"/>
    <x v="1"/>
    <x v="1"/>
    <x v="93"/>
  </r>
  <r>
    <x v="4"/>
    <x v="47"/>
    <x v="4"/>
    <x v="1"/>
    <x v="1"/>
    <x v="21"/>
  </r>
  <r>
    <x v="4"/>
    <x v="48"/>
    <x v="4"/>
    <x v="1"/>
    <x v="1"/>
    <x v="175"/>
  </r>
  <r>
    <x v="4"/>
    <x v="49"/>
    <x v="4"/>
    <x v="1"/>
    <x v="1"/>
    <x v="87"/>
  </r>
  <r>
    <x v="5"/>
    <x v="50"/>
    <x v="4"/>
    <x v="1"/>
    <x v="1"/>
    <x v="21"/>
  </r>
  <r>
    <x v="5"/>
    <x v="51"/>
    <x v="4"/>
    <x v="1"/>
    <x v="1"/>
    <x v="87"/>
  </r>
  <r>
    <x v="5"/>
    <x v="52"/>
    <x v="4"/>
    <x v="1"/>
    <x v="1"/>
    <x v="87"/>
  </r>
  <r>
    <x v="5"/>
    <x v="53"/>
    <x v="4"/>
    <x v="1"/>
    <x v="1"/>
    <x v="87"/>
  </r>
  <r>
    <x v="5"/>
    <x v="54"/>
    <x v="4"/>
    <x v="1"/>
    <x v="1"/>
    <x v="87"/>
  </r>
  <r>
    <x v="5"/>
    <x v="55"/>
    <x v="4"/>
    <x v="1"/>
    <x v="1"/>
    <x v="87"/>
  </r>
  <r>
    <x v="5"/>
    <x v="56"/>
    <x v="4"/>
    <x v="1"/>
    <x v="1"/>
    <x v="69"/>
  </r>
  <r>
    <x v="5"/>
    <x v="57"/>
    <x v="4"/>
    <x v="1"/>
    <x v="1"/>
    <x v="262"/>
  </r>
  <r>
    <x v="5"/>
    <x v="58"/>
    <x v="4"/>
    <x v="1"/>
    <x v="1"/>
    <x v="547"/>
  </r>
  <r>
    <x v="5"/>
    <x v="59"/>
    <x v="4"/>
    <x v="1"/>
    <x v="1"/>
    <x v="87"/>
  </r>
  <r>
    <x v="5"/>
    <x v="60"/>
    <x v="4"/>
    <x v="1"/>
    <x v="1"/>
    <x v="281"/>
  </r>
  <r>
    <x v="5"/>
    <x v="61"/>
    <x v="4"/>
    <x v="1"/>
    <x v="1"/>
    <x v="170"/>
  </r>
  <r>
    <x v="5"/>
    <x v="62"/>
    <x v="4"/>
    <x v="1"/>
    <x v="1"/>
    <x v="87"/>
  </r>
  <r>
    <x v="5"/>
    <x v="63"/>
    <x v="4"/>
    <x v="1"/>
    <x v="1"/>
    <x v="812"/>
  </r>
  <r>
    <x v="6"/>
    <x v="64"/>
    <x v="4"/>
    <x v="1"/>
    <x v="1"/>
    <x v="74"/>
  </r>
  <r>
    <x v="6"/>
    <x v="65"/>
    <x v="4"/>
    <x v="1"/>
    <x v="1"/>
    <x v="146"/>
  </r>
  <r>
    <x v="6"/>
    <x v="66"/>
    <x v="4"/>
    <x v="1"/>
    <x v="1"/>
    <x v="236"/>
  </r>
  <r>
    <x v="6"/>
    <x v="67"/>
    <x v="4"/>
    <x v="1"/>
    <x v="1"/>
    <x v="87"/>
  </r>
  <r>
    <x v="6"/>
    <x v="68"/>
    <x v="4"/>
    <x v="1"/>
    <x v="1"/>
    <x v="137"/>
  </r>
  <r>
    <x v="6"/>
    <x v="69"/>
    <x v="4"/>
    <x v="1"/>
    <x v="1"/>
    <x v="170"/>
  </r>
  <r>
    <x v="6"/>
    <x v="70"/>
    <x v="4"/>
    <x v="1"/>
    <x v="1"/>
    <x v="201"/>
  </r>
  <r>
    <x v="6"/>
    <x v="71"/>
    <x v="4"/>
    <x v="1"/>
    <x v="1"/>
    <x v="95"/>
  </r>
  <r>
    <x v="7"/>
    <x v="72"/>
    <x v="4"/>
    <x v="1"/>
    <x v="1"/>
    <x v="87"/>
  </r>
  <r>
    <x v="7"/>
    <x v="73"/>
    <x v="4"/>
    <x v="1"/>
    <x v="1"/>
    <x v="175"/>
  </r>
  <r>
    <x v="7"/>
    <x v="74"/>
    <x v="4"/>
    <x v="1"/>
    <x v="1"/>
    <x v="87"/>
  </r>
  <r>
    <x v="7"/>
    <x v="75"/>
    <x v="4"/>
    <x v="1"/>
    <x v="1"/>
    <x v="136"/>
  </r>
  <r>
    <x v="7"/>
    <x v="76"/>
    <x v="4"/>
    <x v="1"/>
    <x v="1"/>
    <x v="175"/>
  </r>
  <r>
    <x v="7"/>
    <x v="77"/>
    <x v="4"/>
    <x v="1"/>
    <x v="1"/>
    <x v="87"/>
  </r>
  <r>
    <x v="7"/>
    <x v="78"/>
    <x v="4"/>
    <x v="1"/>
    <x v="1"/>
    <x v="170"/>
  </r>
  <r>
    <x v="7"/>
    <x v="79"/>
    <x v="4"/>
    <x v="1"/>
    <x v="1"/>
    <x v="87"/>
  </r>
  <r>
    <x v="7"/>
    <x v="80"/>
    <x v="4"/>
    <x v="1"/>
    <x v="1"/>
    <x v="175"/>
  </r>
  <r>
    <x v="7"/>
    <x v="81"/>
    <x v="4"/>
    <x v="1"/>
    <x v="1"/>
    <x v="116"/>
  </r>
  <r>
    <x v="7"/>
    <x v="82"/>
    <x v="4"/>
    <x v="1"/>
    <x v="1"/>
    <x v="87"/>
  </r>
  <r>
    <x v="8"/>
    <x v="83"/>
    <x v="4"/>
    <x v="1"/>
    <x v="1"/>
    <x v="5"/>
  </r>
  <r>
    <x v="8"/>
    <x v="84"/>
    <x v="4"/>
    <x v="1"/>
    <x v="1"/>
    <x v="136"/>
  </r>
  <r>
    <x v="8"/>
    <x v="85"/>
    <x v="4"/>
    <x v="1"/>
    <x v="1"/>
    <x v="813"/>
  </r>
  <r>
    <x v="8"/>
    <x v="86"/>
    <x v="4"/>
    <x v="1"/>
    <x v="1"/>
    <x v="814"/>
  </r>
  <r>
    <x v="8"/>
    <x v="87"/>
    <x v="4"/>
    <x v="1"/>
    <x v="1"/>
    <x v="815"/>
  </r>
  <r>
    <x v="8"/>
    <x v="88"/>
    <x v="4"/>
    <x v="1"/>
    <x v="1"/>
    <x v="816"/>
  </r>
  <r>
    <x v="9"/>
    <x v="89"/>
    <x v="4"/>
    <x v="1"/>
    <x v="1"/>
    <x v="87"/>
  </r>
  <r>
    <x v="9"/>
    <x v="90"/>
    <x v="4"/>
    <x v="1"/>
    <x v="1"/>
    <x v="87"/>
  </r>
  <r>
    <x v="9"/>
    <x v="91"/>
    <x v="4"/>
    <x v="1"/>
    <x v="1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DBB92-63F6-4A03-B829-F1012928504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6">
    <pivotField axis="axisRow" subtotalTop="0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subtotalTop="0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ubtotalTop="0" showAll="0">
      <items count="6">
        <item x="0"/>
        <item x="1"/>
        <item x="2"/>
        <item x="3"/>
        <item sd="0" x="4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>
      <items count="3">
        <item x="0"/>
        <item x="1"/>
        <item t="default"/>
      </items>
    </pivotField>
    <pivotField dataField="1" numFmtId="164" subtotalTop="0" showAll="0"/>
  </pivotFields>
  <rowFields count="3">
    <field x="0"/>
    <field x="2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Head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06172-7F3F-41D8-A7D0-2E46341F391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6">
    <pivotField axis="axisRow" subtotalTop="0" showAl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default"/>
      </items>
    </pivotField>
    <pivotField subtotalTop="0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ubtotalTop="0" showAll="0">
      <items count="6">
        <item sd="0" x="0"/>
        <item sd="0" x="1"/>
        <item sd="0" x="2"/>
        <item sd="0" x="3"/>
        <item sd="0" x="4"/>
        <item t="default"/>
      </items>
    </pivotField>
    <pivotField axis="axisRow" subtotalTop="0" showAll="0">
      <items count="3">
        <item x="0"/>
        <item x="1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numFmtId="164" subtotalTop="0" showAll="0">
      <items count="818">
        <item x="175"/>
        <item x="87"/>
        <item x="136"/>
        <item x="192"/>
        <item x="116"/>
        <item x="170"/>
        <item x="21"/>
        <item x="168"/>
        <item x="69"/>
        <item x="95"/>
        <item x="236"/>
        <item x="57"/>
        <item x="74"/>
        <item x="167"/>
        <item x="295"/>
        <item x="145"/>
        <item x="12"/>
        <item x="150"/>
        <item x="44"/>
        <item x="231"/>
        <item x="204"/>
        <item x="70"/>
        <item x="93"/>
        <item x="46"/>
        <item x="117"/>
        <item x="218"/>
        <item x="2"/>
        <item x="52"/>
        <item x="281"/>
        <item x="316"/>
        <item x="148"/>
        <item x="92"/>
        <item x="333"/>
        <item x="146"/>
        <item x="66"/>
        <item x="124"/>
        <item x="437"/>
        <item x="5"/>
        <item x="188"/>
        <item x="96"/>
        <item x="161"/>
        <item x="209"/>
        <item x="284"/>
        <item x="197"/>
        <item x="199"/>
        <item x="371"/>
        <item x="149"/>
        <item x="191"/>
        <item x="539"/>
        <item x="10"/>
        <item x="374"/>
        <item x="38"/>
        <item x="327"/>
        <item x="138"/>
        <item x="60"/>
        <item x="132"/>
        <item x="274"/>
        <item x="125"/>
        <item x="474"/>
        <item x="220"/>
        <item x="15"/>
        <item x="71"/>
        <item x="14"/>
        <item x="214"/>
        <item x="230"/>
        <item x="623"/>
        <item x="9"/>
        <item x="423"/>
        <item x="396"/>
        <item x="201"/>
        <item x="42"/>
        <item x="6"/>
        <item x="11"/>
        <item x="583"/>
        <item x="73"/>
        <item x="43"/>
        <item x="763"/>
        <item x="133"/>
        <item x="372"/>
        <item x="323"/>
        <item x="53"/>
        <item x="626"/>
        <item x="242"/>
        <item x="278"/>
        <item x="517"/>
        <item x="476"/>
        <item x="200"/>
        <item x="101"/>
        <item x="205"/>
        <item x="128"/>
        <item x="520"/>
        <item x="302"/>
        <item x="291"/>
        <item x="62"/>
        <item x="85"/>
        <item x="585"/>
        <item x="91"/>
        <item x="445"/>
        <item x="382"/>
        <item x="426"/>
        <item x="477"/>
        <item x="387"/>
        <item x="522"/>
        <item x="137"/>
        <item x="574"/>
        <item x="331"/>
        <item x="36"/>
        <item x="568"/>
        <item x="432"/>
        <item x="390"/>
        <item x="580"/>
        <item x="76"/>
        <item x="282"/>
        <item x="400"/>
        <item x="631"/>
        <item x="671"/>
        <item x="262"/>
        <item x="684"/>
        <item x="203"/>
        <item x="686"/>
        <item x="193"/>
        <item x="208"/>
        <item x="812"/>
        <item x="120"/>
        <item x="515"/>
        <item x="48"/>
        <item x="51"/>
        <item x="685"/>
        <item x="617"/>
        <item x="39"/>
        <item x="131"/>
        <item x="269"/>
        <item x="322"/>
        <item x="207"/>
        <item x="183"/>
        <item x="792"/>
        <item x="808"/>
        <item x="794"/>
        <item x="625"/>
        <item x="510"/>
        <item x="67"/>
        <item x="361"/>
        <item x="366"/>
        <item x="425"/>
        <item x="264"/>
        <item x="158"/>
        <item x="237"/>
        <item x="221"/>
        <item x="0"/>
        <item x="377"/>
        <item x="573"/>
        <item x="429"/>
        <item x="147"/>
        <item x="334"/>
        <item x="392"/>
        <item x="525"/>
        <item x="64"/>
        <item x="215"/>
        <item x="434"/>
        <item x="59"/>
        <item x="389"/>
        <item x="419"/>
        <item x="532"/>
        <item x="524"/>
        <item x="233"/>
        <item x="376"/>
        <item x="673"/>
        <item x="277"/>
        <item x="538"/>
        <item x="393"/>
        <item x="633"/>
        <item x="677"/>
        <item x="679"/>
        <item x="486"/>
        <item x="484"/>
        <item x="217"/>
        <item x="723"/>
        <item x="681"/>
        <item x="431"/>
        <item x="226"/>
        <item x="270"/>
        <item x="103"/>
        <item x="143"/>
        <item x="809"/>
        <item x="803"/>
        <item x="456"/>
        <item x="304"/>
        <item x="719"/>
        <item x="536"/>
        <item x="518"/>
        <item x="141"/>
        <item x="196"/>
        <item x="603"/>
        <item x="642"/>
        <item x="369"/>
        <item x="542"/>
        <item x="330"/>
        <item x="54"/>
        <item x="160"/>
        <item x="444"/>
        <item x="566"/>
        <item x="219"/>
        <item x="341"/>
        <item x="492"/>
        <item x="635"/>
        <item x="84"/>
        <item x="740"/>
        <item x="153"/>
        <item x="72"/>
        <item x="20"/>
        <item x="229"/>
        <item x="268"/>
        <item x="50"/>
        <item x="75"/>
        <item x="482"/>
        <item x="276"/>
        <item x="280"/>
        <item x="159"/>
        <item x="129"/>
        <item x="729"/>
        <item x="119"/>
        <item x="771"/>
        <item x="762"/>
        <item x="480"/>
        <item x="424"/>
        <item x="326"/>
        <item x="320"/>
        <item x="572"/>
        <item x="45"/>
        <item x="290"/>
        <item x="487"/>
        <item x="718"/>
        <item x="347"/>
        <item x="552"/>
        <item x="340"/>
        <item x="318"/>
        <item x="247"/>
        <item x="683"/>
        <item x="678"/>
        <item x="569"/>
        <item x="472"/>
        <item x="174"/>
        <item x="123"/>
        <item x="589"/>
        <item x="8"/>
        <item x="329"/>
        <item x="82"/>
        <item x="759"/>
        <item x="100"/>
        <item x="806"/>
        <item x="297"/>
        <item x="151"/>
        <item x="352"/>
        <item x="500"/>
        <item x="440"/>
        <item x="716"/>
        <item x="469"/>
        <item x="110"/>
        <item x="690"/>
        <item x="286"/>
        <item x="586"/>
        <item x="454"/>
        <item x="652"/>
        <item x="609"/>
        <item x="436"/>
        <item x="747"/>
        <item x="222"/>
        <item x="738"/>
        <item x="384"/>
        <item x="462"/>
        <item x="79"/>
        <item x="49"/>
        <item x="584"/>
        <item x="63"/>
        <item x="780"/>
        <item x="620"/>
        <item x="228"/>
        <item x="443"/>
        <item x="267"/>
        <item x="56"/>
        <item x="666"/>
        <item x="227"/>
        <item x="235"/>
        <item x="353"/>
        <item x="530"/>
        <item x="501"/>
        <item x="289"/>
        <item x="272"/>
        <item x="793"/>
        <item x="388"/>
        <item x="725"/>
        <item x="225"/>
        <item x="616"/>
        <item x="592"/>
        <item x="77"/>
        <item x="40"/>
        <item x="140"/>
        <item x="265"/>
        <item x="537"/>
        <item x="420"/>
        <item x="23"/>
        <item x="636"/>
        <item x="715"/>
        <item x="438"/>
        <item x="283"/>
        <item x="535"/>
        <item x="127"/>
        <item x="680"/>
        <item x="514"/>
        <item x="541"/>
        <item x="122"/>
        <item x="190"/>
        <item x="587"/>
        <item x="811"/>
        <item x="571"/>
        <item x="766"/>
        <item x="305"/>
        <item x="391"/>
        <item x="717"/>
        <item x="754"/>
        <item x="224"/>
        <item x="166"/>
        <item x="406"/>
        <item x="752"/>
        <item x="728"/>
        <item x="804"/>
        <item x="604"/>
        <item x="814"/>
        <item x="687"/>
        <item x="223"/>
        <item x="249"/>
        <item x="619"/>
        <item x="450"/>
        <item x="576"/>
        <item x="813"/>
        <item x="755"/>
        <item x="232"/>
        <item x="775"/>
        <item x="386"/>
        <item x="688"/>
        <item x="471"/>
        <item x="540"/>
        <item x="741"/>
        <item x="104"/>
        <item x="534"/>
        <item x="216"/>
        <item x="385"/>
        <item x="597"/>
        <item x="202"/>
        <item x="521"/>
        <item x="497"/>
        <item x="533"/>
        <item x="531"/>
        <item x="579"/>
        <item x="83"/>
        <item x="816"/>
        <item x="346"/>
        <item x="622"/>
        <item x="373"/>
        <item x="807"/>
        <item x="383"/>
        <item x="756"/>
        <item x="797"/>
        <item x="58"/>
        <item x="802"/>
        <item x="321"/>
        <item x="130"/>
        <item x="234"/>
        <item x="273"/>
        <item x="342"/>
        <item x="630"/>
        <item x="739"/>
        <item x="475"/>
        <item x="702"/>
        <item x="670"/>
        <item x="805"/>
        <item x="624"/>
        <item x="602"/>
        <item x="493"/>
        <item x="734"/>
        <item x="757"/>
        <item x="428"/>
        <item x="455"/>
        <item x="689"/>
        <item x="303"/>
        <item x="68"/>
        <item x="529"/>
        <item x="577"/>
        <item x="798"/>
        <item x="551"/>
        <item x="19"/>
        <item x="643"/>
        <item x="435"/>
        <item x="246"/>
        <item x="162"/>
        <item x="700"/>
        <item x="404"/>
        <item x="582"/>
        <item x="672"/>
        <item x="102"/>
        <item x="724"/>
        <item x="516"/>
        <item x="606"/>
        <item x="458"/>
        <item x="743"/>
        <item x="523"/>
        <item x="611"/>
        <item x="774"/>
        <item x="682"/>
        <item x="749"/>
        <item x="312"/>
        <item x="112"/>
        <item x="307"/>
        <item x="464"/>
        <item x="668"/>
        <item x="667"/>
        <item x="106"/>
        <item x="398"/>
        <item x="795"/>
        <item x="647"/>
        <item x="30"/>
        <item x="709"/>
        <item x="761"/>
        <item x="559"/>
        <item x="256"/>
        <item x="412"/>
        <item x="367"/>
        <item x="375"/>
        <item x="306"/>
        <item x="466"/>
        <item x="105"/>
        <item x="613"/>
        <item x="381"/>
        <item x="457"/>
        <item x="213"/>
        <item x="182"/>
        <item x="314"/>
        <item x="547"/>
        <item x="605"/>
        <item x="615"/>
        <item x="368"/>
        <item x="114"/>
        <item x="360"/>
        <item x="317"/>
        <item x="742"/>
        <item x="468"/>
        <item x="118"/>
        <item x="509"/>
        <item x="195"/>
        <item x="211"/>
        <item x="660"/>
        <item x="94"/>
        <item x="99"/>
        <item x="298"/>
        <item x="601"/>
        <item x="169"/>
        <item x="737"/>
        <item x="598"/>
        <item x="451"/>
        <item x="301"/>
        <item x="348"/>
        <item x="695"/>
        <item x="648"/>
        <item x="787"/>
        <item x="379"/>
        <item x="206"/>
        <item x="588"/>
        <item x="776"/>
        <item x="177"/>
        <item x="439"/>
        <item x="81"/>
        <item x="722"/>
        <item x="504"/>
        <item x="279"/>
        <item x="815"/>
        <item x="355"/>
        <item x="65"/>
        <item x="655"/>
        <item x="527"/>
        <item x="176"/>
        <item x="503"/>
        <item x="502"/>
        <item x="285"/>
        <item x="78"/>
        <item x="354"/>
        <item x="433"/>
        <item x="654"/>
        <item x="288"/>
        <item x="581"/>
        <item x="782"/>
        <item x="701"/>
        <item x="810"/>
        <item x="405"/>
        <item x="442"/>
        <item x="653"/>
        <item x="407"/>
        <item x="248"/>
        <item x="408"/>
        <item x="299"/>
        <item x="250"/>
        <item x="553"/>
        <item x="184"/>
        <item x="705"/>
        <item x="554"/>
        <item x="152"/>
        <item x="80"/>
        <item x="781"/>
        <item x="31"/>
        <item x="22"/>
        <item x="252"/>
        <item x="703"/>
        <item x="24"/>
        <item x="661"/>
        <item x="335"/>
        <item x="378"/>
        <item x="26"/>
        <item x="799"/>
        <item x="198"/>
        <item x="210"/>
        <item x="257"/>
        <item x="637"/>
        <item x="186"/>
        <item x="452"/>
        <item x="674"/>
        <item x="171"/>
        <item x="599"/>
        <item x="788"/>
        <item x="526"/>
        <item x="441"/>
        <item x="363"/>
        <item x="590"/>
        <item x="413"/>
        <item x="349"/>
        <item x="238"/>
        <item x="370"/>
        <item x="567"/>
        <item x="649"/>
        <item x="663"/>
        <item x="519"/>
        <item x="287"/>
        <item x="157"/>
        <item x="560"/>
        <item x="41"/>
        <item x="97"/>
        <item x="790"/>
        <item x="765"/>
        <item x="421"/>
        <item x="634"/>
        <item x="591"/>
        <item x="796"/>
        <item x="669"/>
        <item x="726"/>
        <item x="770"/>
        <item x="485"/>
        <item x="777"/>
        <item x="491"/>
        <item x="185"/>
        <item x="144"/>
        <item x="727"/>
        <item x="189"/>
        <item x="511"/>
        <item x="641"/>
        <item x="710"/>
        <item x="362"/>
        <item x="212"/>
        <item x="339"/>
        <item x="735"/>
        <item x="753"/>
        <item x="194"/>
        <item x="744"/>
        <item x="178"/>
        <item x="764"/>
        <item x="618"/>
        <item x="365"/>
        <item x="733"/>
        <item x="292"/>
        <item x="446"/>
        <item x="173"/>
        <item x="513"/>
        <item x="665"/>
        <item x="593"/>
        <item x="750"/>
        <item x="351"/>
        <item x="356"/>
        <item x="505"/>
        <item x="109"/>
        <item x="600"/>
        <item x="675"/>
        <item x="736"/>
        <item x="499"/>
        <item x="308"/>
        <item x="543"/>
        <item x="107"/>
        <item x="380"/>
        <item x="453"/>
        <item x="732"/>
        <item x="310"/>
        <item x="98"/>
        <item x="632"/>
        <item x="791"/>
        <item x="483"/>
        <item x="187"/>
        <item x="300"/>
        <item x="461"/>
        <item x="730"/>
        <item x="243"/>
        <item x="651"/>
        <item x="13"/>
        <item x="142"/>
        <item x="364"/>
        <item x="656"/>
        <item x="332"/>
        <item x="596"/>
        <item x="608"/>
        <item x="459"/>
        <item x="399"/>
        <item x="696"/>
        <item x="512"/>
        <item x="181"/>
        <item x="470"/>
        <item x="779"/>
        <item x="612"/>
        <item x="25"/>
        <item x="694"/>
        <item x="1"/>
        <item x="783"/>
        <item x="662"/>
        <item x="528"/>
        <item x="664"/>
        <item x="251"/>
        <item x="746"/>
        <item x="800"/>
        <item x="121"/>
        <item x="359"/>
        <item x="108"/>
        <item x="115"/>
        <item x="309"/>
        <item x="37"/>
        <item x="508"/>
        <item x="315"/>
        <item x="659"/>
        <item x="113"/>
        <item x="607"/>
        <item x="460"/>
        <item x="313"/>
        <item x="418"/>
        <item x="691"/>
        <item x="555"/>
        <item x="263"/>
        <item x="18"/>
        <item x="546"/>
        <item x="704"/>
        <item x="565"/>
        <item x="646"/>
        <item x="260"/>
        <item x="786"/>
        <item x="465"/>
        <item x="467"/>
        <item x="751"/>
        <item x="449"/>
        <item x="416"/>
        <item x="86"/>
        <item x="745"/>
        <item x="179"/>
        <item x="34"/>
        <item x="496"/>
        <item x="563"/>
        <item x="714"/>
        <item x="614"/>
        <item x="357"/>
        <item x="403"/>
        <item x="258"/>
        <item x="397"/>
        <item x="32"/>
        <item x="699"/>
        <item x="180"/>
        <item x="550"/>
        <item x="548"/>
        <item x="414"/>
        <item x="401"/>
        <item x="244"/>
        <item x="610"/>
        <item x="658"/>
        <item x="784"/>
        <item x="789"/>
        <item x="657"/>
        <item x="507"/>
        <item x="785"/>
        <item x="561"/>
        <item x="358"/>
        <item x="506"/>
        <item x="311"/>
        <item x="111"/>
        <item x="463"/>
        <item x="748"/>
        <item x="621"/>
        <item x="711"/>
        <item x="16"/>
        <item x="697"/>
        <item x="7"/>
        <item x="595"/>
        <item x="296"/>
        <item x="241"/>
        <item x="473"/>
        <item x="90"/>
        <item x="448"/>
        <item x="319"/>
        <item x="676"/>
        <item x="628"/>
        <item x="294"/>
        <item x="89"/>
        <item x="135"/>
        <item x="325"/>
        <item x="479"/>
        <item x="638"/>
        <item x="767"/>
        <item x="488"/>
        <item x="768"/>
        <item x="337"/>
        <item x="336"/>
        <item x="155"/>
        <item x="489"/>
        <item x="639"/>
        <item x="154"/>
        <item x="801"/>
        <item x="570"/>
        <item x="422"/>
        <item x="266"/>
        <item x="27"/>
        <item x="712"/>
        <item x="253"/>
        <item x="706"/>
        <item x="556"/>
        <item x="409"/>
        <item x="55"/>
        <item x="562"/>
        <item x="172"/>
        <item x="498"/>
        <item x="650"/>
        <item x="271"/>
        <item x="345"/>
        <item x="165"/>
        <item x="33"/>
        <item x="778"/>
        <item x="259"/>
        <item x="415"/>
        <item x="350"/>
        <item x="575"/>
        <item x="61"/>
        <item x="17"/>
        <item x="578"/>
        <item x="721"/>
        <item x="29"/>
        <item x="402"/>
        <item x="430"/>
        <item x="275"/>
        <item x="549"/>
        <item x="245"/>
        <item x="28"/>
        <item x="698"/>
        <item x="254"/>
        <item x="557"/>
        <item x="255"/>
        <item x="35"/>
        <item x="410"/>
        <item x="411"/>
        <item x="427"/>
        <item x="261"/>
        <item x="720"/>
        <item x="707"/>
        <item x="134"/>
        <item x="558"/>
        <item x="324"/>
        <item x="693"/>
        <item x="417"/>
        <item x="478"/>
        <item x="627"/>
        <item x="713"/>
        <item x="708"/>
        <item x="564"/>
        <item x="758"/>
        <item x="769"/>
        <item x="126"/>
        <item x="640"/>
        <item x="545"/>
        <item x="490"/>
        <item x="395"/>
        <item x="156"/>
        <item x="338"/>
        <item x="240"/>
        <item x="4"/>
        <item x="47"/>
        <item x="731"/>
        <item x="139"/>
        <item x="481"/>
        <item x="629"/>
        <item x="328"/>
        <item x="760"/>
        <item x="594"/>
        <item x="447"/>
        <item x="293"/>
        <item x="164"/>
        <item x="88"/>
        <item x="344"/>
        <item x="163"/>
        <item x="495"/>
        <item x="343"/>
        <item x="645"/>
        <item x="772"/>
        <item x="773"/>
        <item x="644"/>
        <item x="494"/>
        <item x="239"/>
        <item x="3"/>
        <item x="394"/>
        <item x="544"/>
        <item x="692"/>
        <item t="default"/>
      </items>
    </pivotField>
  </pivotFields>
  <rowFields count="4">
    <field x="2"/>
    <field x="0"/>
    <field x="4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adcount" fld="5" baseField="0" baseItem="0"/>
    <dataField name="Percentage Of Subtotal" fld="5" baseField="5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5A0-B139-4A53-BBC2-5FDF450593B5}">
  <dimension ref="A1:AR60"/>
  <sheetViews>
    <sheetView showGridLines="0" tabSelected="1" topLeftCell="Q1" zoomScaleNormal="100" workbookViewId="0">
      <selection activeCell="E27" sqref="E27"/>
    </sheetView>
  </sheetViews>
  <sheetFormatPr defaultColWidth="8.88671875" defaultRowHeight="14.4" x14ac:dyDescent="0.3"/>
  <cols>
    <col min="1" max="1" width="2.33203125" style="87" customWidth="1"/>
    <col min="2" max="3" width="8.88671875" style="87"/>
    <col min="4" max="4" width="10.109375" style="87" customWidth="1"/>
    <col min="5" max="9" width="8.88671875" style="87"/>
    <col min="10" max="10" width="7.6640625" style="87" customWidth="1"/>
    <col min="11" max="12" width="2.6640625" style="87" customWidth="1"/>
    <col min="13" max="21" width="8.88671875" style="87"/>
    <col min="22" max="22" width="2.5546875" style="87" customWidth="1"/>
    <col min="23" max="23" width="2.88671875" style="87" customWidth="1"/>
    <col min="24" max="43" width="8.88671875" style="87"/>
    <col min="44" max="44" width="2.88671875" style="87" customWidth="1"/>
    <col min="45" max="16384" width="8.88671875" style="87"/>
  </cols>
  <sheetData>
    <row r="1" spans="1:44" s="90" customFormat="1" ht="28.5" customHeight="1" x14ac:dyDescent="0.4">
      <c r="B1" s="94" t="s">
        <v>159</v>
      </c>
      <c r="C1" s="91"/>
      <c r="D1" s="91"/>
      <c r="E1" s="91"/>
      <c r="F1" s="91"/>
      <c r="G1" s="91"/>
      <c r="H1" s="91"/>
      <c r="I1" s="91"/>
      <c r="J1" s="92"/>
      <c r="K1" s="92"/>
    </row>
    <row r="2" spans="1:44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</row>
    <row r="3" spans="1:44" ht="16.8" x14ac:dyDescent="0.4">
      <c r="A3" s="105"/>
      <c r="B3" s="106" t="s">
        <v>162</v>
      </c>
      <c r="C3" s="106"/>
      <c r="D3" s="107"/>
      <c r="E3" s="107"/>
      <c r="F3" s="105"/>
      <c r="G3" s="105"/>
      <c r="H3" s="105"/>
      <c r="I3" s="105"/>
      <c r="J3" s="105"/>
      <c r="K3" s="105"/>
      <c r="L3" s="66"/>
      <c r="M3" s="93" t="str">
        <f>"Total Part-Time Workforce Distribution For "&amp;N8</f>
        <v>Total Part-Time Workforce Distribution For 2018</v>
      </c>
      <c r="N3" s="93"/>
      <c r="O3" s="93"/>
      <c r="P3" s="93"/>
      <c r="Q3" s="93"/>
      <c r="R3" s="66"/>
      <c r="S3" s="66"/>
      <c r="T3" s="66"/>
      <c r="U3" s="66"/>
      <c r="V3" s="66"/>
      <c r="W3" s="81"/>
      <c r="X3" s="113" t="s">
        <v>173</v>
      </c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</row>
    <row r="4" spans="1:44" x14ac:dyDescent="0.3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4" x14ac:dyDescent="0.3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</row>
    <row r="6" spans="1:44" x14ac:dyDescent="0.3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</row>
    <row r="7" spans="1:44" x14ac:dyDescent="0.3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</row>
    <row r="8" spans="1:44" x14ac:dyDescent="0.3">
      <c r="A8" s="105"/>
      <c r="B8" s="108" t="s">
        <v>160</v>
      </c>
      <c r="C8" s="108" t="str">
        <f>INDEX('Cluster Part Time'!E14:E23,'Final Dashboard'!$B$9)</f>
        <v>Industry</v>
      </c>
      <c r="D8" s="109"/>
      <c r="E8" s="110"/>
      <c r="F8" s="110"/>
      <c r="G8" s="105"/>
      <c r="H8" s="105"/>
      <c r="I8" s="105"/>
      <c r="J8" s="105"/>
      <c r="K8" s="105"/>
      <c r="L8" s="66"/>
      <c r="M8" s="112" t="s">
        <v>161</v>
      </c>
      <c r="N8" s="112">
        <f>INDEX('Cluster Part Time'!E67:E78, 'Final Dashboard'!B16)</f>
        <v>2018</v>
      </c>
      <c r="O8" s="66"/>
      <c r="P8" s="66"/>
      <c r="Q8" s="66"/>
      <c r="R8" s="66"/>
      <c r="S8" s="66"/>
      <c r="T8" s="66"/>
      <c r="U8" s="66"/>
      <c r="V8" s="66"/>
      <c r="W8" s="81"/>
      <c r="X8" s="114" t="s">
        <v>161</v>
      </c>
      <c r="Y8" s="114" t="str">
        <f>INDEX(X10:X11, X9)</f>
        <v>Male</v>
      </c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</row>
    <row r="9" spans="1:44" x14ac:dyDescent="0.3">
      <c r="A9" s="105"/>
      <c r="B9" s="111">
        <v>5</v>
      </c>
      <c r="C9" s="105"/>
      <c r="D9" s="105"/>
      <c r="E9" s="105"/>
      <c r="F9" s="105"/>
      <c r="G9" s="105"/>
      <c r="H9" s="105"/>
      <c r="I9" s="105"/>
      <c r="J9" s="105"/>
      <c r="K9" s="105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81"/>
      <c r="X9" s="145">
        <v>1</v>
      </c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</row>
    <row r="10" spans="1:44" x14ac:dyDescent="0.3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81"/>
      <c r="X10" s="146" t="s">
        <v>4</v>
      </c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</row>
    <row r="11" spans="1:44" x14ac:dyDescent="0.3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81"/>
      <c r="X11" s="146" t="s">
        <v>5</v>
      </c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</row>
    <row r="12" spans="1:44" x14ac:dyDescent="0.3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</row>
    <row r="13" spans="1:44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</row>
    <row r="14" spans="1:44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</row>
    <row r="15" spans="1:44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</row>
    <row r="16" spans="1:44" x14ac:dyDescent="0.3">
      <c r="A16" s="105"/>
      <c r="B16" s="111">
        <v>5</v>
      </c>
      <c r="C16" s="105"/>
      <c r="D16" s="105"/>
      <c r="E16" s="105"/>
      <c r="F16" s="105"/>
      <c r="G16" s="105"/>
      <c r="H16" s="105"/>
      <c r="I16" s="105"/>
      <c r="J16" s="105"/>
      <c r="K16" s="105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</row>
    <row r="17" spans="1:44" x14ac:dyDescent="0.3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</row>
    <row r="18" spans="1:44" x14ac:dyDescent="0.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</row>
    <row r="19" spans="1:44" x14ac:dyDescent="0.3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</row>
    <row r="20" spans="1:44" x14ac:dyDescent="0.3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</row>
    <row r="21" spans="1:44" x14ac:dyDescent="0.3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</row>
    <row r="22" spans="1:44" x14ac:dyDescent="0.3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</row>
    <row r="23" spans="1:44" x14ac:dyDescent="0.3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</row>
    <row r="24" spans="1:44" x14ac:dyDescent="0.3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</row>
    <row r="25" spans="1:44" x14ac:dyDescent="0.3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</row>
    <row r="26" spans="1:44" x14ac:dyDescent="0.3">
      <c r="A26" s="105"/>
      <c r="B26" s="101" t="s">
        <v>168</v>
      </c>
      <c r="C26" s="102"/>
      <c r="D26" s="102"/>
      <c r="E26" s="103">
        <f>'Cluster Part Time'!F78</f>
        <v>-817.93224639992695</v>
      </c>
      <c r="F26" s="102"/>
      <c r="G26" s="102"/>
      <c r="H26" s="102"/>
      <c r="I26" s="102"/>
      <c r="J26" s="104"/>
      <c r="K26" s="105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</row>
    <row r="27" spans="1:44" x14ac:dyDescent="0.3">
      <c r="A27" s="105"/>
      <c r="B27" s="169" t="s">
        <v>179</v>
      </c>
      <c r="C27" s="105"/>
      <c r="D27" s="105"/>
      <c r="E27" s="170">
        <f>ROUND((E26-'Cluster Part Time'!F71)/'Cluster Part Time'!F71, 2) * 100</f>
        <v>-200.99999999999997</v>
      </c>
      <c r="F27" s="105"/>
      <c r="G27" s="105"/>
      <c r="H27" s="105"/>
      <c r="I27" s="105"/>
      <c r="J27" s="105"/>
      <c r="K27" s="105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</row>
    <row r="28" spans="1:44" x14ac:dyDescent="0.3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</row>
    <row r="29" spans="1:44" x14ac:dyDescent="0.3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</row>
    <row r="30" spans="1:44" ht="18.75" customHeight="1" x14ac:dyDescent="0.4">
      <c r="A30" s="115"/>
      <c r="B30" s="116" t="s">
        <v>165</v>
      </c>
      <c r="C30" s="115"/>
      <c r="D30" s="115"/>
      <c r="E30" s="115"/>
      <c r="F30" s="115"/>
      <c r="G30" s="115"/>
      <c r="H30" s="115"/>
      <c r="I30" s="115"/>
      <c r="J30" s="115"/>
      <c r="K30" s="115"/>
      <c r="L30" s="35"/>
      <c r="M30" s="119" t="s">
        <v>164</v>
      </c>
      <c r="N30" s="35"/>
      <c r="O30" s="35"/>
      <c r="P30" s="35"/>
      <c r="Q30" s="35"/>
      <c r="R30" s="35"/>
      <c r="S30" s="35"/>
      <c r="T30" s="35"/>
      <c r="U30" s="35"/>
      <c r="V30" s="35"/>
      <c r="W30" s="141"/>
      <c r="X30" s="142" t="s">
        <v>172</v>
      </c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</row>
    <row r="31" spans="1:44" x14ac:dyDescent="0.3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</row>
    <row r="32" spans="1:44" x14ac:dyDescent="0.3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</row>
    <row r="33" spans="1:44" x14ac:dyDescent="0.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</row>
    <row r="34" spans="1:44" x14ac:dyDescent="0.3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</row>
    <row r="35" spans="1:44" x14ac:dyDescent="0.3">
      <c r="A35" s="115"/>
      <c r="B35" s="117" t="s">
        <v>161</v>
      </c>
      <c r="C35" s="117" t="str">
        <f>INDEX('Cluster Part Time'!E14:E23,'Final Dashboard'!B36)</f>
        <v>Industry</v>
      </c>
      <c r="D35" s="115"/>
      <c r="E35" s="115"/>
      <c r="F35" s="115"/>
      <c r="G35" s="115"/>
      <c r="H35" s="115"/>
      <c r="I35" s="115"/>
      <c r="J35" s="115"/>
      <c r="K35" s="115"/>
      <c r="L35" s="35"/>
      <c r="M35" s="120" t="s">
        <v>161</v>
      </c>
      <c r="N35" s="120" t="str">
        <f>INDEX('Cluster Part Time'!E14:E23,'Final Dashboard'!M36)</f>
        <v>Treasury</v>
      </c>
      <c r="O35" s="120"/>
      <c r="P35" s="35"/>
      <c r="Q35" s="35"/>
      <c r="R35" s="35"/>
      <c r="S35" s="35"/>
      <c r="T35" s="35"/>
      <c r="U35" s="35"/>
      <c r="V35" s="35"/>
      <c r="W35" s="141"/>
      <c r="X35" s="143" t="s">
        <v>161</v>
      </c>
      <c r="Y35" s="143" t="str">
        <f>INDEX(X37:X38, X36)</f>
        <v>Female</v>
      </c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</row>
    <row r="36" spans="1:44" x14ac:dyDescent="0.3">
      <c r="A36" s="115"/>
      <c r="B36" s="118">
        <v>5</v>
      </c>
      <c r="C36" s="117"/>
      <c r="D36" s="115"/>
      <c r="E36" s="115"/>
      <c r="F36" s="115"/>
      <c r="G36" s="115"/>
      <c r="H36" s="115"/>
      <c r="I36" s="115"/>
      <c r="J36" s="115"/>
      <c r="K36" s="115"/>
      <c r="L36" s="35"/>
      <c r="M36" s="168">
        <v>10</v>
      </c>
      <c r="N36" s="35"/>
      <c r="O36" s="35"/>
      <c r="P36" s="35"/>
      <c r="Q36" s="35"/>
      <c r="R36" s="35"/>
      <c r="S36" s="35"/>
      <c r="T36" s="35"/>
      <c r="U36" s="35"/>
      <c r="V36" s="35"/>
      <c r="W36" s="141"/>
      <c r="X36" s="144">
        <v>2</v>
      </c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</row>
    <row r="37" spans="1:44" x14ac:dyDescent="0.3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141"/>
      <c r="X37" s="144" t="s">
        <v>4</v>
      </c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</row>
    <row r="38" spans="1:44" x14ac:dyDescent="0.3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141"/>
      <c r="X38" s="144" t="s">
        <v>5</v>
      </c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</row>
    <row r="39" spans="1:44" x14ac:dyDescent="0.3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</row>
    <row r="40" spans="1:44" x14ac:dyDescent="0.3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</row>
    <row r="41" spans="1:44" x14ac:dyDescent="0.3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</row>
    <row r="42" spans="1:44" x14ac:dyDescent="0.3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</row>
    <row r="43" spans="1:44" x14ac:dyDescent="0.3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</row>
    <row r="44" spans="1:44" x14ac:dyDescent="0.3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</row>
    <row r="45" spans="1:44" x14ac:dyDescent="0.3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</row>
    <row r="46" spans="1:44" x14ac:dyDescent="0.3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</row>
    <row r="47" spans="1:44" x14ac:dyDescent="0.3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</row>
    <row r="48" spans="1:44" x14ac:dyDescent="0.3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</row>
    <row r="49" spans="1:44" x14ac:dyDescent="0.3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</row>
    <row r="50" spans="1:44" x14ac:dyDescent="0.3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</row>
    <row r="51" spans="1:44" x14ac:dyDescent="0.3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</row>
    <row r="52" spans="1:44" x14ac:dyDescent="0.3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</row>
    <row r="53" spans="1:44" x14ac:dyDescent="0.3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</row>
    <row r="54" spans="1:44" x14ac:dyDescent="0.3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</row>
    <row r="55" spans="1:44" x14ac:dyDescent="0.3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</row>
    <row r="56" spans="1:44" ht="15" thickBot="1" x14ac:dyDescent="0.3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35"/>
      <c r="M56" s="121" t="s">
        <v>166</v>
      </c>
      <c r="N56" s="122"/>
      <c r="O56" s="122"/>
      <c r="P56" s="122"/>
      <c r="Q56" s="122"/>
      <c r="R56" s="122"/>
      <c r="S56" s="122"/>
      <c r="T56" s="122"/>
      <c r="U56" s="123"/>
      <c r="V56" s="35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</row>
    <row r="57" spans="1:44" x14ac:dyDescent="0.3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35"/>
      <c r="M57" s="124" t="s">
        <v>119</v>
      </c>
      <c r="N57" s="125" t="s">
        <v>167</v>
      </c>
      <c r="O57" s="125"/>
      <c r="P57" s="125"/>
      <c r="Q57" s="125"/>
      <c r="R57" s="125"/>
      <c r="S57" s="125"/>
      <c r="T57" s="125"/>
      <c r="U57" s="126"/>
      <c r="V57" s="35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</row>
    <row r="58" spans="1:44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35"/>
      <c r="M58" s="127" t="s">
        <v>4</v>
      </c>
      <c r="N58" s="128">
        <f>'Part Time Proportion'!Q79</f>
        <v>3.1275167919999625</v>
      </c>
      <c r="O58" s="129"/>
      <c r="P58" s="129"/>
      <c r="Q58" s="129"/>
      <c r="R58" s="129"/>
      <c r="S58" s="129"/>
      <c r="T58" s="129"/>
      <c r="U58" s="130"/>
      <c r="V58" s="35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</row>
    <row r="59" spans="1:44" x14ac:dyDescent="0.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35"/>
      <c r="M59" s="131" t="s">
        <v>5</v>
      </c>
      <c r="N59" s="132">
        <f>'Part Time Proportion'!R79</f>
        <v>9.2665830719997757</v>
      </c>
      <c r="O59" s="133"/>
      <c r="P59" s="133"/>
      <c r="Q59" s="133"/>
      <c r="R59" s="133"/>
      <c r="S59" s="133"/>
      <c r="T59" s="133"/>
      <c r="U59" s="134"/>
      <c r="V59" s="35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</row>
    <row r="60" spans="1:44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3" name="List Box 5">
              <controlPr defaultSize="0" autoLine="0" autoPict="0">
                <anchor moveWithCells="1">
                  <from>
                    <xdr:col>1</xdr:col>
                    <xdr:colOff>7620</xdr:colOff>
                    <xdr:row>3</xdr:row>
                    <xdr:rowOff>30480</xdr:rowOff>
                  </from>
                  <to>
                    <xdr:col>9</xdr:col>
                    <xdr:colOff>502920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4" name="List Box 6">
              <controlPr defaultSize="0" autoLine="0" autoPict="0">
                <anchor moveWithCells="1">
                  <from>
                    <xdr:col>12</xdr:col>
                    <xdr:colOff>7620</xdr:colOff>
                    <xdr:row>3</xdr:row>
                    <xdr:rowOff>30480</xdr:rowOff>
                  </from>
                  <to>
                    <xdr:col>21</xdr:col>
                    <xdr:colOff>0</xdr:colOff>
                    <xdr:row>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List Box 7">
              <controlPr defaultSize="0" autoLine="0" autoPict="0">
                <anchor moveWithCells="1">
                  <from>
                    <xdr:col>22</xdr:col>
                    <xdr:colOff>190500</xdr:colOff>
                    <xdr:row>3</xdr:row>
                    <xdr:rowOff>0</xdr:rowOff>
                  </from>
                  <to>
                    <xdr:col>42</xdr:col>
                    <xdr:colOff>579120</xdr:colOff>
                    <xdr:row>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List Box 9">
              <controlPr defaultSize="0" autoLine="0" autoPict="0">
                <anchor moveWithCells="1">
                  <from>
                    <xdr:col>1</xdr:col>
                    <xdr:colOff>0</xdr:colOff>
                    <xdr:row>30</xdr:row>
                    <xdr:rowOff>0</xdr:rowOff>
                  </from>
                  <to>
                    <xdr:col>9</xdr:col>
                    <xdr:colOff>502920</xdr:colOff>
                    <xdr:row>33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List Box 10">
              <controlPr defaultSize="0" autoLine="0" autoPict="0">
                <anchor moveWithCells="1">
                  <from>
                    <xdr:col>12</xdr:col>
                    <xdr:colOff>0</xdr:colOff>
                    <xdr:row>30</xdr:row>
                    <xdr:rowOff>22860</xdr:rowOff>
                  </from>
                  <to>
                    <xdr:col>21</xdr:col>
                    <xdr:colOff>0</xdr:colOff>
                    <xdr:row>33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List Box 12">
              <controlPr defaultSize="0" autoLine="0" autoPict="0">
                <anchor moveWithCells="1">
                  <from>
                    <xdr:col>22</xdr:col>
                    <xdr:colOff>182880</xdr:colOff>
                    <xdr:row>30</xdr:row>
                    <xdr:rowOff>30480</xdr:rowOff>
                  </from>
                  <to>
                    <xdr:col>42</xdr:col>
                    <xdr:colOff>571500</xdr:colOff>
                    <xdr:row>33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15"/>
  <sheetViews>
    <sheetView showGridLines="0" workbookViewId="0">
      <selection activeCell="R32" sqref="R32"/>
    </sheetView>
  </sheetViews>
  <sheetFormatPr defaultColWidth="8.88671875" defaultRowHeight="14.4" x14ac:dyDescent="0.3"/>
  <cols>
    <col min="1" max="1" width="29.109375" customWidth="1"/>
  </cols>
  <sheetData>
    <row r="1" spans="1:17" x14ac:dyDescent="0.3">
      <c r="A1" s="14" t="s">
        <v>120</v>
      </c>
    </row>
    <row r="2" spans="1:17" ht="15" thickBot="1" x14ac:dyDescent="0.35"/>
    <row r="3" spans="1:17" x14ac:dyDescent="0.3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3">
      <c r="A4" s="8" t="s">
        <v>17</v>
      </c>
      <c r="B4" s="9" t="s">
        <v>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 x14ac:dyDescent="0.3">
      <c r="A5" s="8" t="s">
        <v>2</v>
      </c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x14ac:dyDescent="0.3">
      <c r="A6" s="8" t="s">
        <v>20</v>
      </c>
      <c r="B6" s="9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3">
      <c r="A7" s="8" t="s">
        <v>22</v>
      </c>
      <c r="B7" s="9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3">
      <c r="A11" s="22" t="s">
        <v>122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3">
      <c r="A12" s="8" t="s">
        <v>121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3">
      <c r="A13" s="8" t="s">
        <v>124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3">
      <c r="A14" s="8" t="s">
        <v>123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ht="15" thickBot="1" x14ac:dyDescent="0.3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topLeftCell="B1" workbookViewId="0">
      <pane ySplit="3" topLeftCell="A74" activePane="bottomLeft" state="frozen"/>
      <selection pane="bottomLeft" activeCell="T96" activeCellId="4" sqref="D96 H96 L96 P96 T96"/>
    </sheetView>
  </sheetViews>
  <sheetFormatPr defaultColWidth="8.88671875" defaultRowHeight="14.4" x14ac:dyDescent="0.3"/>
  <cols>
    <col min="1" max="1" width="27" bestFit="1" customWidth="1"/>
    <col min="2" max="2" width="44.4414062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3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3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3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3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3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3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3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3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3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3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3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3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3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3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3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3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3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3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3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3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3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3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3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3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3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3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3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3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3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3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3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3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3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3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3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3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3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3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3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3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3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3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3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3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3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3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3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3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3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3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3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3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3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3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3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3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3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3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3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3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3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3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3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3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3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3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3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3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3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3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3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3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3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3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3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3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3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3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3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3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3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3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3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3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3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3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3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3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3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3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3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3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3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3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3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3">
      <c r="A96" s="15"/>
      <c r="B96" s="16" t="s">
        <v>116</v>
      </c>
      <c r="C96" s="17">
        <f>SUM(C4:C95)</f>
        <v>123614</v>
      </c>
      <c r="D96" s="17">
        <f t="shared" ref="D96:V96" si="0">SUM(D4:D95)</f>
        <v>156793</v>
      </c>
      <c r="E96" s="17">
        <f>SUM(E4:E95)</f>
        <v>13995</v>
      </c>
      <c r="F96" s="17">
        <f t="shared" si="0"/>
        <v>87983</v>
      </c>
      <c r="G96" s="17">
        <f t="shared" si="0"/>
        <v>118504</v>
      </c>
      <c r="H96" s="17">
        <f t="shared" si="0"/>
        <v>152038</v>
      </c>
      <c r="I96" s="17">
        <f t="shared" si="0"/>
        <v>14302</v>
      </c>
      <c r="J96" s="17">
        <f t="shared" si="0"/>
        <v>89943</v>
      </c>
      <c r="K96" s="17">
        <f t="shared" si="0"/>
        <v>117976</v>
      </c>
      <c r="L96" s="17">
        <f t="shared" si="0"/>
        <v>154489</v>
      </c>
      <c r="M96" s="17">
        <f t="shared" si="0"/>
        <v>14678</v>
      </c>
      <c r="N96" s="17">
        <f t="shared" si="0"/>
        <v>88264</v>
      </c>
      <c r="O96" s="17">
        <f t="shared" si="0"/>
        <v>114962</v>
      </c>
      <c r="P96" s="17">
        <f t="shared" si="0"/>
        <v>155408</v>
      </c>
      <c r="Q96" s="17">
        <f t="shared" si="0"/>
        <v>18706</v>
      </c>
      <c r="R96" s="17">
        <f t="shared" si="0"/>
        <v>90721</v>
      </c>
      <c r="S96" s="17">
        <f t="shared" si="0"/>
        <v>111377</v>
      </c>
      <c r="T96" s="17">
        <f t="shared" si="0"/>
        <v>155833</v>
      </c>
      <c r="U96" s="17">
        <f>SUM(U4:U95)</f>
        <v>22034</v>
      </c>
      <c r="V96" s="17">
        <f t="shared" si="0"/>
        <v>90216</v>
      </c>
    </row>
    <row r="97" spans="1:22" ht="15" thickBot="1" x14ac:dyDescent="0.35">
      <c r="A97" s="15"/>
      <c r="B97" s="15"/>
      <c r="C97" s="18"/>
      <c r="D97" s="19">
        <f>SUM(C96:D96)</f>
        <v>280407</v>
      </c>
      <c r="E97" s="20"/>
      <c r="F97" s="19">
        <f>SUM(E96:F96)</f>
        <v>101978</v>
      </c>
      <c r="G97" s="20"/>
      <c r="H97" s="19">
        <f>SUM(G96:H96)</f>
        <v>270542</v>
      </c>
      <c r="I97" s="20"/>
      <c r="J97" s="19">
        <f>SUM(I96:J96)</f>
        <v>104245</v>
      </c>
      <c r="K97" s="20"/>
      <c r="L97" s="19">
        <f>SUM(K96:L96)</f>
        <v>272465</v>
      </c>
      <c r="M97" s="20"/>
      <c r="N97" s="19">
        <f>SUM(M96:N96)</f>
        <v>102942</v>
      </c>
      <c r="O97" s="20"/>
      <c r="P97" s="19">
        <f>SUM(O96:P96)</f>
        <v>270370</v>
      </c>
      <c r="Q97" s="20"/>
      <c r="R97" s="19">
        <f>SUM(Q96:R96)</f>
        <v>109427</v>
      </c>
      <c r="S97" s="20"/>
      <c r="T97" s="19">
        <f>SUM(S96:T96)</f>
        <v>267210</v>
      </c>
      <c r="U97" s="20"/>
      <c r="V97" s="19">
        <f>SUM(U96:V96)</f>
        <v>112250</v>
      </c>
    </row>
    <row r="98" spans="1:22" ht="15" thickTop="1" x14ac:dyDescent="0.3">
      <c r="A98" s="15"/>
      <c r="B98" s="15"/>
      <c r="C98" s="15"/>
      <c r="D98" s="15"/>
      <c r="E98" s="15"/>
      <c r="F98" s="17">
        <f>SUM(C96:F96)</f>
        <v>382385</v>
      </c>
      <c r="G98" s="21"/>
      <c r="H98" s="21"/>
      <c r="I98" s="21"/>
      <c r="J98" s="17">
        <f>SUM(G96:J96)</f>
        <v>374787</v>
      </c>
      <c r="K98" s="21"/>
      <c r="L98" s="21"/>
      <c r="M98" s="21"/>
      <c r="N98" s="17">
        <f>SUM(K96:N96)</f>
        <v>375407</v>
      </c>
      <c r="O98" s="21"/>
      <c r="P98" s="21"/>
      <c r="Q98" s="21"/>
      <c r="R98" s="17">
        <f>SUM(O96:R96)</f>
        <v>379797</v>
      </c>
      <c r="S98" s="21"/>
      <c r="T98" s="21"/>
      <c r="U98" s="21"/>
      <c r="V98" s="17">
        <f>SUM(S96:V96)</f>
        <v>379460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zoomScale="60" zoomScaleNormal="60" workbookViewId="0">
      <pane ySplit="1" topLeftCell="A1778" activePane="bottomLeft" state="frozen"/>
      <selection pane="bottomLeft" activeCell="B1837" sqref="B1837"/>
    </sheetView>
  </sheetViews>
  <sheetFormatPr defaultColWidth="9.109375" defaultRowHeight="13.2" x14ac:dyDescent="0.25"/>
  <cols>
    <col min="1" max="1" width="27" style="15" bestFit="1" customWidth="1"/>
    <col min="2" max="2" width="44.44140625" style="15" bestFit="1" customWidth="1"/>
    <col min="3" max="6" width="44.44140625" style="15" customWidth="1"/>
    <col min="7" max="8" width="10.33203125" style="15" bestFit="1" customWidth="1"/>
    <col min="9" max="9" width="9.33203125" style="15" bestFit="1" customWidth="1"/>
    <col min="10" max="10" width="10.33203125" style="15" bestFit="1" customWidth="1"/>
    <col min="11" max="16384" width="9.109375" style="15"/>
  </cols>
  <sheetData>
    <row r="1" spans="1:6" x14ac:dyDescent="0.25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</row>
    <row r="2" spans="1:6" x14ac:dyDescent="0.25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">
        <v>180</v>
      </c>
    </row>
    <row r="3" spans="1:6" x14ac:dyDescent="0.25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">
        <v>2463</v>
      </c>
    </row>
    <row r="4" spans="1:6" x14ac:dyDescent="0.25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">
        <v>32</v>
      </c>
    </row>
    <row r="5" spans="1:6" x14ac:dyDescent="0.25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">
        <v>39251</v>
      </c>
    </row>
    <row r="6" spans="1:6" x14ac:dyDescent="0.25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">
        <v>9817</v>
      </c>
    </row>
    <row r="7" spans="1:6" x14ac:dyDescent="0.25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">
        <v>44</v>
      </c>
    </row>
    <row r="8" spans="1:6" x14ac:dyDescent="0.25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">
        <v>82</v>
      </c>
    </row>
    <row r="9" spans="1:6" x14ac:dyDescent="0.25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">
        <v>3205</v>
      </c>
    </row>
    <row r="10" spans="1:6" x14ac:dyDescent="0.25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x14ac:dyDescent="0.25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">
        <v>76</v>
      </c>
    </row>
    <row r="12" spans="1:6" x14ac:dyDescent="0.25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">
        <v>58</v>
      </c>
    </row>
    <row r="13" spans="1:6" x14ac:dyDescent="0.25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">
        <v>83</v>
      </c>
    </row>
    <row r="14" spans="1:6" x14ac:dyDescent="0.25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">
        <v>22</v>
      </c>
    </row>
    <row r="15" spans="1:6" x14ac:dyDescent="0.25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x14ac:dyDescent="0.25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">
        <v>72</v>
      </c>
    </row>
    <row r="17" spans="1:6" x14ac:dyDescent="0.25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">
        <v>70</v>
      </c>
    </row>
    <row r="18" spans="1:6" x14ac:dyDescent="0.25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x14ac:dyDescent="0.25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x14ac:dyDescent="0.25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x14ac:dyDescent="0.25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x14ac:dyDescent="0.25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x14ac:dyDescent="0.25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">
        <v>11</v>
      </c>
    </row>
    <row r="24" spans="1:6" x14ac:dyDescent="0.25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x14ac:dyDescent="0.25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x14ac:dyDescent="0.25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x14ac:dyDescent="0.25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x14ac:dyDescent="0.25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x14ac:dyDescent="0.25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x14ac:dyDescent="0.25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x14ac:dyDescent="0.25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x14ac:dyDescent="0.25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x14ac:dyDescent="0.25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x14ac:dyDescent="0.25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x14ac:dyDescent="0.25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x14ac:dyDescent="0.25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x14ac:dyDescent="0.25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x14ac:dyDescent="0.25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">
        <v>22</v>
      </c>
    </row>
    <row r="39" spans="1:6" x14ac:dyDescent="0.25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x14ac:dyDescent="0.25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x14ac:dyDescent="0.25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">
        <v>60</v>
      </c>
    </row>
    <row r="42" spans="1:6" x14ac:dyDescent="0.25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x14ac:dyDescent="0.25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x14ac:dyDescent="0.25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x14ac:dyDescent="0.25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">
        <v>81</v>
      </c>
    </row>
    <row r="46" spans="1:6" x14ac:dyDescent="0.25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">
        <v>86</v>
      </c>
    </row>
    <row r="47" spans="1:6" x14ac:dyDescent="0.25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">
        <v>24</v>
      </c>
    </row>
    <row r="48" spans="1:6" x14ac:dyDescent="0.25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x14ac:dyDescent="0.25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">
        <v>29</v>
      </c>
    </row>
    <row r="50" spans="1:6" x14ac:dyDescent="0.25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x14ac:dyDescent="0.25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x14ac:dyDescent="0.25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">
        <v>86</v>
      </c>
    </row>
    <row r="53" spans="1:6" x14ac:dyDescent="0.25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x14ac:dyDescent="0.25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x14ac:dyDescent="0.25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x14ac:dyDescent="0.25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">
        <v>33</v>
      </c>
    </row>
    <row r="57" spans="1:6" x14ac:dyDescent="0.25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">
        <v>92</v>
      </c>
    </row>
    <row r="58" spans="1:6" x14ac:dyDescent="0.25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x14ac:dyDescent="0.25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x14ac:dyDescent="0.25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x14ac:dyDescent="0.25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">
        <v>17</v>
      </c>
    </row>
    <row r="62" spans="1:6" x14ac:dyDescent="0.25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x14ac:dyDescent="0.25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x14ac:dyDescent="0.25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">
        <v>63</v>
      </c>
    </row>
    <row r="65" spans="1:6" x14ac:dyDescent="0.25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x14ac:dyDescent="0.25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x14ac:dyDescent="0.25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x14ac:dyDescent="0.25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x14ac:dyDescent="0.25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">
        <v>81</v>
      </c>
    </row>
    <row r="70" spans="1:6" x14ac:dyDescent="0.25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x14ac:dyDescent="0.25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">
        <v>41</v>
      </c>
    </row>
    <row r="72" spans="1:6" x14ac:dyDescent="0.25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x14ac:dyDescent="0.25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x14ac:dyDescent="0.25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">
        <v>14</v>
      </c>
    </row>
    <row r="75" spans="1:6" x14ac:dyDescent="0.25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">
        <v>27</v>
      </c>
    </row>
    <row r="76" spans="1:6" x14ac:dyDescent="0.25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">
        <v>71</v>
      </c>
    </row>
    <row r="77" spans="1:6" x14ac:dyDescent="0.25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x14ac:dyDescent="0.25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">
        <v>85</v>
      </c>
    </row>
    <row r="79" spans="1:6" x14ac:dyDescent="0.25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">
        <v>58</v>
      </c>
    </row>
    <row r="80" spans="1:6" x14ac:dyDescent="0.25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">
        <v>18</v>
      </c>
    </row>
    <row r="81" spans="1:6" x14ac:dyDescent="0.25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">
        <v>14</v>
      </c>
    </row>
    <row r="82" spans="1:6" x14ac:dyDescent="0.25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">
        <v>32</v>
      </c>
    </row>
    <row r="83" spans="1:6" x14ac:dyDescent="0.25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x14ac:dyDescent="0.25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x14ac:dyDescent="0.25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x14ac:dyDescent="0.25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">
        <v>44</v>
      </c>
    </row>
    <row r="87" spans="1:6" x14ac:dyDescent="0.25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x14ac:dyDescent="0.25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x14ac:dyDescent="0.25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x14ac:dyDescent="0.25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x14ac:dyDescent="0.25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x14ac:dyDescent="0.25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x14ac:dyDescent="0.25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x14ac:dyDescent="0.25">
      <c r="A94" s="1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x14ac:dyDescent="0.25">
      <c r="A95" s="1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x14ac:dyDescent="0.25">
      <c r="A96" s="1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">
        <v>6</v>
      </c>
    </row>
    <row r="97" spans="1:6" x14ac:dyDescent="0.25">
      <c r="A97" s="1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x14ac:dyDescent="0.25">
      <c r="A98" s="1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x14ac:dyDescent="0.25">
      <c r="A99" s="1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x14ac:dyDescent="0.25">
      <c r="A100" s="1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x14ac:dyDescent="0.25">
      <c r="A101" s="1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x14ac:dyDescent="0.25">
      <c r="A102" s="1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x14ac:dyDescent="0.25">
      <c r="A103" s="1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x14ac:dyDescent="0.25">
      <c r="A104" s="1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x14ac:dyDescent="0.25">
      <c r="A105" s="1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x14ac:dyDescent="0.25">
      <c r="A106" s="1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x14ac:dyDescent="0.25">
      <c r="A107" s="1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x14ac:dyDescent="0.25">
      <c r="A108" s="1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x14ac:dyDescent="0.25">
      <c r="A109" s="1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x14ac:dyDescent="0.25">
      <c r="A110" s="1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x14ac:dyDescent="0.25">
      <c r="A111" s="1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x14ac:dyDescent="0.25">
      <c r="A112" s="1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x14ac:dyDescent="0.25">
      <c r="A113" s="1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x14ac:dyDescent="0.25">
      <c r="A114" s="1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x14ac:dyDescent="0.25">
      <c r="A115" s="1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x14ac:dyDescent="0.25">
      <c r="A116" s="1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x14ac:dyDescent="0.25">
      <c r="A117" s="1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x14ac:dyDescent="0.25">
      <c r="A118" s="1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x14ac:dyDescent="0.25">
      <c r="A119" s="1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x14ac:dyDescent="0.25">
      <c r="A120" s="1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x14ac:dyDescent="0.25">
      <c r="A121" s="1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x14ac:dyDescent="0.25">
      <c r="A122" s="1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x14ac:dyDescent="0.25">
      <c r="A123" s="1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x14ac:dyDescent="0.25">
      <c r="A124" s="1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x14ac:dyDescent="0.25">
      <c r="A125" s="1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x14ac:dyDescent="0.25">
      <c r="A126" s="1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x14ac:dyDescent="0.25">
      <c r="A127" s="1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x14ac:dyDescent="0.25">
      <c r="A128" s="1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x14ac:dyDescent="0.25">
      <c r="A129" s="1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x14ac:dyDescent="0.25">
      <c r="A130" s="1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x14ac:dyDescent="0.25">
      <c r="A131" s="1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x14ac:dyDescent="0.25">
      <c r="A132" s="1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x14ac:dyDescent="0.25">
      <c r="A133" s="1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x14ac:dyDescent="0.25">
      <c r="A134" s="1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x14ac:dyDescent="0.25">
      <c r="A135" s="1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x14ac:dyDescent="0.25">
      <c r="A136" s="1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x14ac:dyDescent="0.25">
      <c r="A137" s="1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x14ac:dyDescent="0.25">
      <c r="A138" s="1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x14ac:dyDescent="0.25">
      <c r="A139" s="1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x14ac:dyDescent="0.25">
      <c r="A140" s="1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x14ac:dyDescent="0.25">
      <c r="A141" s="1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x14ac:dyDescent="0.25">
      <c r="A142" s="1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x14ac:dyDescent="0.25">
      <c r="A143" s="1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x14ac:dyDescent="0.25">
      <c r="A144" s="1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x14ac:dyDescent="0.25">
      <c r="A145" s="1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x14ac:dyDescent="0.25">
      <c r="A146" s="1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x14ac:dyDescent="0.25">
      <c r="A147" s="1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x14ac:dyDescent="0.25">
      <c r="A148" s="1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x14ac:dyDescent="0.25">
      <c r="A149" s="1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x14ac:dyDescent="0.25">
      <c r="A150" s="1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x14ac:dyDescent="0.25">
      <c r="A151" s="1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x14ac:dyDescent="0.25">
      <c r="A152" s="1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x14ac:dyDescent="0.25">
      <c r="A153" s="1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x14ac:dyDescent="0.25">
      <c r="A154" s="1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x14ac:dyDescent="0.25">
      <c r="A155" s="1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x14ac:dyDescent="0.25">
      <c r="A156" s="1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x14ac:dyDescent="0.25">
      <c r="A157" s="1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x14ac:dyDescent="0.25">
      <c r="A158" s="1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x14ac:dyDescent="0.25">
      <c r="A159" s="1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x14ac:dyDescent="0.25">
      <c r="A160" s="1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x14ac:dyDescent="0.25">
      <c r="A161" s="1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x14ac:dyDescent="0.25">
      <c r="A162" s="1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x14ac:dyDescent="0.25">
      <c r="A163" s="1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x14ac:dyDescent="0.25">
      <c r="A164" s="1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x14ac:dyDescent="0.25">
      <c r="A165" s="1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x14ac:dyDescent="0.25">
      <c r="A166" s="1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x14ac:dyDescent="0.25">
      <c r="A167" s="1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x14ac:dyDescent="0.25">
      <c r="A168" s="1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x14ac:dyDescent="0.25">
      <c r="A169" s="1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x14ac:dyDescent="0.25">
      <c r="A170" s="1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x14ac:dyDescent="0.25">
      <c r="A171" s="1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x14ac:dyDescent="0.25">
      <c r="A172" s="1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x14ac:dyDescent="0.25">
      <c r="A173" s="1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x14ac:dyDescent="0.25">
      <c r="A174" s="1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x14ac:dyDescent="0.25">
      <c r="A175" s="1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x14ac:dyDescent="0.25">
      <c r="A176" s="1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x14ac:dyDescent="0.25">
      <c r="A177" s="1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x14ac:dyDescent="0.25">
      <c r="A178" s="1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x14ac:dyDescent="0.25">
      <c r="A179" s="1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x14ac:dyDescent="0.25">
      <c r="A180" s="1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x14ac:dyDescent="0.25">
      <c r="A181" s="1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x14ac:dyDescent="0.25">
      <c r="A182" s="1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x14ac:dyDescent="0.25">
      <c r="A183" s="1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x14ac:dyDescent="0.25">
      <c r="A184" s="1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x14ac:dyDescent="0.25">
      <c r="A185" s="1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25">
      <c r="A186" s="1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25">
      <c r="A187" s="1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25">
      <c r="A188" s="1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25">
      <c r="A189" s="1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25">
      <c r="A190" s="1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25">
      <c r="A191" s="1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25">
      <c r="A192" s="1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25">
      <c r="A193" s="1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25">
      <c r="A194" s="1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25">
      <c r="A195" s="1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25">
      <c r="A196" s="1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25">
      <c r="A197" s="1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25">
      <c r="A198" s="1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25">
      <c r="A199" s="1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25">
      <c r="A200" s="1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25">
      <c r="A201" s="1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25">
      <c r="A202" s="1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25">
      <c r="A203" s="1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25">
      <c r="A204" s="1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25">
      <c r="A205" s="1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25">
      <c r="A206" s="1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25">
      <c r="A207" s="1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25">
      <c r="A208" s="1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25">
      <c r="A209" s="1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25">
      <c r="A210" s="1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25">
      <c r="A211" s="1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25">
      <c r="A212" s="1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25">
      <c r="A213" s="1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25">
      <c r="A214" s="1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25">
      <c r="A215" s="1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25">
      <c r="A216" s="1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25">
      <c r="A217" s="1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25">
      <c r="A218" s="1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25">
      <c r="A219" s="1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25">
      <c r="A220" s="1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25">
      <c r="A221" s="1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25">
      <c r="A222" s="1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25">
      <c r="A223" s="1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25">
      <c r="A224" s="1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25">
      <c r="A225" s="1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25">
      <c r="A226" s="1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25">
      <c r="A227" s="1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25">
      <c r="A228" s="1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25">
      <c r="A229" s="1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25">
      <c r="A230" s="1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25">
      <c r="A231" s="1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25">
      <c r="A232" s="1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25">
      <c r="A233" s="1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25">
      <c r="A234" s="1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25">
      <c r="A235" s="1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25">
      <c r="A236" s="1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25">
      <c r="A237" s="1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25">
      <c r="A238" s="1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25">
      <c r="A239" s="1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25">
      <c r="A240" s="1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25">
      <c r="A241" s="1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25">
      <c r="A242" s="1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25">
      <c r="A243" s="1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25">
      <c r="A244" s="1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25">
      <c r="A245" s="1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25">
      <c r="A246" s="1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25">
      <c r="A247" s="1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25">
      <c r="A248" s="1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25">
      <c r="A249" s="1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25">
      <c r="A250" s="1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25">
      <c r="A251" s="1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25">
      <c r="A252" s="1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25">
      <c r="A253" s="1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25">
      <c r="A254" s="1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25">
      <c r="A255" s="1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25">
      <c r="A256" s="1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25">
      <c r="A257" s="1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25">
      <c r="A258" s="1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25">
      <c r="A259" s="1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25">
      <c r="A260" s="1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25">
      <c r="A261" s="1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25">
      <c r="A262" s="1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25">
      <c r="A263" s="1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25">
      <c r="A264" s="1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25">
      <c r="A265" s="1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25">
      <c r="A266" s="1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25">
      <c r="A267" s="1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25">
      <c r="A268" s="1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25">
      <c r="A269" s="1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25">
      <c r="A270" s="1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25">
      <c r="A271" s="1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25">
      <c r="A272" s="1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25">
      <c r="A273" s="1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25">
      <c r="A274" s="1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25">
      <c r="A275" s="1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25">
      <c r="A276" s="1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25">
      <c r="A277" s="1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25">
      <c r="A278" s="1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25">
      <c r="A279" s="1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25">
      <c r="A280" s="1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25">
      <c r="A281" s="1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25">
      <c r="A282" s="1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25">
      <c r="A283" s="1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25">
      <c r="A284" s="1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25">
      <c r="A285" s="1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25">
      <c r="A286" s="1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25">
      <c r="A287" s="1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25">
      <c r="A288" s="1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25">
      <c r="A289" s="1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25">
      <c r="A290" s="1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25">
      <c r="A291" s="1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25">
      <c r="A292" s="1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25">
      <c r="A293" s="1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25">
      <c r="A294" s="1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25">
      <c r="A295" s="1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25">
      <c r="A296" s="1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25">
      <c r="A297" s="1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25">
      <c r="A298" s="1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25">
      <c r="A299" s="1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25">
      <c r="A300" s="1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25">
      <c r="A301" s="1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25">
      <c r="A302" s="1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25">
      <c r="A303" s="1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25">
      <c r="A304" s="1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25">
      <c r="A305" s="1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25">
      <c r="A306" s="1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25">
      <c r="A307" s="1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25">
      <c r="A308" s="1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25">
      <c r="A309" s="1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25">
      <c r="A310" s="1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25">
      <c r="A311" s="1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25">
      <c r="A312" s="1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25">
      <c r="A313" s="1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25">
      <c r="A314" s="1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25">
      <c r="A315" s="1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25">
      <c r="A316" s="1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25">
      <c r="A317" s="1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25">
      <c r="A318" s="1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25">
      <c r="A319" s="1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25">
      <c r="A320" s="1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25">
      <c r="A321" s="1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25">
      <c r="A322" s="1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25">
      <c r="A323" s="1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25">
      <c r="A324" s="1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25">
      <c r="A325" s="1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25">
      <c r="A326" s="1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25">
      <c r="A327" s="1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25">
      <c r="A328" s="1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25">
      <c r="A329" s="1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25">
      <c r="A330" s="1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25">
      <c r="A331" s="1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25">
      <c r="A332" s="1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25">
      <c r="A333" s="1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25">
      <c r="A334" s="1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25">
      <c r="A335" s="1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25">
      <c r="A336" s="1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25">
      <c r="A337" s="1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25">
      <c r="A338" s="1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25">
      <c r="A339" s="1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25">
      <c r="A340" s="1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25">
      <c r="A341" s="1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25">
      <c r="A342" s="1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25">
      <c r="A343" s="1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25">
      <c r="A344" s="1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25">
      <c r="A345" s="1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25">
      <c r="A346" s="1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25">
      <c r="A347" s="1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25">
      <c r="A348" s="1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25">
      <c r="A349" s="1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25">
      <c r="A350" s="1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25">
      <c r="A351" s="1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25">
      <c r="A352" s="1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25">
      <c r="A353" s="1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25">
      <c r="A354" s="1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25">
      <c r="A355" s="1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25">
      <c r="A356" s="1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25">
      <c r="A357" s="1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25">
      <c r="A358" s="1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25">
      <c r="A359" s="1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25">
      <c r="A360" s="1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25">
      <c r="A361" s="1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25">
      <c r="A362" s="1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25">
      <c r="A363" s="1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25">
      <c r="A364" s="1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25">
      <c r="A365" s="1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25">
      <c r="A366" s="1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25">
      <c r="A367" s="1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25">
      <c r="A368" s="1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25">
      <c r="A369" s="1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x14ac:dyDescent="0.25">
      <c r="A370" s="1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x14ac:dyDescent="0.25">
      <c r="A371" s="1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x14ac:dyDescent="0.25">
      <c r="A372" s="1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x14ac:dyDescent="0.25">
      <c r="A373" s="1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x14ac:dyDescent="0.25">
      <c r="A374" s="1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x14ac:dyDescent="0.25">
      <c r="A375" s="1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x14ac:dyDescent="0.25">
      <c r="A376" s="1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x14ac:dyDescent="0.25">
      <c r="A377" s="1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x14ac:dyDescent="0.25">
      <c r="A378" s="1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x14ac:dyDescent="0.25">
      <c r="A379" s="1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x14ac:dyDescent="0.25">
      <c r="A380" s="1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x14ac:dyDescent="0.25">
      <c r="A381" s="1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x14ac:dyDescent="0.25">
      <c r="A382" s="1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x14ac:dyDescent="0.25">
      <c r="A383" s="1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x14ac:dyDescent="0.25">
      <c r="A384" s="1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x14ac:dyDescent="0.25">
      <c r="A385" s="1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x14ac:dyDescent="0.25">
      <c r="A386" s="1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x14ac:dyDescent="0.25">
      <c r="A387" s="1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x14ac:dyDescent="0.25">
      <c r="A388" s="1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x14ac:dyDescent="0.25">
      <c r="A389" s="1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x14ac:dyDescent="0.25">
      <c r="A390" s="1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x14ac:dyDescent="0.25">
      <c r="A391" s="1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x14ac:dyDescent="0.25">
      <c r="A392" s="1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x14ac:dyDescent="0.25">
      <c r="A393" s="1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x14ac:dyDescent="0.25">
      <c r="A394" s="1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x14ac:dyDescent="0.25">
      <c r="A395" s="1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x14ac:dyDescent="0.25">
      <c r="A396" s="1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x14ac:dyDescent="0.25">
      <c r="A397" s="1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x14ac:dyDescent="0.25">
      <c r="A398" s="1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x14ac:dyDescent="0.25">
      <c r="A399" s="1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x14ac:dyDescent="0.25">
      <c r="A400" s="1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x14ac:dyDescent="0.25">
      <c r="A401" s="1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x14ac:dyDescent="0.25">
      <c r="A402" s="1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x14ac:dyDescent="0.25">
      <c r="A403" s="1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x14ac:dyDescent="0.25">
      <c r="A404" s="1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x14ac:dyDescent="0.25">
      <c r="A405" s="1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x14ac:dyDescent="0.25">
      <c r="A406" s="1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x14ac:dyDescent="0.25">
      <c r="A407" s="1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x14ac:dyDescent="0.25">
      <c r="A408" s="1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x14ac:dyDescent="0.25">
      <c r="A409" s="1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x14ac:dyDescent="0.25">
      <c r="A410" s="1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x14ac:dyDescent="0.25">
      <c r="A411" s="1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x14ac:dyDescent="0.25">
      <c r="A412" s="1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x14ac:dyDescent="0.25">
      <c r="A413" s="1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x14ac:dyDescent="0.25">
      <c r="A414" s="1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x14ac:dyDescent="0.25">
      <c r="A415" s="1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x14ac:dyDescent="0.25">
      <c r="A416" s="1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x14ac:dyDescent="0.25">
      <c r="A417" s="1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x14ac:dyDescent="0.25">
      <c r="A418" s="1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x14ac:dyDescent="0.25">
      <c r="A419" s="1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x14ac:dyDescent="0.25">
      <c r="A420" s="1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x14ac:dyDescent="0.25">
      <c r="A421" s="1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x14ac:dyDescent="0.25">
      <c r="A422" s="1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x14ac:dyDescent="0.25">
      <c r="A423" s="1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x14ac:dyDescent="0.25">
      <c r="A424" s="1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x14ac:dyDescent="0.25">
      <c r="A425" s="1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x14ac:dyDescent="0.25">
      <c r="A426" s="1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x14ac:dyDescent="0.25">
      <c r="A427" s="1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x14ac:dyDescent="0.25">
      <c r="A428" s="1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x14ac:dyDescent="0.25">
      <c r="A429" s="1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x14ac:dyDescent="0.25">
      <c r="A430" s="1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x14ac:dyDescent="0.25">
      <c r="A431" s="1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x14ac:dyDescent="0.25">
      <c r="A432" s="1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x14ac:dyDescent="0.25">
      <c r="A433" s="1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x14ac:dyDescent="0.25">
      <c r="A434" s="1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x14ac:dyDescent="0.25">
      <c r="A435" s="1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x14ac:dyDescent="0.25">
      <c r="A436" s="1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x14ac:dyDescent="0.25">
      <c r="A437" s="1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x14ac:dyDescent="0.25">
      <c r="A438" s="1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x14ac:dyDescent="0.25">
      <c r="A439" s="1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x14ac:dyDescent="0.25">
      <c r="A440" s="1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x14ac:dyDescent="0.25">
      <c r="A441" s="1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x14ac:dyDescent="0.25">
      <c r="A442" s="1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x14ac:dyDescent="0.25">
      <c r="A443" s="1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x14ac:dyDescent="0.25">
      <c r="A444" s="1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x14ac:dyDescent="0.25">
      <c r="A445" s="1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x14ac:dyDescent="0.25">
      <c r="A446" s="1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x14ac:dyDescent="0.25">
      <c r="A447" s="1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x14ac:dyDescent="0.25">
      <c r="A448" s="1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x14ac:dyDescent="0.25">
      <c r="A449" s="1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x14ac:dyDescent="0.25">
      <c r="A450" s="1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x14ac:dyDescent="0.25">
      <c r="A451" s="1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x14ac:dyDescent="0.25">
      <c r="A452" s="1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x14ac:dyDescent="0.25">
      <c r="A453" s="1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x14ac:dyDescent="0.25">
      <c r="A454" s="1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x14ac:dyDescent="0.25">
      <c r="A455" s="1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x14ac:dyDescent="0.25">
      <c r="A456" s="1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x14ac:dyDescent="0.25">
      <c r="A457" s="1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x14ac:dyDescent="0.25">
      <c r="A458" s="1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x14ac:dyDescent="0.25">
      <c r="A459" s="1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x14ac:dyDescent="0.25">
      <c r="A460" s="1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x14ac:dyDescent="0.25">
      <c r="A461" s="1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x14ac:dyDescent="0.25">
      <c r="A462" s="1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x14ac:dyDescent="0.25">
      <c r="A463" s="1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x14ac:dyDescent="0.25">
      <c r="A464" s="1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x14ac:dyDescent="0.25">
      <c r="A465" s="1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x14ac:dyDescent="0.25">
      <c r="A466" s="1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x14ac:dyDescent="0.25">
      <c r="A467" s="1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x14ac:dyDescent="0.25">
      <c r="A468" s="1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x14ac:dyDescent="0.25">
      <c r="A469" s="1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x14ac:dyDescent="0.25">
      <c r="A470" s="1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x14ac:dyDescent="0.25">
      <c r="A471" s="1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x14ac:dyDescent="0.25">
      <c r="A472" s="1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x14ac:dyDescent="0.25">
      <c r="A473" s="1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x14ac:dyDescent="0.25">
      <c r="A474" s="1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x14ac:dyDescent="0.25">
      <c r="A475" s="1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x14ac:dyDescent="0.25">
      <c r="A476" s="1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x14ac:dyDescent="0.25">
      <c r="A477" s="1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x14ac:dyDescent="0.25">
      <c r="A478" s="1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x14ac:dyDescent="0.25">
      <c r="A479" s="1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x14ac:dyDescent="0.25">
      <c r="A480" s="1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x14ac:dyDescent="0.25">
      <c r="A481" s="1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x14ac:dyDescent="0.25">
      <c r="A482" s="1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x14ac:dyDescent="0.25">
      <c r="A483" s="1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x14ac:dyDescent="0.25">
      <c r="A484" s="1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x14ac:dyDescent="0.25">
      <c r="A485" s="1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x14ac:dyDescent="0.25">
      <c r="A486" s="1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x14ac:dyDescent="0.25">
      <c r="A487" s="1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x14ac:dyDescent="0.25">
      <c r="A488" s="1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x14ac:dyDescent="0.25">
      <c r="A489" s="1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x14ac:dyDescent="0.25">
      <c r="A490" s="1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x14ac:dyDescent="0.25">
      <c r="A491" s="1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x14ac:dyDescent="0.25">
      <c r="A492" s="1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x14ac:dyDescent="0.25">
      <c r="A493" s="1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x14ac:dyDescent="0.25">
      <c r="A494" s="1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x14ac:dyDescent="0.25">
      <c r="A495" s="1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x14ac:dyDescent="0.25">
      <c r="A496" s="1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x14ac:dyDescent="0.25">
      <c r="A497" s="1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x14ac:dyDescent="0.25">
      <c r="A498" s="1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x14ac:dyDescent="0.25">
      <c r="A499" s="1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x14ac:dyDescent="0.25">
      <c r="A500" s="1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x14ac:dyDescent="0.25">
      <c r="A501" s="1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x14ac:dyDescent="0.25">
      <c r="A502" s="1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x14ac:dyDescent="0.25">
      <c r="A503" s="1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x14ac:dyDescent="0.25">
      <c r="A504" s="1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x14ac:dyDescent="0.25">
      <c r="A505" s="1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x14ac:dyDescent="0.25">
      <c r="A506" s="1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x14ac:dyDescent="0.25">
      <c r="A507" s="1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x14ac:dyDescent="0.25">
      <c r="A508" s="1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x14ac:dyDescent="0.25">
      <c r="A509" s="1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x14ac:dyDescent="0.25">
      <c r="A510" s="1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x14ac:dyDescent="0.25">
      <c r="A511" s="1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x14ac:dyDescent="0.25">
      <c r="A512" s="1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x14ac:dyDescent="0.25">
      <c r="A513" s="1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x14ac:dyDescent="0.25">
      <c r="A514" s="1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x14ac:dyDescent="0.25">
      <c r="A515" s="1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x14ac:dyDescent="0.25">
      <c r="A516" s="1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x14ac:dyDescent="0.25">
      <c r="A517" s="1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x14ac:dyDescent="0.25">
      <c r="A518" s="1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x14ac:dyDescent="0.25">
      <c r="A519" s="1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x14ac:dyDescent="0.25">
      <c r="A520" s="1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x14ac:dyDescent="0.25">
      <c r="A521" s="1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x14ac:dyDescent="0.25">
      <c r="A522" s="1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x14ac:dyDescent="0.25">
      <c r="A523" s="1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x14ac:dyDescent="0.25">
      <c r="A524" s="1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x14ac:dyDescent="0.25">
      <c r="A525" s="1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x14ac:dyDescent="0.25">
      <c r="A526" s="1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x14ac:dyDescent="0.25">
      <c r="A527" s="1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x14ac:dyDescent="0.25">
      <c r="A528" s="1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x14ac:dyDescent="0.25">
      <c r="A529" s="1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x14ac:dyDescent="0.25">
      <c r="A530" s="1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x14ac:dyDescent="0.25">
      <c r="A531" s="1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x14ac:dyDescent="0.25">
      <c r="A532" s="1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x14ac:dyDescent="0.25">
      <c r="A533" s="1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x14ac:dyDescent="0.25">
      <c r="A534" s="1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x14ac:dyDescent="0.25">
      <c r="A535" s="1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x14ac:dyDescent="0.25">
      <c r="A536" s="1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x14ac:dyDescent="0.25">
      <c r="A537" s="1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x14ac:dyDescent="0.25">
      <c r="A538" s="1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x14ac:dyDescent="0.25">
      <c r="A539" s="1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x14ac:dyDescent="0.25">
      <c r="A540" s="1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x14ac:dyDescent="0.25">
      <c r="A541" s="1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x14ac:dyDescent="0.25">
      <c r="A542" s="1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x14ac:dyDescent="0.25">
      <c r="A543" s="1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x14ac:dyDescent="0.25">
      <c r="A544" s="1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x14ac:dyDescent="0.25">
      <c r="A545" s="1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x14ac:dyDescent="0.25">
      <c r="A546" s="1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x14ac:dyDescent="0.25">
      <c r="A547" s="1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x14ac:dyDescent="0.25">
      <c r="A548" s="1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x14ac:dyDescent="0.25">
      <c r="A549" s="1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x14ac:dyDescent="0.25">
      <c r="A550" s="1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x14ac:dyDescent="0.25">
      <c r="A551" s="1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x14ac:dyDescent="0.25">
      <c r="A552" s="1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x14ac:dyDescent="0.25">
      <c r="A553" s="1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25">
      <c r="A554" s="1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25">
      <c r="A555" s="1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25">
      <c r="A556" s="1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25">
      <c r="A557" s="1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25">
      <c r="A558" s="1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25">
      <c r="A559" s="1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25">
      <c r="A560" s="1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25">
      <c r="A561" s="1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25">
      <c r="A562" s="1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25">
      <c r="A563" s="1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25">
      <c r="A564" s="1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25">
      <c r="A565" s="1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25">
      <c r="A566" s="1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25">
      <c r="A567" s="1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25">
      <c r="A568" s="1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25">
      <c r="A569" s="1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25">
      <c r="A570" s="1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25">
      <c r="A571" s="1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25">
      <c r="A572" s="1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25">
      <c r="A573" s="1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25">
      <c r="A574" s="1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25">
      <c r="A575" s="1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25">
      <c r="A576" s="1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25">
      <c r="A577" s="1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25">
      <c r="A578" s="1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25">
      <c r="A579" s="1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25">
      <c r="A580" s="1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25">
      <c r="A581" s="1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25">
      <c r="A582" s="1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25">
      <c r="A583" s="1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25">
      <c r="A584" s="1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25">
      <c r="A585" s="1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25">
      <c r="A586" s="1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25">
      <c r="A587" s="1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25">
      <c r="A588" s="1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25">
      <c r="A589" s="1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25">
      <c r="A590" s="1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25">
      <c r="A591" s="1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25">
      <c r="A592" s="1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25">
      <c r="A593" s="1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25">
      <c r="A594" s="1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25">
      <c r="A595" s="1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25">
      <c r="A596" s="1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25">
      <c r="A597" s="1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25">
      <c r="A598" s="1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25">
      <c r="A599" s="1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25">
      <c r="A600" s="1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25">
      <c r="A601" s="1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25">
      <c r="A602" s="1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25">
      <c r="A603" s="1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25">
      <c r="A604" s="1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25">
      <c r="A605" s="1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25">
      <c r="A606" s="1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25">
      <c r="A607" s="1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25">
      <c r="A608" s="1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25">
      <c r="A609" s="1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25">
      <c r="A610" s="1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25">
      <c r="A611" s="1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25">
      <c r="A612" s="1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25">
      <c r="A613" s="1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25">
      <c r="A614" s="1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25">
      <c r="A615" s="1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25">
      <c r="A616" s="1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25">
      <c r="A617" s="1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25">
      <c r="A618" s="1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25">
      <c r="A619" s="1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25">
      <c r="A620" s="1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25">
      <c r="A621" s="1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25">
      <c r="A622" s="1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25">
      <c r="A623" s="1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25">
      <c r="A624" s="1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25">
      <c r="A625" s="1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25">
      <c r="A626" s="1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25">
      <c r="A627" s="1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25">
      <c r="A628" s="1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25">
      <c r="A629" s="1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25">
      <c r="A630" s="1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25">
      <c r="A631" s="1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25">
      <c r="A632" s="1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25">
      <c r="A633" s="1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25">
      <c r="A634" s="1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25">
      <c r="A635" s="1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25">
      <c r="A636" s="1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25">
      <c r="A637" s="1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25">
      <c r="A638" s="1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25">
      <c r="A639" s="1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25">
      <c r="A640" s="1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25">
      <c r="A641" s="1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25">
      <c r="A642" s="1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25">
      <c r="A643" s="1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25">
      <c r="A644" s="1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25">
      <c r="A645" s="1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25">
      <c r="A646" s="1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25">
      <c r="A647" s="1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25">
      <c r="A648" s="1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25">
      <c r="A649" s="1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25">
      <c r="A650" s="1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25">
      <c r="A651" s="1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25">
      <c r="A652" s="1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25">
      <c r="A653" s="1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25">
      <c r="A654" s="1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25">
      <c r="A655" s="1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25">
      <c r="A656" s="1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25">
      <c r="A657" s="1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25">
      <c r="A658" s="1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25">
      <c r="A659" s="1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25">
      <c r="A660" s="1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25">
      <c r="A661" s="1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25">
      <c r="A662" s="1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25">
      <c r="A663" s="1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25">
      <c r="A664" s="1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25">
      <c r="A665" s="1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25">
      <c r="A666" s="1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25">
      <c r="A667" s="1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25">
      <c r="A668" s="1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25">
      <c r="A669" s="1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25">
      <c r="A670" s="1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25">
      <c r="A671" s="1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25">
      <c r="A672" s="1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25">
      <c r="A673" s="1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25">
      <c r="A674" s="1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25">
      <c r="A675" s="1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25">
      <c r="A676" s="1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25">
      <c r="A677" s="1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25">
      <c r="A678" s="1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25">
      <c r="A679" s="1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25">
      <c r="A680" s="1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25">
      <c r="A681" s="1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25">
      <c r="A682" s="1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25">
      <c r="A683" s="1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25">
      <c r="A684" s="1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25">
      <c r="A685" s="1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25">
      <c r="A686" s="1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25">
      <c r="A687" s="1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25">
      <c r="A688" s="1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25">
      <c r="A689" s="1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25">
      <c r="A690" s="1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25">
      <c r="A691" s="1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25">
      <c r="A692" s="1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25">
      <c r="A693" s="1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25">
      <c r="A694" s="1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25">
      <c r="A695" s="1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25">
      <c r="A696" s="1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25">
      <c r="A697" s="1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25">
      <c r="A698" s="1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25">
      <c r="A699" s="1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25">
      <c r="A700" s="1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25">
      <c r="A701" s="1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25">
      <c r="A702" s="1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25">
      <c r="A703" s="1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25">
      <c r="A704" s="1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25">
      <c r="A705" s="1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25">
      <c r="A706" s="1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25">
      <c r="A707" s="1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25">
      <c r="A708" s="1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25">
      <c r="A709" s="1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25">
      <c r="A710" s="1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25">
      <c r="A711" s="1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25">
      <c r="A712" s="1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25">
      <c r="A713" s="1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25">
      <c r="A714" s="1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25">
      <c r="A715" s="1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25">
      <c r="A716" s="1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25">
      <c r="A717" s="1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25">
      <c r="A718" s="1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25">
      <c r="A719" s="1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25">
      <c r="A720" s="1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25">
      <c r="A721" s="1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25">
      <c r="A722" s="1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25">
      <c r="A723" s="1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25">
      <c r="A724" s="1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25">
      <c r="A725" s="1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25">
      <c r="A726" s="1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25">
      <c r="A727" s="1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25">
      <c r="A728" s="1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25">
      <c r="A729" s="1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25">
      <c r="A730" s="1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25">
      <c r="A731" s="1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25">
      <c r="A732" s="1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25">
      <c r="A733" s="1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25">
      <c r="A734" s="1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25">
      <c r="A735" s="1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25">
      <c r="A736" s="1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25">
      <c r="A737" s="1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x14ac:dyDescent="0.25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x14ac:dyDescent="0.25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x14ac:dyDescent="0.25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x14ac:dyDescent="0.25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x14ac:dyDescent="0.25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x14ac:dyDescent="0.25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x14ac:dyDescent="0.25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x14ac:dyDescent="0.25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x14ac:dyDescent="0.25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x14ac:dyDescent="0.25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x14ac:dyDescent="0.25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x14ac:dyDescent="0.25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x14ac:dyDescent="0.25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x14ac:dyDescent="0.25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x14ac:dyDescent="0.25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x14ac:dyDescent="0.25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x14ac:dyDescent="0.25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x14ac:dyDescent="0.25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x14ac:dyDescent="0.25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x14ac:dyDescent="0.25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x14ac:dyDescent="0.25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x14ac:dyDescent="0.25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x14ac:dyDescent="0.25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x14ac:dyDescent="0.25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x14ac:dyDescent="0.25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x14ac:dyDescent="0.25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x14ac:dyDescent="0.25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x14ac:dyDescent="0.25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x14ac:dyDescent="0.25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x14ac:dyDescent="0.25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x14ac:dyDescent="0.25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x14ac:dyDescent="0.25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x14ac:dyDescent="0.25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x14ac:dyDescent="0.25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x14ac:dyDescent="0.25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x14ac:dyDescent="0.25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x14ac:dyDescent="0.25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x14ac:dyDescent="0.25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x14ac:dyDescent="0.25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x14ac:dyDescent="0.25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x14ac:dyDescent="0.25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x14ac:dyDescent="0.25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x14ac:dyDescent="0.25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x14ac:dyDescent="0.25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x14ac:dyDescent="0.25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x14ac:dyDescent="0.25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x14ac:dyDescent="0.25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x14ac:dyDescent="0.25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x14ac:dyDescent="0.25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x14ac:dyDescent="0.25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x14ac:dyDescent="0.25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x14ac:dyDescent="0.25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x14ac:dyDescent="0.25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x14ac:dyDescent="0.25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x14ac:dyDescent="0.25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x14ac:dyDescent="0.25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x14ac:dyDescent="0.25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x14ac:dyDescent="0.25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x14ac:dyDescent="0.25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x14ac:dyDescent="0.25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x14ac:dyDescent="0.25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x14ac:dyDescent="0.25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x14ac:dyDescent="0.25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x14ac:dyDescent="0.25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x14ac:dyDescent="0.25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x14ac:dyDescent="0.25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x14ac:dyDescent="0.25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x14ac:dyDescent="0.25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x14ac:dyDescent="0.25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x14ac:dyDescent="0.25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x14ac:dyDescent="0.25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x14ac:dyDescent="0.25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x14ac:dyDescent="0.25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x14ac:dyDescent="0.25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x14ac:dyDescent="0.25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x14ac:dyDescent="0.25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x14ac:dyDescent="0.25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x14ac:dyDescent="0.25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x14ac:dyDescent="0.25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x14ac:dyDescent="0.25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x14ac:dyDescent="0.25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x14ac:dyDescent="0.25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x14ac:dyDescent="0.25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x14ac:dyDescent="0.25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x14ac:dyDescent="0.25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x14ac:dyDescent="0.25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x14ac:dyDescent="0.25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x14ac:dyDescent="0.25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x14ac:dyDescent="0.25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x14ac:dyDescent="0.25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x14ac:dyDescent="0.25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x14ac:dyDescent="0.25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x14ac:dyDescent="0.25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x14ac:dyDescent="0.25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x14ac:dyDescent="0.25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x14ac:dyDescent="0.25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x14ac:dyDescent="0.25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x14ac:dyDescent="0.25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x14ac:dyDescent="0.25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x14ac:dyDescent="0.25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x14ac:dyDescent="0.25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x14ac:dyDescent="0.25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x14ac:dyDescent="0.25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x14ac:dyDescent="0.25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x14ac:dyDescent="0.25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x14ac:dyDescent="0.25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x14ac:dyDescent="0.25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x14ac:dyDescent="0.25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x14ac:dyDescent="0.25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x14ac:dyDescent="0.25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x14ac:dyDescent="0.25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x14ac:dyDescent="0.25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x14ac:dyDescent="0.25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x14ac:dyDescent="0.25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x14ac:dyDescent="0.25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x14ac:dyDescent="0.25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x14ac:dyDescent="0.25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x14ac:dyDescent="0.25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x14ac:dyDescent="0.25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x14ac:dyDescent="0.25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x14ac:dyDescent="0.25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x14ac:dyDescent="0.25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x14ac:dyDescent="0.25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x14ac:dyDescent="0.25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x14ac:dyDescent="0.25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x14ac:dyDescent="0.25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x14ac:dyDescent="0.25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x14ac:dyDescent="0.25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x14ac:dyDescent="0.25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x14ac:dyDescent="0.25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x14ac:dyDescent="0.25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x14ac:dyDescent="0.25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x14ac:dyDescent="0.25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x14ac:dyDescent="0.25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x14ac:dyDescent="0.25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x14ac:dyDescent="0.25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x14ac:dyDescent="0.25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x14ac:dyDescent="0.25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x14ac:dyDescent="0.25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x14ac:dyDescent="0.25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x14ac:dyDescent="0.25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x14ac:dyDescent="0.25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x14ac:dyDescent="0.25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x14ac:dyDescent="0.25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x14ac:dyDescent="0.25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x14ac:dyDescent="0.25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x14ac:dyDescent="0.25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x14ac:dyDescent="0.25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x14ac:dyDescent="0.25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x14ac:dyDescent="0.25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x14ac:dyDescent="0.25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x14ac:dyDescent="0.25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x14ac:dyDescent="0.25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x14ac:dyDescent="0.25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x14ac:dyDescent="0.25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x14ac:dyDescent="0.25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x14ac:dyDescent="0.25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x14ac:dyDescent="0.25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x14ac:dyDescent="0.25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x14ac:dyDescent="0.25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x14ac:dyDescent="0.25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x14ac:dyDescent="0.25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x14ac:dyDescent="0.25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x14ac:dyDescent="0.25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x14ac:dyDescent="0.25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x14ac:dyDescent="0.25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x14ac:dyDescent="0.25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x14ac:dyDescent="0.25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x14ac:dyDescent="0.25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x14ac:dyDescent="0.25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x14ac:dyDescent="0.25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x14ac:dyDescent="0.25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x14ac:dyDescent="0.25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x14ac:dyDescent="0.25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x14ac:dyDescent="0.25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x14ac:dyDescent="0.25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x14ac:dyDescent="0.25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x14ac:dyDescent="0.25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x14ac:dyDescent="0.25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x14ac:dyDescent="0.25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x14ac:dyDescent="0.25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x14ac:dyDescent="0.25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x14ac:dyDescent="0.25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x14ac:dyDescent="0.25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25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25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25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25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25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25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25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25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25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25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25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25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25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25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25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25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25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25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25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25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25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25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25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25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25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25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25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25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25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25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25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25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25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25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25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25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25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25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25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25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25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25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25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25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25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25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25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25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25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25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25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25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25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25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25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25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25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25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25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25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25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25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25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25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25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25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25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25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25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25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25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25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25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25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25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25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25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25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25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25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25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25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25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25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25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25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25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25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25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25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25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25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25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25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25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25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25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25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25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25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25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25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25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25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25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25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25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25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25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25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25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25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25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25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25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25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25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25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25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25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25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25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25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25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25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25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25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25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25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25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25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25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25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25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25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25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25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25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25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25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25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25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25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25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25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25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25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25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25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25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25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25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25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25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25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25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25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25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25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25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25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25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25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25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25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25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25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25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25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25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25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25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25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25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25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25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25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25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25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25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25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25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25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25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x14ac:dyDescent="0.25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x14ac:dyDescent="0.25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x14ac:dyDescent="0.25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x14ac:dyDescent="0.25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x14ac:dyDescent="0.25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x14ac:dyDescent="0.25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x14ac:dyDescent="0.25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x14ac:dyDescent="0.25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x14ac:dyDescent="0.25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x14ac:dyDescent="0.25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x14ac:dyDescent="0.25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x14ac:dyDescent="0.25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x14ac:dyDescent="0.25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x14ac:dyDescent="0.25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x14ac:dyDescent="0.25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x14ac:dyDescent="0.25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x14ac:dyDescent="0.25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x14ac:dyDescent="0.25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x14ac:dyDescent="0.25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x14ac:dyDescent="0.25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x14ac:dyDescent="0.25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x14ac:dyDescent="0.25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x14ac:dyDescent="0.25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x14ac:dyDescent="0.25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x14ac:dyDescent="0.25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x14ac:dyDescent="0.25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x14ac:dyDescent="0.25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x14ac:dyDescent="0.25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x14ac:dyDescent="0.25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x14ac:dyDescent="0.25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x14ac:dyDescent="0.25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x14ac:dyDescent="0.25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x14ac:dyDescent="0.25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x14ac:dyDescent="0.25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x14ac:dyDescent="0.25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x14ac:dyDescent="0.25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x14ac:dyDescent="0.25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x14ac:dyDescent="0.25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x14ac:dyDescent="0.25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x14ac:dyDescent="0.25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x14ac:dyDescent="0.25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x14ac:dyDescent="0.25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x14ac:dyDescent="0.25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x14ac:dyDescent="0.25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x14ac:dyDescent="0.25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x14ac:dyDescent="0.25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x14ac:dyDescent="0.25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x14ac:dyDescent="0.25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x14ac:dyDescent="0.25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x14ac:dyDescent="0.25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x14ac:dyDescent="0.25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x14ac:dyDescent="0.25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x14ac:dyDescent="0.25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x14ac:dyDescent="0.25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x14ac:dyDescent="0.25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x14ac:dyDescent="0.25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x14ac:dyDescent="0.25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x14ac:dyDescent="0.25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x14ac:dyDescent="0.25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x14ac:dyDescent="0.25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x14ac:dyDescent="0.25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x14ac:dyDescent="0.25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x14ac:dyDescent="0.25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x14ac:dyDescent="0.25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x14ac:dyDescent="0.25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x14ac:dyDescent="0.25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x14ac:dyDescent="0.25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x14ac:dyDescent="0.25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x14ac:dyDescent="0.25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x14ac:dyDescent="0.25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x14ac:dyDescent="0.25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x14ac:dyDescent="0.25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x14ac:dyDescent="0.25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x14ac:dyDescent="0.25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x14ac:dyDescent="0.25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x14ac:dyDescent="0.25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x14ac:dyDescent="0.25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x14ac:dyDescent="0.25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x14ac:dyDescent="0.25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x14ac:dyDescent="0.25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x14ac:dyDescent="0.25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x14ac:dyDescent="0.25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x14ac:dyDescent="0.25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x14ac:dyDescent="0.25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x14ac:dyDescent="0.25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x14ac:dyDescent="0.25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x14ac:dyDescent="0.25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x14ac:dyDescent="0.25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x14ac:dyDescent="0.25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x14ac:dyDescent="0.25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x14ac:dyDescent="0.25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x14ac:dyDescent="0.25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x14ac:dyDescent="0.25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x14ac:dyDescent="0.25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x14ac:dyDescent="0.25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x14ac:dyDescent="0.25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x14ac:dyDescent="0.25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x14ac:dyDescent="0.25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x14ac:dyDescent="0.25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x14ac:dyDescent="0.25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x14ac:dyDescent="0.25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x14ac:dyDescent="0.25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x14ac:dyDescent="0.25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x14ac:dyDescent="0.25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x14ac:dyDescent="0.25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x14ac:dyDescent="0.25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x14ac:dyDescent="0.25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x14ac:dyDescent="0.25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x14ac:dyDescent="0.25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x14ac:dyDescent="0.25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x14ac:dyDescent="0.25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x14ac:dyDescent="0.25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x14ac:dyDescent="0.25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x14ac:dyDescent="0.25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x14ac:dyDescent="0.25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x14ac:dyDescent="0.25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x14ac:dyDescent="0.25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x14ac:dyDescent="0.25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x14ac:dyDescent="0.25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x14ac:dyDescent="0.25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x14ac:dyDescent="0.25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x14ac:dyDescent="0.25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x14ac:dyDescent="0.25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x14ac:dyDescent="0.25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x14ac:dyDescent="0.25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x14ac:dyDescent="0.25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x14ac:dyDescent="0.25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x14ac:dyDescent="0.25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x14ac:dyDescent="0.25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x14ac:dyDescent="0.25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x14ac:dyDescent="0.25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x14ac:dyDescent="0.25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x14ac:dyDescent="0.25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x14ac:dyDescent="0.25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x14ac:dyDescent="0.25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x14ac:dyDescent="0.25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x14ac:dyDescent="0.25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x14ac:dyDescent="0.25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x14ac:dyDescent="0.25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x14ac:dyDescent="0.25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x14ac:dyDescent="0.25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x14ac:dyDescent="0.25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x14ac:dyDescent="0.25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x14ac:dyDescent="0.25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x14ac:dyDescent="0.25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x14ac:dyDescent="0.25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x14ac:dyDescent="0.25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x14ac:dyDescent="0.25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x14ac:dyDescent="0.25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x14ac:dyDescent="0.25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x14ac:dyDescent="0.25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x14ac:dyDescent="0.25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x14ac:dyDescent="0.25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x14ac:dyDescent="0.25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x14ac:dyDescent="0.25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x14ac:dyDescent="0.25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x14ac:dyDescent="0.25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x14ac:dyDescent="0.25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x14ac:dyDescent="0.25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x14ac:dyDescent="0.25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x14ac:dyDescent="0.25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x14ac:dyDescent="0.25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x14ac:dyDescent="0.25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x14ac:dyDescent="0.25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x14ac:dyDescent="0.25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x14ac:dyDescent="0.25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x14ac:dyDescent="0.25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x14ac:dyDescent="0.25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x14ac:dyDescent="0.25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x14ac:dyDescent="0.25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x14ac:dyDescent="0.25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x14ac:dyDescent="0.25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x14ac:dyDescent="0.25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x14ac:dyDescent="0.25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x14ac:dyDescent="0.25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x14ac:dyDescent="0.25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x14ac:dyDescent="0.25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x14ac:dyDescent="0.25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x14ac:dyDescent="0.25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x14ac:dyDescent="0.25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x14ac:dyDescent="0.25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x14ac:dyDescent="0.25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x14ac:dyDescent="0.25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x14ac:dyDescent="0.25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25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25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25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25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25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25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25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25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25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25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25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25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25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25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25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25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25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25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25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25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25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25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25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25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25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25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25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25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25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25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25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25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25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25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25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25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25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25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25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25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25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25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25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25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25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25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25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25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25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25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25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25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25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25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25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25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25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25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25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25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25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25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25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25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25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25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25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25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25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25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25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25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25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25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25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25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25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25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25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25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25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25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25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25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25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25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25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25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25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25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25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25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25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25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25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25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25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25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25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25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25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25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25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25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25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25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25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25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25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25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25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25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25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25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25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25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25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25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25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25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25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25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25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25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25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25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25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25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25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25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25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25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25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25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25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25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25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25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25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25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25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25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25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25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25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25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25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25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25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25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25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25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25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25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25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25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25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25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25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25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25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25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25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25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25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25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25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25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25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25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25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25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25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25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25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25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25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25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25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25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25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25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25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25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x14ac:dyDescent="0.25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x14ac:dyDescent="0.25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x14ac:dyDescent="0.25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x14ac:dyDescent="0.25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x14ac:dyDescent="0.25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x14ac:dyDescent="0.25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x14ac:dyDescent="0.25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x14ac:dyDescent="0.25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x14ac:dyDescent="0.25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x14ac:dyDescent="0.25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x14ac:dyDescent="0.25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x14ac:dyDescent="0.25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x14ac:dyDescent="0.25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x14ac:dyDescent="0.25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x14ac:dyDescent="0.25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x14ac:dyDescent="0.25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x14ac:dyDescent="0.25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x14ac:dyDescent="0.25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x14ac:dyDescent="0.25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x14ac:dyDescent="0.25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x14ac:dyDescent="0.25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x14ac:dyDescent="0.25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x14ac:dyDescent="0.25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x14ac:dyDescent="0.25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x14ac:dyDescent="0.25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x14ac:dyDescent="0.25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x14ac:dyDescent="0.25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x14ac:dyDescent="0.25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x14ac:dyDescent="0.25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x14ac:dyDescent="0.25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x14ac:dyDescent="0.25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x14ac:dyDescent="0.25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x14ac:dyDescent="0.25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x14ac:dyDescent="0.25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x14ac:dyDescent="0.25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x14ac:dyDescent="0.25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x14ac:dyDescent="0.25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x14ac:dyDescent="0.25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x14ac:dyDescent="0.25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x14ac:dyDescent="0.25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x14ac:dyDescent="0.25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x14ac:dyDescent="0.25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x14ac:dyDescent="0.25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x14ac:dyDescent="0.25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x14ac:dyDescent="0.25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x14ac:dyDescent="0.25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x14ac:dyDescent="0.25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x14ac:dyDescent="0.25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x14ac:dyDescent="0.25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x14ac:dyDescent="0.25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x14ac:dyDescent="0.25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x14ac:dyDescent="0.25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x14ac:dyDescent="0.25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x14ac:dyDescent="0.25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x14ac:dyDescent="0.25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x14ac:dyDescent="0.25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x14ac:dyDescent="0.25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x14ac:dyDescent="0.25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x14ac:dyDescent="0.25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x14ac:dyDescent="0.25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x14ac:dyDescent="0.25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x14ac:dyDescent="0.25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x14ac:dyDescent="0.25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x14ac:dyDescent="0.25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x14ac:dyDescent="0.25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x14ac:dyDescent="0.25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x14ac:dyDescent="0.25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x14ac:dyDescent="0.25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x14ac:dyDescent="0.25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x14ac:dyDescent="0.25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x14ac:dyDescent="0.25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x14ac:dyDescent="0.25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x14ac:dyDescent="0.25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x14ac:dyDescent="0.25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x14ac:dyDescent="0.25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x14ac:dyDescent="0.25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x14ac:dyDescent="0.25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 x14ac:dyDescent="0.25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x14ac:dyDescent="0.25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x14ac:dyDescent="0.25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x14ac:dyDescent="0.25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x14ac:dyDescent="0.25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x14ac:dyDescent="0.25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x14ac:dyDescent="0.25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x14ac:dyDescent="0.25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x14ac:dyDescent="0.25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x14ac:dyDescent="0.25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x14ac:dyDescent="0.25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x14ac:dyDescent="0.25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x14ac:dyDescent="0.25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x14ac:dyDescent="0.25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x14ac:dyDescent="0.25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x14ac:dyDescent="0.25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x14ac:dyDescent="0.25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x14ac:dyDescent="0.25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x14ac:dyDescent="0.25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x14ac:dyDescent="0.25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x14ac:dyDescent="0.25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x14ac:dyDescent="0.25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x14ac:dyDescent="0.25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x14ac:dyDescent="0.25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x14ac:dyDescent="0.25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x14ac:dyDescent="0.25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x14ac:dyDescent="0.25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x14ac:dyDescent="0.25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x14ac:dyDescent="0.25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x14ac:dyDescent="0.25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x14ac:dyDescent="0.25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x14ac:dyDescent="0.25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x14ac:dyDescent="0.25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x14ac:dyDescent="0.25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x14ac:dyDescent="0.25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x14ac:dyDescent="0.25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x14ac:dyDescent="0.25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x14ac:dyDescent="0.25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x14ac:dyDescent="0.25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x14ac:dyDescent="0.25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x14ac:dyDescent="0.25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x14ac:dyDescent="0.25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x14ac:dyDescent="0.25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x14ac:dyDescent="0.25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x14ac:dyDescent="0.25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x14ac:dyDescent="0.25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x14ac:dyDescent="0.25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x14ac:dyDescent="0.25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x14ac:dyDescent="0.25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x14ac:dyDescent="0.25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x14ac:dyDescent="0.25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x14ac:dyDescent="0.25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x14ac:dyDescent="0.25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x14ac:dyDescent="0.25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x14ac:dyDescent="0.25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x14ac:dyDescent="0.25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x14ac:dyDescent="0.25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x14ac:dyDescent="0.25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x14ac:dyDescent="0.25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x14ac:dyDescent="0.25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x14ac:dyDescent="0.25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x14ac:dyDescent="0.25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x14ac:dyDescent="0.25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x14ac:dyDescent="0.25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x14ac:dyDescent="0.25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x14ac:dyDescent="0.25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x14ac:dyDescent="0.25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x14ac:dyDescent="0.25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x14ac:dyDescent="0.25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x14ac:dyDescent="0.25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x14ac:dyDescent="0.25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x14ac:dyDescent="0.25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x14ac:dyDescent="0.25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x14ac:dyDescent="0.25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x14ac:dyDescent="0.25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x14ac:dyDescent="0.25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x14ac:dyDescent="0.25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x14ac:dyDescent="0.25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x14ac:dyDescent="0.25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x14ac:dyDescent="0.25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x14ac:dyDescent="0.25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x14ac:dyDescent="0.25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x14ac:dyDescent="0.25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x14ac:dyDescent="0.25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x14ac:dyDescent="0.25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x14ac:dyDescent="0.25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x14ac:dyDescent="0.25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x14ac:dyDescent="0.25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x14ac:dyDescent="0.25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x14ac:dyDescent="0.25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x14ac:dyDescent="0.25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x14ac:dyDescent="0.25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x14ac:dyDescent="0.25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x14ac:dyDescent="0.25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x14ac:dyDescent="0.25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x14ac:dyDescent="0.25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x14ac:dyDescent="0.25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x14ac:dyDescent="0.25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x14ac:dyDescent="0.25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x14ac:dyDescent="0.25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x14ac:dyDescent="0.25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x14ac:dyDescent="0.25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x14ac:dyDescent="0.25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x14ac:dyDescent="0.25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x14ac:dyDescent="0.25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x14ac:dyDescent="0.25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x14ac:dyDescent="0.25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25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25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25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25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25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25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25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25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25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25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25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25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25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25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25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25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25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25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25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25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25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25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25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25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25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25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25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25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25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25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25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25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25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25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25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25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25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25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25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25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25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25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25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25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25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25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25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25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25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25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25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25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25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25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25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25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25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25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25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25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25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25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25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25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25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25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25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25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25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25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25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25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25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25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25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25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25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25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25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25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25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25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25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25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25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25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25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25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25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25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25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25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25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25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25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25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25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25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25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25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25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25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25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25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25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25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25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25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25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25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25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25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25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25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25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25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25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25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25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25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25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25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25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25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25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25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25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25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25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25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25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25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25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25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25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25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25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25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25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25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25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25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25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25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25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25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25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25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25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25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25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25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25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25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25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25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25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25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25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25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25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25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25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25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25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25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25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25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25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25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25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25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25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25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25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25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25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25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25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25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25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25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25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25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D30A-A12C-45F3-BBC2-C505814FF543}">
  <dimension ref="A1:AA35"/>
  <sheetViews>
    <sheetView zoomScale="90" zoomScaleNormal="90" workbookViewId="0">
      <selection activeCell="K20" sqref="K20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3.6640625" bestFit="1" customWidth="1"/>
    <col min="7" max="7" width="10.5546875" bestFit="1" customWidth="1"/>
  </cols>
  <sheetData>
    <row r="1" spans="1:27" x14ac:dyDescent="0.3">
      <c r="A1" s="14" t="s">
        <v>126</v>
      </c>
    </row>
    <row r="2" spans="1:27" x14ac:dyDescent="0.3">
      <c r="A2" s="151" t="s">
        <v>117</v>
      </c>
      <c r="B2" s="151" t="s">
        <v>4</v>
      </c>
      <c r="C2" s="151" t="s">
        <v>5</v>
      </c>
      <c r="D2" s="151" t="s">
        <v>116</v>
      </c>
      <c r="E2" s="152" t="s">
        <v>175</v>
      </c>
      <c r="F2" s="23" t="s">
        <v>176</v>
      </c>
      <c r="J2" s="14" t="s">
        <v>170</v>
      </c>
      <c r="K2" s="98"/>
      <c r="L2" s="98"/>
      <c r="M2" s="98"/>
      <c r="N2" s="98"/>
      <c r="O2" s="98"/>
      <c r="W2" s="14" t="s">
        <v>171</v>
      </c>
    </row>
    <row r="3" spans="1:27" x14ac:dyDescent="0.3">
      <c r="A3" s="24">
        <v>2014</v>
      </c>
      <c r="B3" s="25">
        <v>13995</v>
      </c>
      <c r="C3" s="24">
        <v>87983</v>
      </c>
      <c r="D3">
        <f>SUM(B3:C3)</f>
        <v>101978</v>
      </c>
      <c r="E3" s="100">
        <f>ROUND(B3/D3 * 100, 2)</f>
        <v>13.72</v>
      </c>
      <c r="F3">
        <f>ROUND(C3/D3 * 100,2)</f>
        <v>86.28</v>
      </c>
      <c r="J3" s="147"/>
      <c r="K3" s="147">
        <v>2014</v>
      </c>
      <c r="L3" s="147">
        <v>2015</v>
      </c>
      <c r="M3" s="147">
        <v>2016</v>
      </c>
      <c r="N3" s="147">
        <v>2017</v>
      </c>
      <c r="O3" s="147">
        <v>2018</v>
      </c>
      <c r="V3" s="9"/>
      <c r="W3" s="9">
        <v>2014</v>
      </c>
      <c r="X3" s="9">
        <v>2015</v>
      </c>
      <c r="Y3" s="9">
        <v>2016</v>
      </c>
      <c r="Z3" s="9">
        <v>2017</v>
      </c>
      <c r="AA3" s="9">
        <v>2018</v>
      </c>
    </row>
    <row r="4" spans="1:27" x14ac:dyDescent="0.3">
      <c r="A4" s="24">
        <v>2015</v>
      </c>
      <c r="B4" s="24">
        <v>14302</v>
      </c>
      <c r="C4" s="24">
        <v>89943</v>
      </c>
      <c r="D4">
        <f t="shared" ref="D4:D7" si="0">SUM(B4:C4)</f>
        <v>104245</v>
      </c>
      <c r="E4" s="100">
        <f t="shared" ref="E4:E7" si="1">ROUND(B4/D4 * 100, 2)</f>
        <v>13.72</v>
      </c>
      <c r="F4">
        <f t="shared" ref="F4:F7" si="2">ROUND(C4/D4 * 100,2)</f>
        <v>86.28</v>
      </c>
      <c r="J4" s="147" t="s">
        <v>4</v>
      </c>
      <c r="K4" s="148">
        <v>123614</v>
      </c>
      <c r="L4" s="148">
        <v>118504</v>
      </c>
      <c r="M4" s="148">
        <v>117976</v>
      </c>
      <c r="N4" s="148">
        <v>114962</v>
      </c>
      <c r="O4" s="148">
        <v>111377</v>
      </c>
      <c r="V4" s="26" t="s">
        <v>4</v>
      </c>
      <c r="W4" s="99">
        <v>13995</v>
      </c>
      <c r="X4" s="26">
        <v>14302</v>
      </c>
      <c r="Y4" s="26">
        <v>14678</v>
      </c>
      <c r="Z4" s="26">
        <v>18706</v>
      </c>
      <c r="AA4" s="26">
        <v>22034</v>
      </c>
    </row>
    <row r="5" spans="1:27" x14ac:dyDescent="0.3">
      <c r="A5" s="24">
        <v>2016</v>
      </c>
      <c r="B5" s="24">
        <v>14678</v>
      </c>
      <c r="C5" s="24">
        <v>88264</v>
      </c>
      <c r="D5">
        <f t="shared" si="0"/>
        <v>102942</v>
      </c>
      <c r="E5" s="100">
        <f t="shared" si="1"/>
        <v>14.26</v>
      </c>
      <c r="F5">
        <f t="shared" si="2"/>
        <v>85.74</v>
      </c>
      <c r="J5" s="147" t="s">
        <v>5</v>
      </c>
      <c r="K5" s="148">
        <v>156793</v>
      </c>
      <c r="L5" s="148">
        <v>152038</v>
      </c>
      <c r="M5" s="148">
        <v>154489</v>
      </c>
      <c r="N5" s="148">
        <v>155408</v>
      </c>
      <c r="O5" s="148">
        <v>155833</v>
      </c>
      <c r="V5" s="26" t="s">
        <v>5</v>
      </c>
      <c r="W5" s="26">
        <v>87983</v>
      </c>
      <c r="X5" s="26">
        <v>89943</v>
      </c>
      <c r="Y5" s="26">
        <v>88264</v>
      </c>
      <c r="Z5" s="26">
        <v>90721</v>
      </c>
      <c r="AA5" s="26">
        <v>90216</v>
      </c>
    </row>
    <row r="6" spans="1:27" x14ac:dyDescent="0.3">
      <c r="A6" s="24">
        <v>2017</v>
      </c>
      <c r="B6" s="24">
        <v>18706</v>
      </c>
      <c r="C6" s="24">
        <v>90721</v>
      </c>
      <c r="D6">
        <f t="shared" si="0"/>
        <v>109427</v>
      </c>
      <c r="E6" s="100">
        <f t="shared" si="1"/>
        <v>17.09</v>
      </c>
      <c r="F6">
        <f t="shared" si="2"/>
        <v>82.91</v>
      </c>
    </row>
    <row r="7" spans="1:27" x14ac:dyDescent="0.3">
      <c r="A7" s="26">
        <v>2018</v>
      </c>
      <c r="B7" s="26">
        <v>22034</v>
      </c>
      <c r="C7" s="26">
        <v>90216</v>
      </c>
      <c r="D7">
        <f t="shared" si="0"/>
        <v>112250</v>
      </c>
      <c r="E7" s="100">
        <f t="shared" si="1"/>
        <v>19.63</v>
      </c>
      <c r="F7">
        <f t="shared" si="2"/>
        <v>80.37</v>
      </c>
      <c r="J7" t="str">
        <f>'Final Dashboard'!Y35</f>
        <v>Female</v>
      </c>
      <c r="K7" t="str">
        <f>"Aggregate Full-Time Employment - "&amp;J7</f>
        <v>Aggregate Full-Time Employment - Female</v>
      </c>
      <c r="V7" t="str">
        <f>INDEX('Final Dashboard'!X10:X11, 'Final Dashboard'!X9)</f>
        <v>Male</v>
      </c>
      <c r="W7" t="str">
        <f>"Aggregate Part-Time Employment - "&amp;V7</f>
        <v>Aggregate Part-Time Employment - Male</v>
      </c>
    </row>
    <row r="8" spans="1:27" x14ac:dyDescent="0.3">
      <c r="A8" s="154" t="s">
        <v>174</v>
      </c>
      <c r="B8" s="154">
        <f>AVERAGE(B3:B7)</f>
        <v>16743</v>
      </c>
      <c r="C8" s="154">
        <f>AVERAGE(C3:C7)</f>
        <v>89425.4</v>
      </c>
      <c r="D8" s="154">
        <f>AVERAGE(D3:D7)</f>
        <v>106168.4</v>
      </c>
      <c r="E8" s="155">
        <f>AVERAGE(E3:E7)</f>
        <v>15.684000000000001</v>
      </c>
      <c r="F8" s="156">
        <f>AVERAGE(F3:F7)</f>
        <v>84.316000000000003</v>
      </c>
      <c r="J8" t="s">
        <v>117</v>
      </c>
      <c r="K8" t="s">
        <v>20</v>
      </c>
      <c r="V8" t="s">
        <v>117</v>
      </c>
      <c r="W8" t="s">
        <v>20</v>
      </c>
    </row>
    <row r="9" spans="1:27" ht="15" thickBot="1" x14ac:dyDescent="0.35">
      <c r="A9" s="153" t="s">
        <v>125</v>
      </c>
      <c r="B9" s="153">
        <f>ABS(B8-C8)</f>
        <v>72682.399999999994</v>
      </c>
      <c r="C9" s="157"/>
      <c r="D9" s="158"/>
      <c r="E9" s="158"/>
      <c r="F9" s="158"/>
      <c r="J9" s="98">
        <v>2014</v>
      </c>
      <c r="K9">
        <f>INDEX(K4:O5, MATCH(J7, J4:J5,0), MATCH(J9, K3:O3,0))</f>
        <v>156793</v>
      </c>
      <c r="V9">
        <v>2014</v>
      </c>
      <c r="W9">
        <f>INDEX($W$4:$AA$5, MATCH($V$7, $V$4:$V$5,0), MATCH(V9, $W$3:$AA$3,0))</f>
        <v>13995</v>
      </c>
    </row>
    <row r="10" spans="1:27" ht="15" thickTop="1" x14ac:dyDescent="0.3">
      <c r="J10" s="98">
        <v>2015</v>
      </c>
      <c r="K10">
        <f>INDEX(K4:O5, MATCH(J7, J4:J5,0), MATCH(J10, K3:O3,0))</f>
        <v>152038</v>
      </c>
      <c r="V10">
        <v>2015</v>
      </c>
      <c r="W10">
        <f>INDEX($W$4:$AA$5, MATCH($V$7, $V$4:$V$5,0), MATCH(V10, $W$3:$AA$3,0))</f>
        <v>14302</v>
      </c>
    </row>
    <row r="11" spans="1:27" x14ac:dyDescent="0.3">
      <c r="A11" s="14" t="s">
        <v>127</v>
      </c>
      <c r="J11" s="98">
        <v>2016</v>
      </c>
      <c r="K11">
        <f>INDEX(K4:O5, MATCH(J7, J4:J5,0), MATCH(J11, K3:O3,0))</f>
        <v>154489</v>
      </c>
      <c r="V11">
        <v>2016</v>
      </c>
      <c r="W11">
        <f>INDEX($W$4:$AA$5, MATCH($V$7, $V$4:$V$5,0), MATCH(V11, $W$3:$AA$3,0))</f>
        <v>14678</v>
      </c>
    </row>
    <row r="12" spans="1:27" x14ac:dyDescent="0.3">
      <c r="A12" t="s">
        <v>117</v>
      </c>
      <c r="B12" t="s">
        <v>4</v>
      </c>
      <c r="C12" t="s">
        <v>5</v>
      </c>
      <c r="J12" s="98">
        <v>2017</v>
      </c>
      <c r="K12">
        <f>INDEX(K4:O5, MATCH(J7, J4:J5,0), MATCH(J12, K3:O3,0))</f>
        <v>155408</v>
      </c>
      <c r="V12">
        <v>2017</v>
      </c>
      <c r="W12">
        <f>INDEX($W$4:$AA$5, MATCH($V$7, $V$4:$V$5,0), MATCH(V12, $W$3:$AA$3,0))</f>
        <v>18706</v>
      </c>
    </row>
    <row r="13" spans="1:27" x14ac:dyDescent="0.3">
      <c r="A13" s="24">
        <v>2014</v>
      </c>
      <c r="B13" s="25">
        <v>13995</v>
      </c>
      <c r="C13" s="24">
        <v>87983</v>
      </c>
      <c r="J13" s="98">
        <v>2018</v>
      </c>
      <c r="K13">
        <f>INDEX(K4:O5, MATCH(J7, J4:J5,0), MATCH(J13, K3:O3,0))</f>
        <v>155833</v>
      </c>
      <c r="V13">
        <v>2018</v>
      </c>
      <c r="W13">
        <f>INDEX($W$4:$AA$5, MATCH($V$7, $V$4:$V$5,0), MATCH(V13, $W$3:$AA$3,0))</f>
        <v>22034</v>
      </c>
    </row>
    <row r="14" spans="1:27" x14ac:dyDescent="0.3">
      <c r="A14" s="24">
        <v>2015</v>
      </c>
      <c r="B14" s="24">
        <v>14302</v>
      </c>
      <c r="C14" s="24">
        <v>89943</v>
      </c>
      <c r="J14" s="149">
        <v>2019</v>
      </c>
      <c r="K14" s="82">
        <f>TREND(K10:K13,J10:J13,J14:J20)</f>
        <v>157518</v>
      </c>
      <c r="V14" s="85">
        <v>2020</v>
      </c>
      <c r="W14" s="82">
        <f>TREND(W9:W13,V9:V13,V14:V19, TRUE)</f>
        <v>24935.799999999814</v>
      </c>
    </row>
    <row r="15" spans="1:27" x14ac:dyDescent="0.3">
      <c r="A15" s="24">
        <v>2016</v>
      </c>
      <c r="B15" s="24">
        <v>14678</v>
      </c>
      <c r="C15" s="24">
        <v>88264</v>
      </c>
      <c r="J15" s="149">
        <v>2020</v>
      </c>
      <c r="K15" s="82">
        <f t="shared" ref="K15:K19" si="3">TREND(K11:K14,J11:J14,J15:J21)</f>
        <v>158190</v>
      </c>
      <c r="V15" s="85">
        <v>2021</v>
      </c>
      <c r="W15" s="82">
        <f t="shared" ref="W15:W19" si="4">TREND(W10:W14,V10:V14,V15:V20, TRUE)</f>
        <v>27822.19459459465</v>
      </c>
    </row>
    <row r="16" spans="1:27" x14ac:dyDescent="0.3">
      <c r="A16" s="24">
        <v>2017</v>
      </c>
      <c r="B16" s="24">
        <v>18706</v>
      </c>
      <c r="C16" s="24">
        <v>90721</v>
      </c>
      <c r="J16" s="149">
        <v>2021</v>
      </c>
      <c r="K16" s="82">
        <f t="shared" si="3"/>
        <v>159245</v>
      </c>
      <c r="V16" s="85">
        <v>2022</v>
      </c>
      <c r="W16" s="82">
        <f t="shared" si="4"/>
        <v>30427.107605279423</v>
      </c>
    </row>
    <row r="17" spans="1:23" x14ac:dyDescent="0.3">
      <c r="A17" s="26">
        <v>2018</v>
      </c>
      <c r="B17" s="26">
        <v>22034</v>
      </c>
      <c r="C17" s="26">
        <v>90216</v>
      </c>
      <c r="J17" s="149">
        <v>2022</v>
      </c>
      <c r="K17" s="82">
        <f t="shared" si="3"/>
        <v>160423.5</v>
      </c>
      <c r="V17" s="85">
        <v>2023</v>
      </c>
      <c r="W17" s="82">
        <f t="shared" si="4"/>
        <v>32308.597900983877</v>
      </c>
    </row>
    <row r="18" spans="1:23" x14ac:dyDescent="0.3">
      <c r="A18" s="27">
        <v>2019</v>
      </c>
      <c r="B18">
        <f>TREND(B13:B17,A13:A17,A18:A24,TRUE)</f>
        <v>22887.600000000093</v>
      </c>
      <c r="C18">
        <f>TREND(C13:C17,A13:A17,A18:A24,TRUE)</f>
        <v>90998.599999999977</v>
      </c>
      <c r="J18" s="149">
        <v>2023</v>
      </c>
      <c r="K18" s="82">
        <f t="shared" si="3"/>
        <v>161287</v>
      </c>
      <c r="V18" s="86">
        <v>2024</v>
      </c>
      <c r="W18" s="82">
        <f t="shared" si="4"/>
        <v>34318.954815289006</v>
      </c>
    </row>
    <row r="19" spans="1:23" x14ac:dyDescent="0.3">
      <c r="A19" s="85">
        <v>2020</v>
      </c>
      <c r="B19" s="82">
        <f t="shared" ref="B19" si="5">TREND(B14:B18,A14:A18,A19:A25,TRUE)</f>
        <v>25879.680000000633</v>
      </c>
      <c r="C19" s="82">
        <f t="shared" ref="C19" si="6">TREND(C14:C18,A14:A18,A19:A25,TRUE)</f>
        <v>91247.479999999981</v>
      </c>
      <c r="J19" s="149">
        <v>2024</v>
      </c>
      <c r="K19" s="82">
        <f t="shared" si="3"/>
        <v>162403.75</v>
      </c>
      <c r="V19" s="86">
        <v>2025</v>
      </c>
      <c r="W19" s="82">
        <f t="shared" si="4"/>
        <v>36938.34486432001</v>
      </c>
    </row>
    <row r="20" spans="1:23" x14ac:dyDescent="0.3">
      <c r="A20" s="85">
        <v>2021</v>
      </c>
      <c r="B20" s="82">
        <f>TREND(B15:B19,A15:A19,A20:A26,TRUE)</f>
        <v>28812.543999999762</v>
      </c>
      <c r="C20" s="82">
        <f>TREND(C15:C19,A15:A19,A20:A26,TRUE)</f>
        <v>92162.783999999752</v>
      </c>
      <c r="J20" s="149">
        <v>2025</v>
      </c>
      <c r="K20" s="82">
        <f>TREND(K16:K19,J16:J19,J20:J26)</f>
        <v>163424.75</v>
      </c>
    </row>
    <row r="21" spans="1:23" x14ac:dyDescent="0.3">
      <c r="A21" s="85">
        <v>2022</v>
      </c>
      <c r="B21" s="82">
        <f>TREND(B16:B20,A16:A20,A21:A26,TRUE)</f>
        <v>30881.595200000331</v>
      </c>
      <c r="C21" s="82">
        <f>TREND(C16:C20,A16:A20,A21:A26,TRUE)</f>
        <v>92243.687199999695</v>
      </c>
    </row>
    <row r="22" spans="1:23" x14ac:dyDescent="0.3">
      <c r="A22" s="85">
        <v>2023</v>
      </c>
      <c r="B22" s="82">
        <f>TREND(B17:B21,A17:A21,A22:A29,TRUE)</f>
        <v>33185.124160000123</v>
      </c>
      <c r="C22" s="82">
        <f>TREND(C17:C21,A17:A21,A22:A29,TRUE)</f>
        <v>92939.577759999782</v>
      </c>
    </row>
    <row r="23" spans="1:23" x14ac:dyDescent="0.3">
      <c r="A23" s="86">
        <v>2024</v>
      </c>
      <c r="B23" s="82">
        <f>TREND(B18:B22,A18:A22,A23:A30,TRUE)</f>
        <v>36008.397728000768</v>
      </c>
      <c r="C23" s="82">
        <f>TREND(C18:C22,A18:A22,A23:A30,TRUE)</f>
        <v>93381.874607999576</v>
      </c>
    </row>
    <row r="24" spans="1:23" x14ac:dyDescent="0.3">
      <c r="A24" s="86">
        <v>2025</v>
      </c>
      <c r="B24" s="82">
        <f>TREND(B19:B23,A19:A23,A24:A31,TRUE)</f>
        <v>38342.472902400419</v>
      </c>
      <c r="C24" s="82">
        <f>TREND(C19:C23,A19:A23,A24:A31,TRUE)</f>
        <v>93908.7556063995</v>
      </c>
    </row>
    <row r="26" spans="1:23" x14ac:dyDescent="0.3">
      <c r="A26" s="139" t="s">
        <v>169</v>
      </c>
      <c r="B26" s="139"/>
      <c r="C26" s="139"/>
      <c r="D26" s="140"/>
      <c r="E26" s="9"/>
      <c r="V26" s="9"/>
    </row>
    <row r="27" spans="1:23" x14ac:dyDescent="0.3">
      <c r="A27" s="136" t="s">
        <v>117</v>
      </c>
      <c r="B27" s="137" t="s">
        <v>4</v>
      </c>
      <c r="C27" s="137" t="s">
        <v>5</v>
      </c>
      <c r="D27" s="9" t="s">
        <v>116</v>
      </c>
      <c r="E27" s="9" t="s">
        <v>177</v>
      </c>
      <c r="F27" t="s">
        <v>178</v>
      </c>
      <c r="V27" s="9"/>
    </row>
    <row r="28" spans="1:23" x14ac:dyDescent="0.3">
      <c r="A28" s="138">
        <v>2014</v>
      </c>
      <c r="B28" s="150">
        <v>123614</v>
      </c>
      <c r="C28" s="150">
        <v>156793</v>
      </c>
      <c r="D28" s="159">
        <f>SUM(B28:C28)</f>
        <v>280407</v>
      </c>
      <c r="E28" s="26">
        <f>ROUND(B28/D28 * 100,2)</f>
        <v>44.08</v>
      </c>
      <c r="F28">
        <f>ROUND(C28/D28*100,2)</f>
        <v>55.92</v>
      </c>
      <c r="V28" s="26"/>
    </row>
    <row r="29" spans="1:23" x14ac:dyDescent="0.3">
      <c r="A29" s="138">
        <v>2015</v>
      </c>
      <c r="B29" s="150">
        <v>118504</v>
      </c>
      <c r="C29" s="150">
        <v>152038</v>
      </c>
      <c r="D29" s="159">
        <f t="shared" ref="D29:D32" si="7">SUM(B29:C29)</f>
        <v>270542</v>
      </c>
      <c r="E29" s="26">
        <f t="shared" ref="E29:E32" si="8">ROUND(B29/D29 * 100,2)</f>
        <v>43.8</v>
      </c>
      <c r="F29">
        <f t="shared" ref="F29:F32" si="9">ROUND(C29/D29*100,2)</f>
        <v>56.2</v>
      </c>
      <c r="V29" s="26"/>
    </row>
    <row r="30" spans="1:23" x14ac:dyDescent="0.3">
      <c r="A30" s="138">
        <v>2016</v>
      </c>
      <c r="B30" s="150">
        <v>117976</v>
      </c>
      <c r="C30" s="150">
        <v>154489</v>
      </c>
      <c r="D30" s="159">
        <f t="shared" si="7"/>
        <v>272465</v>
      </c>
      <c r="E30" s="26">
        <f t="shared" si="8"/>
        <v>43.3</v>
      </c>
      <c r="F30">
        <f t="shared" si="9"/>
        <v>56.7</v>
      </c>
    </row>
    <row r="31" spans="1:23" x14ac:dyDescent="0.3">
      <c r="A31" s="138">
        <v>2017</v>
      </c>
      <c r="B31" s="150">
        <v>114962</v>
      </c>
      <c r="C31" s="150">
        <v>155408</v>
      </c>
      <c r="D31" s="159">
        <f t="shared" si="7"/>
        <v>270370</v>
      </c>
      <c r="E31" s="26">
        <f t="shared" si="8"/>
        <v>42.52</v>
      </c>
      <c r="F31">
        <f t="shared" si="9"/>
        <v>57.48</v>
      </c>
    </row>
    <row r="32" spans="1:23" x14ac:dyDescent="0.3">
      <c r="A32" s="138">
        <v>2018</v>
      </c>
      <c r="B32" s="150">
        <v>111377</v>
      </c>
      <c r="C32" s="150">
        <v>155833</v>
      </c>
      <c r="D32" s="159">
        <f t="shared" si="7"/>
        <v>267210</v>
      </c>
      <c r="E32" s="26">
        <f t="shared" si="8"/>
        <v>41.68</v>
      </c>
      <c r="F32">
        <f t="shared" si="9"/>
        <v>58.32</v>
      </c>
    </row>
    <row r="33" spans="1:11" x14ac:dyDescent="0.3">
      <c r="A33" s="160" t="s">
        <v>174</v>
      </c>
      <c r="B33" s="161">
        <f>AVERAGE(B28:B32)</f>
        <v>117286.6</v>
      </c>
      <c r="C33" s="162">
        <f>AVERAGE(C28:C32)</f>
        <v>154912.20000000001</v>
      </c>
      <c r="D33" s="163">
        <f>AVERAGE(D28:D32)</f>
        <v>272198.8</v>
      </c>
      <c r="E33" s="164">
        <f>AVERAGE(E28:E32)</f>
        <v>43.076000000000008</v>
      </c>
      <c r="F33" s="165">
        <f>AVERAGE(F28:F32)</f>
        <v>56.923999999999999</v>
      </c>
    </row>
    <row r="34" spans="1:11" ht="15" thickBot="1" x14ac:dyDescent="0.35">
      <c r="A34" s="166" t="s">
        <v>125</v>
      </c>
      <c r="B34" s="19">
        <f>ABS(C33-B33)</f>
        <v>37625.600000000006</v>
      </c>
      <c r="C34" s="19"/>
      <c r="D34" s="167"/>
      <c r="E34" s="135"/>
      <c r="F34" s="166"/>
      <c r="J34" s="17"/>
      <c r="K34" s="17"/>
    </row>
    <row r="35" spans="1:11" ht="15" thickTop="1" x14ac:dyDescent="0.3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8B48-F3DA-4C95-8752-EB903727CFAD}">
  <dimension ref="A3:U106"/>
  <sheetViews>
    <sheetView topLeftCell="A47" zoomScale="95" zoomScaleNormal="53" workbookViewId="0">
      <selection activeCell="E14" sqref="E14:E23"/>
    </sheetView>
  </sheetViews>
  <sheetFormatPr defaultRowHeight="14.4" x14ac:dyDescent="0.3"/>
  <cols>
    <col min="1" max="1" width="30.88671875" bestFit="1" customWidth="1"/>
    <col min="2" max="2" width="17.6640625" bestFit="1" customWidth="1"/>
    <col min="3" max="3" width="17.44140625" customWidth="1"/>
    <col min="4" max="4" width="11.5546875" bestFit="1" customWidth="1"/>
    <col min="5" max="5" width="28.5546875" bestFit="1" customWidth="1"/>
    <col min="6" max="7" width="10.5546875" bestFit="1" customWidth="1"/>
  </cols>
  <sheetData>
    <row r="3" spans="1:6" x14ac:dyDescent="0.3">
      <c r="A3" s="28" t="s">
        <v>128</v>
      </c>
      <c r="B3" t="s">
        <v>130</v>
      </c>
    </row>
    <row r="4" spans="1:6" x14ac:dyDescent="0.3">
      <c r="A4" s="29" t="s">
        <v>6</v>
      </c>
      <c r="B4" s="30">
        <v>523781</v>
      </c>
      <c r="C4" s="30"/>
    </row>
    <row r="5" spans="1:6" x14ac:dyDescent="0.3">
      <c r="A5" s="29" t="s">
        <v>7</v>
      </c>
      <c r="B5" s="30">
        <v>83082</v>
      </c>
      <c r="C5" s="30"/>
    </row>
    <row r="6" spans="1:6" x14ac:dyDescent="0.3">
      <c r="A6" s="29" t="s">
        <v>8</v>
      </c>
      <c r="B6" s="30">
        <v>41493</v>
      </c>
      <c r="C6" s="30"/>
    </row>
    <row r="7" spans="1:6" x14ac:dyDescent="0.3">
      <c r="A7" s="29" t="s">
        <v>9</v>
      </c>
      <c r="B7" s="30">
        <v>702262</v>
      </c>
      <c r="C7" s="30"/>
    </row>
    <row r="8" spans="1:6" x14ac:dyDescent="0.3">
      <c r="A8" s="29" t="s">
        <v>10</v>
      </c>
      <c r="B8" s="30">
        <v>90334</v>
      </c>
      <c r="C8" s="30"/>
    </row>
    <row r="9" spans="1:6" x14ac:dyDescent="0.3">
      <c r="A9" s="29" t="s">
        <v>11</v>
      </c>
      <c r="B9" s="30">
        <v>229205</v>
      </c>
      <c r="C9" s="30"/>
    </row>
    <row r="10" spans="1:6" x14ac:dyDescent="0.3">
      <c r="A10" s="29" t="s">
        <v>12</v>
      </c>
      <c r="B10" s="30">
        <v>50858</v>
      </c>
      <c r="C10" s="30"/>
    </row>
    <row r="11" spans="1:6" x14ac:dyDescent="0.3">
      <c r="A11" s="29" t="s">
        <v>13</v>
      </c>
      <c r="B11" s="30">
        <v>11955</v>
      </c>
      <c r="C11" s="30"/>
      <c r="E11" s="14" t="s">
        <v>131</v>
      </c>
    </row>
    <row r="12" spans="1:6" x14ac:dyDescent="0.3">
      <c r="A12" s="29" t="s">
        <v>14</v>
      </c>
      <c r="B12" s="30">
        <v>150071</v>
      </c>
      <c r="C12" s="30"/>
    </row>
    <row r="13" spans="1:6" x14ac:dyDescent="0.3">
      <c r="A13" s="29" t="s">
        <v>15</v>
      </c>
      <c r="B13" s="30">
        <v>8795</v>
      </c>
      <c r="C13" s="30"/>
      <c r="E13" s="31" t="s">
        <v>2</v>
      </c>
      <c r="F13" s="31" t="s">
        <v>20</v>
      </c>
    </row>
    <row r="14" spans="1:6" x14ac:dyDescent="0.3">
      <c r="A14" s="29" t="s">
        <v>129</v>
      </c>
      <c r="B14" s="30">
        <v>1891836</v>
      </c>
      <c r="C14" s="30"/>
      <c r="E14" s="29" t="s">
        <v>6</v>
      </c>
      <c r="F14" s="33">
        <v>108454</v>
      </c>
    </row>
    <row r="15" spans="1:6" x14ac:dyDescent="0.3">
      <c r="C15" s="30"/>
      <c r="E15" s="29" t="s">
        <v>7</v>
      </c>
      <c r="F15" s="33">
        <v>10676</v>
      </c>
    </row>
    <row r="16" spans="1:6" x14ac:dyDescent="0.3">
      <c r="C16" s="30"/>
      <c r="E16" s="29" t="s">
        <v>8</v>
      </c>
      <c r="F16" s="33">
        <v>8518</v>
      </c>
    </row>
    <row r="17" spans="3:8" x14ac:dyDescent="0.3">
      <c r="C17" s="30"/>
      <c r="E17" s="29" t="s">
        <v>9</v>
      </c>
      <c r="F17" s="33">
        <v>146312</v>
      </c>
    </row>
    <row r="18" spans="3:8" x14ac:dyDescent="0.3">
      <c r="C18" s="30"/>
      <c r="E18" s="29" t="s">
        <v>10</v>
      </c>
      <c r="F18" s="33">
        <v>12202</v>
      </c>
    </row>
    <row r="19" spans="3:8" x14ac:dyDescent="0.3">
      <c r="C19" s="30"/>
      <c r="E19" s="29" t="s">
        <v>11</v>
      </c>
      <c r="F19" s="33">
        <v>47498</v>
      </c>
    </row>
    <row r="20" spans="3:8" x14ac:dyDescent="0.3">
      <c r="C20" s="30"/>
      <c r="E20" s="29" t="s">
        <v>12</v>
      </c>
      <c r="F20" s="33">
        <v>10947</v>
      </c>
    </row>
    <row r="21" spans="3:8" x14ac:dyDescent="0.3">
      <c r="C21" s="30"/>
      <c r="E21" s="29" t="s">
        <v>13</v>
      </c>
      <c r="F21" s="33">
        <v>2810</v>
      </c>
    </row>
    <row r="22" spans="3:8" x14ac:dyDescent="0.3">
      <c r="C22" s="30"/>
      <c r="E22" s="29" t="s">
        <v>14</v>
      </c>
      <c r="F22" s="33">
        <v>30524</v>
      </c>
    </row>
    <row r="23" spans="3:8" x14ac:dyDescent="0.3">
      <c r="C23" s="30"/>
      <c r="E23" s="29" t="s">
        <v>15</v>
      </c>
      <c r="F23" s="33">
        <v>1519</v>
      </c>
    </row>
    <row r="24" spans="3:8" x14ac:dyDescent="0.3">
      <c r="C24" s="30"/>
    </row>
    <row r="32" spans="3:8" x14ac:dyDescent="0.3">
      <c r="E32" s="34" t="s">
        <v>132</v>
      </c>
      <c r="F32" s="35"/>
      <c r="G32" s="35"/>
      <c r="H32" s="35"/>
    </row>
    <row r="33" spans="5:6" x14ac:dyDescent="0.3">
      <c r="E33" s="89" t="s">
        <v>117</v>
      </c>
      <c r="F33" s="95">
        <f>'Final Dashboard'!N8</f>
        <v>2018</v>
      </c>
    </row>
    <row r="34" spans="5:6" x14ac:dyDescent="0.3">
      <c r="E34" s="68" t="s">
        <v>2</v>
      </c>
      <c r="F34" s="68" t="s">
        <v>20</v>
      </c>
    </row>
    <row r="35" spans="5:6" x14ac:dyDescent="0.3">
      <c r="E35" s="69" t="s">
        <v>6</v>
      </c>
      <c r="F35" s="96">
        <f>INDEX($F$58:$O$62, MATCH(E35, $F$57:$O$57,0), MATCH(F33, $E$58:$E$62,0))</f>
        <v>3442</v>
      </c>
    </row>
    <row r="36" spans="5:6" x14ac:dyDescent="0.3">
      <c r="E36" s="69" t="s">
        <v>7</v>
      </c>
      <c r="F36" s="96">
        <f>INDEX($F$58:$O$62, MATCH(E36, $F$57:$O$57,0), MATCH(F33, $E$58:$E$62,0))</f>
        <v>2073</v>
      </c>
    </row>
    <row r="37" spans="5:6" x14ac:dyDescent="0.3">
      <c r="E37" s="69" t="s">
        <v>8</v>
      </c>
      <c r="F37" s="96">
        <f>INDEX($F$58:$O$62, MATCH(E37, $F$57:$O$57,0), MATCH($F$33, $E$58:$E$62,0))</f>
        <v>1852</v>
      </c>
    </row>
    <row r="38" spans="5:6" x14ac:dyDescent="0.3">
      <c r="E38" s="69" t="s">
        <v>9</v>
      </c>
      <c r="F38" s="96">
        <f t="shared" ref="F38:F39" si="0">INDEX($F$58:$O$62, MATCH(E38, $F$57:$O$57,0), MATCH($F$33, $E$58:$E$62,0))</f>
        <v>1904</v>
      </c>
    </row>
    <row r="39" spans="5:6" x14ac:dyDescent="0.3">
      <c r="E39" s="69" t="s">
        <v>10</v>
      </c>
      <c r="F39" s="96">
        <f t="shared" si="0"/>
        <v>813</v>
      </c>
    </row>
    <row r="40" spans="5:6" x14ac:dyDescent="0.3">
      <c r="E40" s="69" t="s">
        <v>11</v>
      </c>
      <c r="F40" s="96">
        <f>INDEX($F$58:$O$62, MATCH($F$33, $E$58:$E$62), MATCH($E$40, $F$57:$O$57))</f>
        <v>5021</v>
      </c>
    </row>
    <row r="41" spans="5:6" x14ac:dyDescent="0.3">
      <c r="E41" s="69" t="s">
        <v>12</v>
      </c>
      <c r="F41" s="96">
        <f>INDEX($F$58:$O$62, MATCH($F$33, $E$58:$E$62), MATCH(E41, $F$57:$O$57))</f>
        <v>1553</v>
      </c>
    </row>
    <row r="42" spans="5:6" x14ac:dyDescent="0.3">
      <c r="E42" s="69" t="s">
        <v>13</v>
      </c>
      <c r="F42" s="96">
        <f>INDEX($F$58:$O$62, MATCH($F$33, $E$58:$E$62), MATCH($E$42, $F$57:$O$57))</f>
        <v>363</v>
      </c>
    </row>
    <row r="43" spans="5:6" x14ac:dyDescent="0.3">
      <c r="E43" s="69" t="s">
        <v>14</v>
      </c>
      <c r="F43" s="96">
        <f>INDEX($F$58:$O$62, MATCH($F$33, $E$58:$E$62), MATCH($E$43, $F$57:$O$57))</f>
        <v>4343</v>
      </c>
    </row>
    <row r="44" spans="5:6" x14ac:dyDescent="0.3">
      <c r="E44" s="69" t="s">
        <v>15</v>
      </c>
      <c r="F44" s="96">
        <f>INDEX($F$58:$O$62, MATCH($F$33, $E$58:$E$62), MATCH($E$44, $F$57:$O$57))</f>
        <v>148</v>
      </c>
    </row>
    <row r="55" spans="3:21" x14ac:dyDescent="0.3">
      <c r="C55" s="14"/>
      <c r="J55" s="69"/>
      <c r="K55" s="69"/>
      <c r="L55" s="69"/>
      <c r="M55" s="69"/>
      <c r="N55" s="69"/>
      <c r="O55" s="69"/>
      <c r="R55" s="69"/>
      <c r="S55" s="69"/>
      <c r="T55" s="69"/>
      <c r="U55" s="69"/>
    </row>
    <row r="56" spans="3:21" x14ac:dyDescent="0.3">
      <c r="E56" s="70" t="s">
        <v>133</v>
      </c>
      <c r="F56" s="71"/>
      <c r="G56" s="71"/>
      <c r="H56" s="71"/>
      <c r="I56" s="71"/>
      <c r="J56" s="71"/>
      <c r="K56" s="71"/>
      <c r="L56" s="71"/>
      <c r="M56" s="71"/>
      <c r="N56" s="71"/>
      <c r="O56" s="71"/>
    </row>
    <row r="57" spans="3:21" x14ac:dyDescent="0.3">
      <c r="C57" s="67" t="s">
        <v>8</v>
      </c>
      <c r="E57" s="66" t="str">
        <f>'Final Dashboard'!C8</f>
        <v>Industry</v>
      </c>
      <c r="F57" s="69" t="s">
        <v>6</v>
      </c>
      <c r="G57" s="69" t="s">
        <v>7</v>
      </c>
      <c r="H57" s="69" t="s">
        <v>8</v>
      </c>
      <c r="I57" s="69" t="s">
        <v>9</v>
      </c>
      <c r="J57" s="69" t="s">
        <v>10</v>
      </c>
      <c r="K57" s="69" t="s">
        <v>11</v>
      </c>
      <c r="L57" s="69" t="s">
        <v>12</v>
      </c>
      <c r="M57" s="69" t="s">
        <v>13</v>
      </c>
      <c r="N57" s="69" t="s">
        <v>14</v>
      </c>
      <c r="O57" s="69" t="s">
        <v>15</v>
      </c>
    </row>
    <row r="58" spans="3:21" x14ac:dyDescent="0.3">
      <c r="E58" s="69">
        <v>2014</v>
      </c>
      <c r="F58" s="69">
        <v>40432</v>
      </c>
      <c r="G58" s="69">
        <v>6864</v>
      </c>
      <c r="H58" s="69">
        <v>740</v>
      </c>
      <c r="I58" s="69">
        <v>41877</v>
      </c>
      <c r="J58" s="69">
        <v>3442</v>
      </c>
      <c r="K58" s="69">
        <v>3947</v>
      </c>
      <c r="L58" s="69">
        <v>1326</v>
      </c>
      <c r="M58" s="69">
        <v>286</v>
      </c>
      <c r="N58" s="69">
        <v>2952</v>
      </c>
      <c r="O58" s="69">
        <v>112</v>
      </c>
    </row>
    <row r="59" spans="3:21" x14ac:dyDescent="0.3">
      <c r="E59" s="69">
        <v>2015</v>
      </c>
      <c r="F59" s="69">
        <v>41960</v>
      </c>
      <c r="G59" s="69">
        <v>6828</v>
      </c>
      <c r="H59" s="69">
        <v>1044</v>
      </c>
      <c r="I59" s="69">
        <v>43687</v>
      </c>
      <c r="J59" s="69">
        <v>2073</v>
      </c>
      <c r="K59" s="69">
        <v>4008</v>
      </c>
      <c r="L59" s="69">
        <v>1354</v>
      </c>
      <c r="M59" s="69">
        <v>297</v>
      </c>
      <c r="N59" s="69">
        <v>2693</v>
      </c>
      <c r="O59" s="69">
        <v>301</v>
      </c>
    </row>
    <row r="60" spans="3:21" x14ac:dyDescent="0.3">
      <c r="D60" s="72"/>
      <c r="E60" s="69">
        <v>2016</v>
      </c>
      <c r="F60" s="69">
        <v>44520</v>
      </c>
      <c r="G60" s="69">
        <v>3594</v>
      </c>
      <c r="H60" s="69">
        <v>1284</v>
      </c>
      <c r="I60" s="69">
        <v>43846</v>
      </c>
      <c r="J60" s="69">
        <v>1852</v>
      </c>
      <c r="K60" s="69">
        <v>3127</v>
      </c>
      <c r="L60" s="69">
        <v>1365</v>
      </c>
      <c r="M60" s="69">
        <v>360</v>
      </c>
      <c r="N60" s="69">
        <v>2711</v>
      </c>
      <c r="O60" s="69">
        <v>283</v>
      </c>
    </row>
    <row r="61" spans="3:21" x14ac:dyDescent="0.3">
      <c r="E61" s="69">
        <v>2017</v>
      </c>
      <c r="F61" s="69">
        <v>46582</v>
      </c>
      <c r="G61" s="69">
        <v>3486</v>
      </c>
      <c r="H61" s="69">
        <v>1846</v>
      </c>
      <c r="I61" s="69">
        <v>45743</v>
      </c>
      <c r="J61" s="69">
        <v>1904</v>
      </c>
      <c r="K61" s="69">
        <v>4240</v>
      </c>
      <c r="L61" s="69">
        <v>1576</v>
      </c>
      <c r="M61" s="69">
        <v>357</v>
      </c>
      <c r="N61" s="69">
        <v>3559</v>
      </c>
      <c r="O61" s="69">
        <v>134</v>
      </c>
    </row>
    <row r="62" spans="3:21" x14ac:dyDescent="0.3">
      <c r="E62" s="69">
        <v>2018</v>
      </c>
      <c r="F62" s="69">
        <v>47939</v>
      </c>
      <c r="G62" s="69">
        <v>1512</v>
      </c>
      <c r="H62" s="69">
        <v>2058</v>
      </c>
      <c r="I62" s="69">
        <v>48500</v>
      </c>
      <c r="J62" s="69">
        <v>813</v>
      </c>
      <c r="K62" s="69">
        <v>5021</v>
      </c>
      <c r="L62" s="69">
        <v>1553</v>
      </c>
      <c r="M62" s="69">
        <v>363</v>
      </c>
      <c r="N62" s="69">
        <v>4343</v>
      </c>
      <c r="O62" s="69">
        <v>148</v>
      </c>
    </row>
    <row r="63" spans="3:21" x14ac:dyDescent="0.3">
      <c r="E63" s="29"/>
      <c r="F63" s="97"/>
      <c r="G63" s="97"/>
      <c r="H63" s="97"/>
      <c r="I63" s="97"/>
      <c r="J63" s="97"/>
      <c r="K63" s="97"/>
    </row>
    <row r="64" spans="3:21" x14ac:dyDescent="0.3">
      <c r="E64" s="34" t="str">
        <f>"Part-Time Headcount: "&amp;E65</f>
        <v>Part-Time Headcount: Industry</v>
      </c>
      <c r="F64" s="35"/>
      <c r="G64" s="29"/>
      <c r="N64" s="29"/>
      <c r="O64" s="29"/>
      <c r="P64" s="29"/>
    </row>
    <row r="65" spans="5:21" x14ac:dyDescent="0.3">
      <c r="E65" s="73" t="str">
        <f>E57</f>
        <v>Industry</v>
      </c>
      <c r="F65" s="29"/>
      <c r="G65" s="29"/>
      <c r="N65" s="29"/>
      <c r="O65" s="29"/>
      <c r="P65" s="29"/>
      <c r="Q65" s="29"/>
      <c r="R65" s="29"/>
      <c r="S65" s="29"/>
      <c r="T65" s="29"/>
      <c r="U65" s="29"/>
    </row>
    <row r="66" spans="5:21" x14ac:dyDescent="0.3">
      <c r="E66" s="74" t="s">
        <v>117</v>
      </c>
      <c r="F66" s="74" t="s">
        <v>20</v>
      </c>
      <c r="G66" s="29"/>
      <c r="N66" s="29"/>
      <c r="O66" s="29"/>
      <c r="P66" s="29"/>
    </row>
    <row r="67" spans="5:21" x14ac:dyDescent="0.3">
      <c r="E67" s="69">
        <v>2014</v>
      </c>
      <c r="F67" s="69">
        <f>INDEX($F$58:$O$62, MATCH($E$67, E58:E62, 0), MATCH($E$65, F57:O57, 0))</f>
        <v>3442</v>
      </c>
    </row>
    <row r="68" spans="5:21" x14ac:dyDescent="0.3">
      <c r="E68" s="69">
        <v>2015</v>
      </c>
      <c r="F68" s="69">
        <f>INDEX($F$58:$O$62, MATCH($E$68, E58:E62, 0), MATCH($E$65, F57:O57, 0))</f>
        <v>2073</v>
      </c>
    </row>
    <row r="69" spans="5:21" x14ac:dyDescent="0.3">
      <c r="E69" s="69">
        <v>2016</v>
      </c>
      <c r="F69" s="69">
        <f>INDEX($F$58:$O$62, MATCH($E$69, E58:E62, 0), MATCH($E$65, F57:O57, 0))</f>
        <v>1852</v>
      </c>
    </row>
    <row r="70" spans="5:21" x14ac:dyDescent="0.3">
      <c r="E70" s="69">
        <v>2017</v>
      </c>
      <c r="F70" s="69">
        <f>INDEX($F$58:$O$62, MATCH($E$70, E58:E62, 0), MATCH($E$65, F57:O57, 0))</f>
        <v>1904</v>
      </c>
    </row>
    <row r="71" spans="5:21" x14ac:dyDescent="0.3">
      <c r="E71" s="69">
        <v>2018</v>
      </c>
      <c r="F71" s="69">
        <f>INDEX($F$58:$O$62, MATCH($E$71, E58:E62, 0), MATCH($E$65, F57:O57, 0))</f>
        <v>813</v>
      </c>
    </row>
    <row r="72" spans="5:21" x14ac:dyDescent="0.3">
      <c r="E72" s="83">
        <v>2019</v>
      </c>
      <c r="F72" s="84">
        <f>TREND(F67:F71, E67:E71, E72:E78, TRUE)</f>
        <v>388.70000000018626</v>
      </c>
      <c r="G72" s="30"/>
    </row>
    <row r="73" spans="5:21" x14ac:dyDescent="0.3">
      <c r="E73" s="83">
        <v>2020</v>
      </c>
      <c r="F73" s="84">
        <f>TREND(F68:F72, E68:E72, E73:E79, TRUE)</f>
        <v>83.860000000102445</v>
      </c>
      <c r="G73" s="30"/>
    </row>
    <row r="74" spans="5:21" x14ac:dyDescent="0.3">
      <c r="E74" s="83">
        <v>2021</v>
      </c>
      <c r="F74" s="84">
        <f>TREND(F69:F73, E69:E73, E74:E80, TRUE)</f>
        <v>-507.16199999989476</v>
      </c>
      <c r="G74" s="30"/>
    </row>
    <row r="75" spans="5:21" x14ac:dyDescent="0.3">
      <c r="E75" s="83">
        <v>2022</v>
      </c>
      <c r="F75" s="84">
        <f>TREND(F70:F74, E70:E74, E75:E81, TRUE)</f>
        <v>-1128.9595999999437</v>
      </c>
      <c r="G75" s="30"/>
    </row>
    <row r="76" spans="5:21" x14ac:dyDescent="0.3">
      <c r="E76" s="83">
        <v>2023</v>
      </c>
      <c r="F76" s="84">
        <f>TREND(F71:F75, E71:E75, E76:E82, TRUE)</f>
        <v>-1504.0466799999122</v>
      </c>
      <c r="G76" s="30"/>
    </row>
    <row r="77" spans="5:21" x14ac:dyDescent="0.3">
      <c r="E77" s="83">
        <v>2024</v>
      </c>
      <c r="F77" s="84">
        <f>TREND(F72:F76, E72:E76, E75:E82, TRUE)</f>
        <v>-1033.3529519999865</v>
      </c>
      <c r="G77" s="30"/>
    </row>
    <row r="78" spans="5:21" x14ac:dyDescent="0.3">
      <c r="E78" s="83">
        <v>2025</v>
      </c>
      <c r="F78" s="84">
        <f>TREND(F73:F77, E73:E77, E75:E82, TRUE)</f>
        <v>-817.93224639992695</v>
      </c>
      <c r="G78" s="30"/>
    </row>
    <row r="79" spans="5:21" x14ac:dyDescent="0.3">
      <c r="E79" s="29"/>
      <c r="G79" s="30"/>
    </row>
    <row r="80" spans="5:21" x14ac:dyDescent="0.3">
      <c r="F80" s="29"/>
      <c r="G80" s="30"/>
    </row>
    <row r="81" spans="4:15" x14ac:dyDescent="0.3">
      <c r="E81" s="82" t="s">
        <v>158</v>
      </c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4:15" x14ac:dyDescent="0.3">
      <c r="E82" s="82" t="s">
        <v>156</v>
      </c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91" spans="4:15" x14ac:dyDescent="0.3">
      <c r="E91" s="29"/>
      <c r="G91" s="30"/>
    </row>
    <row r="92" spans="4:15" x14ac:dyDescent="0.3">
      <c r="E92" s="31"/>
      <c r="G92" s="30"/>
    </row>
    <row r="93" spans="4:15" x14ac:dyDescent="0.3">
      <c r="E93" s="29"/>
      <c r="G93" s="30"/>
    </row>
    <row r="94" spans="4:15" x14ac:dyDescent="0.3">
      <c r="E94" s="29"/>
      <c r="G94" s="30"/>
    </row>
    <row r="95" spans="4:15" x14ac:dyDescent="0.3">
      <c r="D95" t="s">
        <v>163</v>
      </c>
      <c r="E95" s="29"/>
      <c r="G95" s="30"/>
    </row>
    <row r="96" spans="4:15" x14ac:dyDescent="0.3">
      <c r="E96" s="29"/>
      <c r="G96" s="30"/>
    </row>
    <row r="97" spans="5:7" x14ac:dyDescent="0.3">
      <c r="E97" s="31"/>
      <c r="G97" s="30"/>
    </row>
    <row r="98" spans="5:7" x14ac:dyDescent="0.3">
      <c r="E98" s="29"/>
      <c r="G98" s="30"/>
    </row>
    <row r="99" spans="5:7" x14ac:dyDescent="0.3">
      <c r="E99" s="29"/>
      <c r="G99" s="30"/>
    </row>
    <row r="100" spans="5:7" x14ac:dyDescent="0.3">
      <c r="E100" s="29"/>
      <c r="G100" s="30"/>
    </row>
    <row r="101" spans="5:7" x14ac:dyDescent="0.3">
      <c r="E101" s="29"/>
      <c r="G101" s="30"/>
    </row>
    <row r="102" spans="5:7" x14ac:dyDescent="0.3">
      <c r="E102" s="31"/>
      <c r="G102" s="30"/>
    </row>
    <row r="103" spans="5:7" x14ac:dyDescent="0.3">
      <c r="G103" s="30"/>
    </row>
    <row r="104" spans="5:7" x14ac:dyDescent="0.3">
      <c r="G104" s="30"/>
    </row>
    <row r="105" spans="5:7" x14ac:dyDescent="0.3">
      <c r="G105" s="30"/>
    </row>
    <row r="106" spans="5:7" x14ac:dyDescent="0.3">
      <c r="G106" s="30"/>
    </row>
  </sheetData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E3F6A8-B7E9-4DE3-BB89-DAF56CAA01BF}">
          <x14:formula1>
            <xm:f>'Final Dashboard'!$C$8</xm:f>
          </x14:formula1>
          <xm:sqref>C57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ECDF-4EEF-4832-A597-486CF13E7DD0}">
  <dimension ref="A3:Z79"/>
  <sheetViews>
    <sheetView topLeftCell="B25" zoomScale="80" zoomScaleNormal="80" workbookViewId="0">
      <selection activeCell="P3" sqref="P3"/>
    </sheetView>
  </sheetViews>
  <sheetFormatPr defaultRowHeight="14.4" x14ac:dyDescent="0.3"/>
  <cols>
    <col min="1" max="1" width="13.6640625" bestFit="1" customWidth="1"/>
    <col min="2" max="2" width="17.33203125" bestFit="1" customWidth="1"/>
    <col min="3" max="3" width="21.33203125" bestFit="1" customWidth="1"/>
    <col min="4" max="4" width="11.33203125" bestFit="1" customWidth="1"/>
    <col min="6" max="6" width="32" bestFit="1" customWidth="1"/>
    <col min="7" max="8" width="7.33203125" bestFit="1" customWidth="1"/>
    <col min="10" max="10" width="26.6640625" bestFit="1" customWidth="1"/>
    <col min="11" max="12" width="7.33203125" bestFit="1" customWidth="1"/>
    <col min="16" max="16" width="31.109375" customWidth="1"/>
    <col min="17" max="17" width="9.5546875" bestFit="1" customWidth="1"/>
    <col min="21" max="21" width="17.5546875" customWidth="1"/>
    <col min="22" max="22" width="10.44140625" customWidth="1"/>
    <col min="23" max="23" width="22.33203125" customWidth="1"/>
    <col min="24" max="24" width="7.6640625" bestFit="1" customWidth="1"/>
    <col min="27" max="27" width="24.33203125" bestFit="1" customWidth="1"/>
    <col min="28" max="28" width="18.5546875" bestFit="1" customWidth="1"/>
    <col min="29" max="29" width="10.33203125" bestFit="1" customWidth="1"/>
    <col min="30" max="30" width="9.109375" bestFit="1" customWidth="1"/>
  </cols>
  <sheetData>
    <row r="3" spans="1:26" x14ac:dyDescent="0.3">
      <c r="A3" s="28" t="s">
        <v>128</v>
      </c>
      <c r="B3" t="s">
        <v>130</v>
      </c>
      <c r="C3" t="s">
        <v>146</v>
      </c>
      <c r="F3" s="34" t="s">
        <v>147</v>
      </c>
      <c r="G3" s="35"/>
      <c r="H3" s="35"/>
      <c r="I3" s="35"/>
      <c r="J3" s="35"/>
      <c r="K3" s="35"/>
      <c r="L3" s="35"/>
      <c r="M3" s="35"/>
      <c r="P3" s="48" t="s">
        <v>157</v>
      </c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x14ac:dyDescent="0.3">
      <c r="A4" s="29">
        <v>2014</v>
      </c>
      <c r="B4" s="30">
        <v>1955</v>
      </c>
      <c r="C4" s="32">
        <v>0.22228538942581011</v>
      </c>
      <c r="F4" s="52" t="s">
        <v>6</v>
      </c>
      <c r="G4" s="43"/>
      <c r="H4" s="44"/>
      <c r="J4" s="42" t="s">
        <v>10</v>
      </c>
      <c r="K4" s="43"/>
      <c r="L4" s="44"/>
      <c r="Q4" s="42" t="s">
        <v>6</v>
      </c>
      <c r="R4" s="42" t="s">
        <v>7</v>
      </c>
      <c r="S4" s="42" t="s">
        <v>8</v>
      </c>
      <c r="T4" s="42" t="s">
        <v>9</v>
      </c>
      <c r="U4" s="42" t="s">
        <v>10</v>
      </c>
      <c r="V4" s="42" t="s">
        <v>11</v>
      </c>
      <c r="W4" s="42" t="s">
        <v>12</v>
      </c>
      <c r="X4" s="42" t="s">
        <v>13</v>
      </c>
      <c r="Y4" s="42" t="s">
        <v>14</v>
      </c>
      <c r="Z4" s="61" t="s">
        <v>15</v>
      </c>
    </row>
    <row r="5" spans="1:26" x14ac:dyDescent="0.3">
      <c r="A5" s="29">
        <v>2015</v>
      </c>
      <c r="B5" s="30">
        <v>2026</v>
      </c>
      <c r="C5" s="32">
        <v>0.23035815804434337</v>
      </c>
      <c r="F5" s="39" t="s">
        <v>5</v>
      </c>
      <c r="G5" s="40"/>
      <c r="H5" s="41"/>
      <c r="J5" s="36" t="s">
        <v>5</v>
      </c>
      <c r="K5" s="37"/>
      <c r="L5" s="38"/>
      <c r="P5" s="45" t="s">
        <v>5</v>
      </c>
      <c r="Q5" s="59">
        <v>0.46835639869382678</v>
      </c>
      <c r="R5" s="59">
        <v>0.16922704729647997</v>
      </c>
      <c r="S5" s="59">
        <v>0.27024891347293561</v>
      </c>
      <c r="T5" s="59">
        <v>0.37733522298503619</v>
      </c>
      <c r="U5" s="59">
        <v>0.46835639869382678</v>
      </c>
      <c r="V5" s="59">
        <v>0.16922704729647997</v>
      </c>
      <c r="W5" s="59">
        <v>0.27024891347293561</v>
      </c>
      <c r="X5" s="59">
        <v>0.37733522298503619</v>
      </c>
      <c r="Y5" s="59">
        <v>0.1822</v>
      </c>
      <c r="Z5" s="60">
        <v>0.14180000000000001</v>
      </c>
    </row>
    <row r="6" spans="1:26" x14ac:dyDescent="0.3">
      <c r="A6" s="29">
        <v>2016</v>
      </c>
      <c r="B6" s="30">
        <v>1917</v>
      </c>
      <c r="C6" s="32">
        <v>0.21796475270039795</v>
      </c>
      <c r="F6" s="51" t="s">
        <v>0</v>
      </c>
      <c r="G6" s="40">
        <v>44447</v>
      </c>
      <c r="H6" s="41">
        <v>0.53164360130617327</v>
      </c>
      <c r="J6" s="39" t="s">
        <v>0</v>
      </c>
      <c r="K6" s="40">
        <v>5739</v>
      </c>
      <c r="L6" s="41">
        <v>0.89142590866728799</v>
      </c>
      <c r="P6" s="46" t="s">
        <v>4</v>
      </c>
      <c r="Q6" s="63">
        <v>0.35342642147197295</v>
      </c>
      <c r="R6" s="63">
        <v>4.6907430469074307E-2</v>
      </c>
      <c r="S6" s="63">
        <v>0.19965277777777779</v>
      </c>
      <c r="T6" s="63">
        <v>0.19915006640106242</v>
      </c>
      <c r="U6" s="63">
        <v>0.35342642147197295</v>
      </c>
      <c r="V6" s="63">
        <v>4.6907430469074307E-2</v>
      </c>
      <c r="W6" s="63">
        <v>0.19965277777777779</v>
      </c>
      <c r="X6" s="63">
        <v>0.19915006640106242</v>
      </c>
      <c r="Y6" s="63">
        <v>0.12954800795091176</v>
      </c>
      <c r="Z6" s="64">
        <v>2.9900332225913623E-2</v>
      </c>
    </row>
    <row r="7" spans="1:26" x14ac:dyDescent="0.3">
      <c r="A7" s="29">
        <v>2017</v>
      </c>
      <c r="B7" s="30">
        <v>1378</v>
      </c>
      <c r="C7" s="32">
        <v>0.15667993177942013</v>
      </c>
      <c r="F7" s="51" t="s">
        <v>1</v>
      </c>
      <c r="G7" s="40">
        <v>39156</v>
      </c>
      <c r="H7" s="41">
        <v>0.46835639869382678</v>
      </c>
      <c r="J7" s="39" t="s">
        <v>1</v>
      </c>
      <c r="K7" s="40">
        <v>699</v>
      </c>
      <c r="L7" s="41">
        <v>0.10857409133271202</v>
      </c>
      <c r="P7" s="62"/>
      <c r="Q7" s="58"/>
      <c r="R7" s="58"/>
      <c r="T7" s="58"/>
      <c r="U7" s="58"/>
    </row>
    <row r="8" spans="1:26" x14ac:dyDescent="0.3">
      <c r="A8" s="29">
        <v>2018</v>
      </c>
      <c r="B8" s="30">
        <v>1519</v>
      </c>
      <c r="C8" s="32">
        <v>0.17271176805002841</v>
      </c>
      <c r="F8" s="53" t="s">
        <v>144</v>
      </c>
      <c r="G8" s="37">
        <v>83603</v>
      </c>
      <c r="H8" s="38">
        <v>0.77086137901783247</v>
      </c>
      <c r="J8" s="36" t="s">
        <v>144</v>
      </c>
      <c r="K8" s="37">
        <v>6438</v>
      </c>
      <c r="L8" s="38">
        <v>0.52761842320930996</v>
      </c>
      <c r="P8" s="88" t="s">
        <v>153</v>
      </c>
      <c r="Q8" s="81"/>
      <c r="R8" s="81"/>
      <c r="S8" s="81"/>
      <c r="T8" s="81"/>
    </row>
    <row r="9" spans="1:26" x14ac:dyDescent="0.3">
      <c r="A9" s="29" t="s">
        <v>129</v>
      </c>
      <c r="B9" s="30">
        <v>8795</v>
      </c>
      <c r="C9" s="32">
        <v>1</v>
      </c>
      <c r="F9" s="39" t="s">
        <v>4</v>
      </c>
      <c r="G9" s="40"/>
      <c r="H9" s="41"/>
      <c r="J9" s="36" t="s">
        <v>4</v>
      </c>
      <c r="K9" s="37"/>
      <c r="L9" s="38"/>
      <c r="P9" s="49" t="str">
        <f>"2018 Part-Time Employment For: "&amp;Q10</f>
        <v>2018 Part-Time Employment For: Industry</v>
      </c>
      <c r="Q9" s="49"/>
      <c r="R9" s="49"/>
      <c r="S9" s="49"/>
      <c r="T9" s="49"/>
    </row>
    <row r="10" spans="1:26" x14ac:dyDescent="0.3">
      <c r="F10" s="51" t="s">
        <v>0</v>
      </c>
      <c r="G10" s="40">
        <v>16068</v>
      </c>
      <c r="H10" s="41">
        <v>0.64657357852802699</v>
      </c>
      <c r="J10" s="39" t="s">
        <v>0</v>
      </c>
      <c r="K10" s="40">
        <v>5650</v>
      </c>
      <c r="L10" s="41">
        <v>0.98022206800832756</v>
      </c>
      <c r="P10" s="56"/>
      <c r="Q10" t="str">
        <f>'Final Dashboard'!C35</f>
        <v>Industry</v>
      </c>
    </row>
    <row r="11" spans="1:26" x14ac:dyDescent="0.3">
      <c r="F11" s="51" t="s">
        <v>1</v>
      </c>
      <c r="G11" s="40">
        <v>8783</v>
      </c>
      <c r="H11" s="41">
        <v>0.35342642147197295</v>
      </c>
      <c r="J11" s="39" t="s">
        <v>1</v>
      </c>
      <c r="K11" s="40">
        <v>114</v>
      </c>
      <c r="L11" s="41">
        <v>1.9777931991672451E-2</v>
      </c>
      <c r="P11" s="57" t="s">
        <v>5</v>
      </c>
      <c r="Q11" s="57">
        <f>ROUND(INDEX(Q5:Z6, MATCH(P11, $P$5:$P$6, 0), MATCH($Q$10, Q4:Z4, 0)) * 100, 2)</f>
        <v>46.84</v>
      </c>
    </row>
    <row r="12" spans="1:26" x14ac:dyDescent="0.3">
      <c r="F12" s="53" t="s">
        <v>145</v>
      </c>
      <c r="G12" s="37">
        <v>24851</v>
      </c>
      <c r="H12" s="38">
        <v>0.22913862098216756</v>
      </c>
      <c r="J12" s="36" t="s">
        <v>145</v>
      </c>
      <c r="K12" s="37">
        <v>5764</v>
      </c>
      <c r="L12" s="38">
        <v>0.47238157679069004</v>
      </c>
      <c r="P12" s="57" t="s">
        <v>4</v>
      </c>
      <c r="Q12" s="57">
        <f>ROUND(INDEX($Q$5:$Z$6,MATCH(P12,P5:P6,0),MATCH($Q$10,Q4:Z4,0)) * 100, 2)</f>
        <v>35.340000000000003</v>
      </c>
    </row>
    <row r="13" spans="1:26" x14ac:dyDescent="0.3">
      <c r="F13" s="52" t="s">
        <v>134</v>
      </c>
      <c r="G13" s="43">
        <v>108454</v>
      </c>
      <c r="H13" s="44">
        <v>0.28581141622305384</v>
      </c>
      <c r="J13" s="42" t="s">
        <v>138</v>
      </c>
      <c r="K13" s="43">
        <v>90334</v>
      </c>
      <c r="L13" s="44">
        <v>4.774938208174493E-2</v>
      </c>
    </row>
    <row r="14" spans="1:26" x14ac:dyDescent="0.3">
      <c r="P14" s="62"/>
      <c r="Q14" s="58"/>
      <c r="R14" s="58"/>
      <c r="T14" s="58"/>
      <c r="U14" s="58"/>
    </row>
    <row r="15" spans="1:26" x14ac:dyDescent="0.3">
      <c r="F15" s="42" t="s">
        <v>7</v>
      </c>
      <c r="G15" s="43"/>
      <c r="H15" s="44"/>
      <c r="J15" s="42" t="s">
        <v>11</v>
      </c>
      <c r="K15" s="43"/>
      <c r="L15" s="44"/>
      <c r="T15" s="58"/>
      <c r="U15" s="58"/>
    </row>
    <row r="16" spans="1:26" x14ac:dyDescent="0.3">
      <c r="F16" s="36" t="s">
        <v>5</v>
      </c>
      <c r="G16" s="37"/>
      <c r="H16" s="38"/>
      <c r="J16" s="36" t="s">
        <v>5</v>
      </c>
      <c r="K16" s="37"/>
      <c r="L16" s="38"/>
    </row>
    <row r="17" spans="6:20" x14ac:dyDescent="0.3">
      <c r="F17" s="39" t="s">
        <v>0</v>
      </c>
      <c r="G17" s="40">
        <v>6868</v>
      </c>
      <c r="H17" s="41">
        <v>0.83077295270352003</v>
      </c>
      <c r="J17" s="39" t="s">
        <v>0</v>
      </c>
      <c r="K17" s="40">
        <v>15401</v>
      </c>
      <c r="L17" s="41">
        <v>0.81164690382081683</v>
      </c>
    </row>
    <row r="18" spans="6:20" x14ac:dyDescent="0.3">
      <c r="F18" s="39" t="s">
        <v>1</v>
      </c>
      <c r="G18" s="40">
        <v>1399</v>
      </c>
      <c r="H18" s="41">
        <v>0.16922704729647997</v>
      </c>
      <c r="J18" s="39" t="s">
        <v>1</v>
      </c>
      <c r="K18" s="40">
        <v>3574</v>
      </c>
      <c r="L18" s="41">
        <v>0.18835309617918314</v>
      </c>
    </row>
    <row r="19" spans="6:20" x14ac:dyDescent="0.3">
      <c r="F19" s="36" t="s">
        <v>144</v>
      </c>
      <c r="G19" s="37">
        <v>8267</v>
      </c>
      <c r="H19" s="38">
        <v>0.77435369052079428</v>
      </c>
      <c r="J19" s="36" t="s">
        <v>144</v>
      </c>
      <c r="K19" s="37">
        <v>18975</v>
      </c>
      <c r="L19" s="38">
        <v>0.39949050486336268</v>
      </c>
    </row>
    <row r="20" spans="6:20" x14ac:dyDescent="0.3">
      <c r="F20" s="36" t="s">
        <v>4</v>
      </c>
      <c r="G20" s="37"/>
      <c r="H20" s="38"/>
      <c r="J20" s="36" t="s">
        <v>4</v>
      </c>
      <c r="K20" s="37"/>
      <c r="L20" s="38"/>
    </row>
    <row r="21" spans="6:20" x14ac:dyDescent="0.3">
      <c r="F21" s="39" t="s">
        <v>0</v>
      </c>
      <c r="G21" s="40">
        <v>2296</v>
      </c>
      <c r="H21" s="41">
        <v>0.95309256953092569</v>
      </c>
      <c r="J21" s="39" t="s">
        <v>0</v>
      </c>
      <c r="K21" s="40">
        <v>27076</v>
      </c>
      <c r="L21" s="41">
        <v>0.94926901097360028</v>
      </c>
    </row>
    <row r="22" spans="6:20" x14ac:dyDescent="0.3">
      <c r="F22" s="39" t="s">
        <v>1</v>
      </c>
      <c r="G22" s="40">
        <v>113</v>
      </c>
      <c r="H22" s="41">
        <v>4.6907430469074307E-2</v>
      </c>
      <c r="J22" s="39" t="s">
        <v>1</v>
      </c>
      <c r="K22" s="40">
        <v>1447</v>
      </c>
      <c r="L22" s="41">
        <v>5.0730989026399748E-2</v>
      </c>
    </row>
    <row r="23" spans="6:20" x14ac:dyDescent="0.3">
      <c r="F23" s="36" t="s">
        <v>145</v>
      </c>
      <c r="G23" s="37">
        <v>2409</v>
      </c>
      <c r="H23" s="38">
        <v>0.22564630947920569</v>
      </c>
      <c r="J23" s="36" t="s">
        <v>145</v>
      </c>
      <c r="K23" s="37">
        <v>28523</v>
      </c>
      <c r="L23" s="38">
        <v>0.60050949513663732</v>
      </c>
    </row>
    <row r="24" spans="6:20" x14ac:dyDescent="0.3">
      <c r="F24" s="42" t="s">
        <v>135</v>
      </c>
      <c r="G24" s="43">
        <v>10676</v>
      </c>
      <c r="H24" s="44">
        <v>2.8134717756812311E-2</v>
      </c>
      <c r="J24" s="42" t="s">
        <v>139</v>
      </c>
      <c r="K24" s="43">
        <v>47498</v>
      </c>
      <c r="L24" s="44">
        <v>0.12517261371422547</v>
      </c>
    </row>
    <row r="26" spans="6:20" x14ac:dyDescent="0.3">
      <c r="F26" s="42" t="s">
        <v>8</v>
      </c>
      <c r="G26" s="47"/>
      <c r="H26" s="44"/>
      <c r="J26" s="42" t="s">
        <v>12</v>
      </c>
      <c r="K26" s="43"/>
      <c r="L26" s="44"/>
      <c r="P26" s="57"/>
      <c r="Q26" s="75"/>
      <c r="R26" s="75"/>
      <c r="S26" s="75"/>
      <c r="T26" s="75"/>
    </row>
    <row r="27" spans="6:20" x14ac:dyDescent="0.3">
      <c r="F27" s="36" t="s">
        <v>5</v>
      </c>
      <c r="G27" s="54"/>
      <c r="H27" s="38"/>
      <c r="J27" s="36" t="s">
        <v>5</v>
      </c>
      <c r="K27" s="37"/>
      <c r="L27" s="38"/>
      <c r="P27" s="76"/>
      <c r="Q27" s="76"/>
      <c r="R27" s="76"/>
      <c r="S27" s="76"/>
      <c r="T27" s="75"/>
    </row>
    <row r="28" spans="6:20" x14ac:dyDescent="0.3">
      <c r="F28" s="39" t="s">
        <v>0</v>
      </c>
      <c r="G28" s="55">
        <v>3694</v>
      </c>
      <c r="H28" s="41">
        <v>0.72975108652706444</v>
      </c>
      <c r="J28" s="39" t="s">
        <v>0</v>
      </c>
      <c r="K28" s="40">
        <v>3814</v>
      </c>
      <c r="L28" s="41">
        <v>0.75301085883514318</v>
      </c>
      <c r="P28" s="62"/>
    </row>
    <row r="29" spans="6:20" x14ac:dyDescent="0.3">
      <c r="F29" s="39" t="s">
        <v>1</v>
      </c>
      <c r="G29" s="55">
        <v>1368</v>
      </c>
      <c r="H29" s="41">
        <v>0.27024891347293561</v>
      </c>
      <c r="J29" s="39" t="s">
        <v>1</v>
      </c>
      <c r="K29" s="40">
        <v>1251</v>
      </c>
      <c r="L29" s="41">
        <v>0.24698914116485687</v>
      </c>
    </row>
    <row r="30" spans="6:20" x14ac:dyDescent="0.3">
      <c r="F30" s="36" t="s">
        <v>144</v>
      </c>
      <c r="G30" s="54">
        <v>5062</v>
      </c>
      <c r="H30" s="38">
        <v>0.59427095562338572</v>
      </c>
      <c r="J30" s="36" t="s">
        <v>144</v>
      </c>
      <c r="K30" s="37">
        <v>5065</v>
      </c>
      <c r="L30" s="38">
        <v>0.4626838403215493</v>
      </c>
    </row>
    <row r="31" spans="6:20" x14ac:dyDescent="0.3">
      <c r="F31" s="36" t="s">
        <v>4</v>
      </c>
      <c r="G31" s="54"/>
      <c r="H31" s="38"/>
      <c r="J31" s="36" t="s">
        <v>4</v>
      </c>
      <c r="K31" s="37"/>
      <c r="L31" s="38"/>
    </row>
    <row r="32" spans="6:20" x14ac:dyDescent="0.3">
      <c r="F32" s="39" t="s">
        <v>0</v>
      </c>
      <c r="G32" s="55">
        <v>2766</v>
      </c>
      <c r="H32" s="41">
        <v>0.80034722222222221</v>
      </c>
      <c r="J32" s="39" t="s">
        <v>0</v>
      </c>
      <c r="K32" s="40">
        <v>5580</v>
      </c>
      <c r="L32" s="41">
        <v>0.94865691941516495</v>
      </c>
    </row>
    <row r="33" spans="6:21" x14ac:dyDescent="0.3">
      <c r="F33" s="39" t="s">
        <v>1</v>
      </c>
      <c r="G33" s="55">
        <v>690</v>
      </c>
      <c r="H33" s="41">
        <v>0.19965277777777779</v>
      </c>
      <c r="J33" s="39" t="s">
        <v>1</v>
      </c>
      <c r="K33" s="40">
        <v>302</v>
      </c>
      <c r="L33" s="41">
        <v>5.1343080584835089E-2</v>
      </c>
    </row>
    <row r="34" spans="6:21" x14ac:dyDescent="0.3">
      <c r="F34" s="36" t="s">
        <v>145</v>
      </c>
      <c r="G34" s="54">
        <v>3456</v>
      </c>
      <c r="H34" s="38">
        <v>0.40572904437661422</v>
      </c>
      <c r="J34" s="36" t="s">
        <v>145</v>
      </c>
      <c r="K34" s="37">
        <v>5882</v>
      </c>
      <c r="L34" s="38">
        <v>0.5373161596784507</v>
      </c>
      <c r="P34" s="32"/>
    </row>
    <row r="35" spans="6:21" x14ac:dyDescent="0.3">
      <c r="F35" s="42" t="s">
        <v>136</v>
      </c>
      <c r="G35" s="47">
        <v>8518</v>
      </c>
      <c r="H35" s="44">
        <v>2.2447688820956095E-2</v>
      </c>
      <c r="J35" s="42" t="s">
        <v>140</v>
      </c>
      <c r="K35" s="43">
        <v>10947</v>
      </c>
      <c r="L35" s="44">
        <v>2.8848890528645969E-2</v>
      </c>
      <c r="P35" s="32"/>
    </row>
    <row r="36" spans="6:21" x14ac:dyDescent="0.3">
      <c r="P36" s="32"/>
    </row>
    <row r="37" spans="6:21" x14ac:dyDescent="0.3">
      <c r="F37" s="42" t="s">
        <v>9</v>
      </c>
      <c r="G37" s="43"/>
      <c r="H37" s="44"/>
      <c r="J37" s="42" t="s">
        <v>13</v>
      </c>
      <c r="K37" s="43"/>
      <c r="L37" s="44"/>
      <c r="P37" s="32"/>
    </row>
    <row r="38" spans="6:21" x14ac:dyDescent="0.3">
      <c r="F38" s="36" t="s">
        <v>5</v>
      </c>
      <c r="G38" s="37"/>
      <c r="H38" s="38"/>
      <c r="J38" s="36" t="s">
        <v>5</v>
      </c>
      <c r="K38" s="37"/>
      <c r="L38" s="38"/>
      <c r="P38" s="48" t="s">
        <v>151</v>
      </c>
      <c r="Q38" s="49"/>
      <c r="R38" s="49"/>
      <c r="S38" s="49"/>
      <c r="T38" s="49"/>
    </row>
    <row r="39" spans="6:21" x14ac:dyDescent="0.3">
      <c r="F39" s="39" t="s">
        <v>0</v>
      </c>
      <c r="G39" s="40">
        <v>67660</v>
      </c>
      <c r="H39" s="41">
        <v>0.62266477701496381</v>
      </c>
      <c r="J39" s="39" t="s">
        <v>0</v>
      </c>
      <c r="K39" s="40">
        <v>1386</v>
      </c>
      <c r="L39" s="41">
        <v>0.8259833134684148</v>
      </c>
      <c r="P39" s="58"/>
      <c r="Q39" s="65">
        <v>2014</v>
      </c>
      <c r="R39" s="65">
        <v>2015</v>
      </c>
      <c r="S39" s="65">
        <v>2016</v>
      </c>
      <c r="T39" s="65">
        <v>2017</v>
      </c>
      <c r="U39" s="65">
        <v>2018</v>
      </c>
    </row>
    <row r="40" spans="6:21" x14ac:dyDescent="0.3">
      <c r="F40" s="39" t="s">
        <v>1</v>
      </c>
      <c r="G40" s="40">
        <v>41002</v>
      </c>
      <c r="H40" s="41">
        <v>0.37733522298503619</v>
      </c>
      <c r="J40" s="39" t="s">
        <v>1</v>
      </c>
      <c r="K40" s="40">
        <v>292</v>
      </c>
      <c r="L40" s="41">
        <v>0.17401668653158522</v>
      </c>
      <c r="P40" s="62" t="s">
        <v>6</v>
      </c>
      <c r="Q40" s="58">
        <v>0.45884478864149725</v>
      </c>
      <c r="R40" s="58">
        <v>0.47177140219983077</v>
      </c>
      <c r="S40" s="58">
        <v>0.47831855145812346</v>
      </c>
      <c r="T40" s="58">
        <v>0.47508708898248508</v>
      </c>
      <c r="U40" s="58">
        <v>0.46835639869382678</v>
      </c>
    </row>
    <row r="41" spans="6:21" x14ac:dyDescent="0.3">
      <c r="F41" s="36" t="s">
        <v>144</v>
      </c>
      <c r="G41" s="37">
        <v>108662</v>
      </c>
      <c r="H41" s="38">
        <v>0.74267319153589595</v>
      </c>
      <c r="J41" s="36" t="s">
        <v>144</v>
      </c>
      <c r="K41" s="37">
        <v>1678</v>
      </c>
      <c r="L41" s="38">
        <v>0.59715302491103206</v>
      </c>
      <c r="P41" s="62" t="s">
        <v>7</v>
      </c>
      <c r="Q41" s="58">
        <v>0.3691790381931227</v>
      </c>
      <c r="R41" s="58">
        <v>0.37205721983449869</v>
      </c>
      <c r="S41" s="58">
        <v>0.24261406924574622</v>
      </c>
      <c r="T41" s="58">
        <v>0.23897952099965289</v>
      </c>
      <c r="U41" s="58">
        <v>0.16922704729647997</v>
      </c>
    </row>
    <row r="42" spans="6:21" x14ac:dyDescent="0.3">
      <c r="F42" s="36" t="s">
        <v>4</v>
      </c>
      <c r="G42" s="37"/>
      <c r="H42" s="38"/>
      <c r="J42" s="36" t="s">
        <v>4</v>
      </c>
      <c r="K42" s="37"/>
      <c r="L42" s="38"/>
      <c r="P42" s="62" t="s">
        <v>8</v>
      </c>
      <c r="Q42" s="58">
        <v>0.15390173410404626</v>
      </c>
      <c r="R42" s="58">
        <v>0.18478491205763933</v>
      </c>
      <c r="S42" s="58">
        <v>0.2210375230674595</v>
      </c>
      <c r="T42" s="58">
        <v>0.27140924028610092</v>
      </c>
      <c r="U42" s="58">
        <v>0.27024891347293561</v>
      </c>
    </row>
    <row r="43" spans="6:21" x14ac:dyDescent="0.3">
      <c r="F43" s="39" t="s">
        <v>0</v>
      </c>
      <c r="G43" s="40">
        <v>30152</v>
      </c>
      <c r="H43" s="41">
        <v>0.80084993359893764</v>
      </c>
      <c r="J43" s="39" t="s">
        <v>0</v>
      </c>
      <c r="K43" s="40">
        <v>1061</v>
      </c>
      <c r="L43" s="41">
        <v>0.9372791519434629</v>
      </c>
      <c r="P43" s="62" t="s">
        <v>9</v>
      </c>
      <c r="Q43" s="58">
        <v>0.36206708724114367</v>
      </c>
      <c r="R43" s="58">
        <v>0.36909692249498077</v>
      </c>
      <c r="S43" s="58">
        <v>0.36507951760918655</v>
      </c>
      <c r="T43" s="58">
        <v>0.37151049453981111</v>
      </c>
      <c r="U43" s="58">
        <v>0.37733522298503619</v>
      </c>
    </row>
    <row r="44" spans="6:21" x14ac:dyDescent="0.3">
      <c r="F44" s="39" t="s">
        <v>1</v>
      </c>
      <c r="G44" s="40">
        <v>7498</v>
      </c>
      <c r="H44" s="41">
        <v>0.19915006640106242</v>
      </c>
      <c r="J44" s="39" t="s">
        <v>1</v>
      </c>
      <c r="K44" s="40">
        <v>71</v>
      </c>
      <c r="L44" s="41">
        <v>6.2720848056537104E-2</v>
      </c>
      <c r="P44" s="62" t="s">
        <v>10</v>
      </c>
      <c r="Q44" s="58">
        <v>0.17985936391200569</v>
      </c>
      <c r="R44" s="58">
        <v>0.18774200685916584</v>
      </c>
      <c r="S44" s="58">
        <v>0.17301785917415538</v>
      </c>
      <c r="T44" s="58">
        <v>0.17841284299214391</v>
      </c>
      <c r="U44" s="58">
        <v>0.10857409133271202</v>
      </c>
    </row>
    <row r="45" spans="6:21" x14ac:dyDescent="0.3">
      <c r="F45" s="36" t="s">
        <v>145</v>
      </c>
      <c r="G45" s="37">
        <v>37650</v>
      </c>
      <c r="H45" s="38">
        <v>0.25732680846410411</v>
      </c>
      <c r="J45" s="36" t="s">
        <v>145</v>
      </c>
      <c r="K45" s="37">
        <v>1132</v>
      </c>
      <c r="L45" s="38">
        <v>0.402846975088968</v>
      </c>
      <c r="P45" s="62" t="s">
        <v>11</v>
      </c>
      <c r="Q45" s="58">
        <v>0.20196875178847365</v>
      </c>
      <c r="R45" s="58">
        <v>0.20061469684269348</v>
      </c>
      <c r="S45" s="58">
        <v>0.15538112873804655</v>
      </c>
      <c r="T45" s="58">
        <v>0.19147773832286261</v>
      </c>
      <c r="U45" s="58">
        <v>0.18835309617918314</v>
      </c>
    </row>
    <row r="46" spans="6:21" x14ac:dyDescent="0.3">
      <c r="F46" s="42" t="s">
        <v>137</v>
      </c>
      <c r="G46" s="43">
        <v>146312</v>
      </c>
      <c r="H46" s="44">
        <v>0.38557950772149896</v>
      </c>
      <c r="J46" s="42" t="s">
        <v>141</v>
      </c>
      <c r="K46" s="43">
        <v>2810</v>
      </c>
      <c r="L46" s="44">
        <v>7.4052601064670846E-3</v>
      </c>
      <c r="P46" s="62" t="s">
        <v>12</v>
      </c>
      <c r="Q46" s="58">
        <v>0.25350036845983787</v>
      </c>
      <c r="R46" s="58">
        <v>0.26648487853247399</v>
      </c>
      <c r="S46" s="58">
        <v>0.25357729298616</v>
      </c>
      <c r="T46" s="58">
        <v>0.26117695986691619</v>
      </c>
      <c r="U46" s="58">
        <v>0.24698914116485687</v>
      </c>
    </row>
    <row r="47" spans="6:21" x14ac:dyDescent="0.3">
      <c r="P47" s="62" t="s">
        <v>13</v>
      </c>
      <c r="Q47" s="58">
        <v>0.18326359832635983</v>
      </c>
      <c r="R47" s="58">
        <v>0.19071310116086235</v>
      </c>
      <c r="S47" s="58">
        <v>0.19485038274182323</v>
      </c>
      <c r="T47" s="58">
        <v>0.19085487077534791</v>
      </c>
      <c r="U47" s="58">
        <v>0.17401668653158522</v>
      </c>
    </row>
    <row r="48" spans="6:21" x14ac:dyDescent="0.3">
      <c r="F48" s="42" t="s">
        <v>15</v>
      </c>
      <c r="G48" s="43"/>
      <c r="H48" s="44"/>
      <c r="J48" s="42" t="s">
        <v>14</v>
      </c>
      <c r="K48" s="43"/>
      <c r="L48" s="44"/>
      <c r="P48" s="62" t="s">
        <v>14</v>
      </c>
      <c r="Q48" s="58">
        <v>0.25302942873629541</v>
      </c>
      <c r="R48" s="58">
        <v>0.21756851721714687</v>
      </c>
      <c r="S48" s="58">
        <v>0.21089734175356145</v>
      </c>
      <c r="T48" s="58">
        <v>0.20036429872495445</v>
      </c>
      <c r="U48" s="58">
        <v>0.18219994581414251</v>
      </c>
    </row>
    <row r="49" spans="6:21" x14ac:dyDescent="0.3">
      <c r="F49" s="36" t="s">
        <v>5</v>
      </c>
      <c r="G49" s="37"/>
      <c r="H49" s="38"/>
      <c r="J49" s="36" t="s">
        <v>5</v>
      </c>
      <c r="K49" s="37"/>
      <c r="L49" s="38"/>
      <c r="P49" s="62" t="s">
        <v>15</v>
      </c>
      <c r="Q49" s="58">
        <v>7.6489533011272148E-2</v>
      </c>
      <c r="R49" s="58">
        <v>0.21568627450980393</v>
      </c>
      <c r="S49" s="58">
        <v>0.21731890091590342</v>
      </c>
      <c r="T49" s="58">
        <v>0.14130434782608695</v>
      </c>
      <c r="U49" s="58">
        <v>0.14176663031624864</v>
      </c>
    </row>
    <row r="50" spans="6:21" x14ac:dyDescent="0.3">
      <c r="F50" s="39" t="s">
        <v>0</v>
      </c>
      <c r="G50" s="40">
        <v>787</v>
      </c>
      <c r="H50" s="41">
        <v>0.85823336968375141</v>
      </c>
      <c r="J50" s="39" t="s">
        <v>0</v>
      </c>
      <c r="K50" s="40">
        <v>6037</v>
      </c>
      <c r="L50" s="41">
        <v>0.81780005418585744</v>
      </c>
    </row>
    <row r="51" spans="6:21" x14ac:dyDescent="0.3">
      <c r="F51" s="39" t="s">
        <v>1</v>
      </c>
      <c r="G51" s="40">
        <v>130</v>
      </c>
      <c r="H51" s="41">
        <v>0.14176663031624864</v>
      </c>
      <c r="J51" s="39" t="s">
        <v>1</v>
      </c>
      <c r="K51" s="40">
        <v>1345</v>
      </c>
      <c r="L51" s="41">
        <v>0.18219994581414251</v>
      </c>
      <c r="P51" s="48" t="s">
        <v>152</v>
      </c>
      <c r="Q51" s="49"/>
      <c r="R51" s="49"/>
      <c r="S51" s="49"/>
      <c r="T51" s="49"/>
    </row>
    <row r="52" spans="6:21" x14ac:dyDescent="0.3">
      <c r="F52" s="36" t="s">
        <v>144</v>
      </c>
      <c r="G52" s="37">
        <v>917</v>
      </c>
      <c r="H52" s="38">
        <v>0.60368663594470051</v>
      </c>
      <c r="J52" s="36" t="s">
        <v>144</v>
      </c>
      <c r="K52" s="37">
        <v>7382</v>
      </c>
      <c r="L52" s="38">
        <v>0.24184248460228017</v>
      </c>
      <c r="P52" s="58"/>
      <c r="Q52" s="65">
        <v>2014</v>
      </c>
      <c r="R52" s="65">
        <v>2015</v>
      </c>
      <c r="S52" s="65">
        <v>2016</v>
      </c>
      <c r="T52" s="65">
        <v>2017</v>
      </c>
      <c r="U52" s="65">
        <v>2018</v>
      </c>
    </row>
    <row r="53" spans="6:21" x14ac:dyDescent="0.3">
      <c r="F53" s="36" t="s">
        <v>4</v>
      </c>
      <c r="G53" s="37"/>
      <c r="H53" s="38"/>
      <c r="J53" s="36" t="s">
        <v>4</v>
      </c>
      <c r="K53" s="37"/>
      <c r="L53" s="38"/>
      <c r="P53" s="62" t="s">
        <v>6</v>
      </c>
      <c r="Q53" s="58">
        <v>0.20131101583113456</v>
      </c>
      <c r="R53" s="58">
        <v>0.22024419398907105</v>
      </c>
      <c r="S53" s="58">
        <v>0.2342228935884525</v>
      </c>
      <c r="T53" s="58">
        <v>0.30320687828531845</v>
      </c>
      <c r="U53" s="58">
        <v>0.46835639869382678</v>
      </c>
    </row>
    <row r="54" spans="6:21" x14ac:dyDescent="0.3">
      <c r="F54" s="39" t="s">
        <v>0</v>
      </c>
      <c r="G54" s="40">
        <v>584</v>
      </c>
      <c r="H54" s="41">
        <v>0.9700996677740864</v>
      </c>
      <c r="J54" s="39" t="s">
        <v>0</v>
      </c>
      <c r="K54" s="40">
        <v>20144</v>
      </c>
      <c r="L54" s="41">
        <v>0.87045199204908819</v>
      </c>
      <c r="P54" s="62" t="s">
        <v>7</v>
      </c>
      <c r="Q54" s="58">
        <v>0.21352676747037189</v>
      </c>
      <c r="R54" s="58">
        <v>0.21587568248635028</v>
      </c>
      <c r="S54" s="58">
        <v>0.1787819253438114</v>
      </c>
      <c r="T54" s="58">
        <v>0.18345864661654135</v>
      </c>
      <c r="U54" s="58">
        <v>4.6907430469074307E-2</v>
      </c>
    </row>
    <row r="55" spans="6:21" x14ac:dyDescent="0.3">
      <c r="F55" s="39" t="s">
        <v>1</v>
      </c>
      <c r="G55" s="40">
        <v>18</v>
      </c>
      <c r="H55" s="41">
        <v>2.9900332225913623E-2</v>
      </c>
      <c r="J55" s="39" t="s">
        <v>1</v>
      </c>
      <c r="K55" s="40">
        <v>2998</v>
      </c>
      <c r="L55" s="41">
        <v>0.12954800795091176</v>
      </c>
      <c r="P55" s="62" t="s">
        <v>8</v>
      </c>
      <c r="Q55" s="58">
        <v>2.8973034997131383E-2</v>
      </c>
      <c r="R55" s="58">
        <v>4.6273876782351356E-2</v>
      </c>
      <c r="S55" s="58">
        <v>5.8756417569880204E-2</v>
      </c>
      <c r="T55" s="58">
        <v>0.13213751868460388</v>
      </c>
      <c r="U55" s="58">
        <v>0.19965277777777779</v>
      </c>
    </row>
    <row r="56" spans="6:21" x14ac:dyDescent="0.3">
      <c r="F56" s="36" t="s">
        <v>145</v>
      </c>
      <c r="G56" s="37">
        <v>602</v>
      </c>
      <c r="H56" s="38">
        <v>0.39631336405529954</v>
      </c>
      <c r="J56" s="36" t="s">
        <v>145</v>
      </c>
      <c r="K56" s="37">
        <v>23142</v>
      </c>
      <c r="L56" s="38">
        <v>0.75815751539771981</v>
      </c>
      <c r="P56" s="62" t="s">
        <v>9</v>
      </c>
      <c r="Q56" s="58">
        <v>0.1519558819327371</v>
      </c>
      <c r="R56" s="58">
        <v>0.16098788017379373</v>
      </c>
      <c r="S56" s="58">
        <v>0.1629868864326085</v>
      </c>
      <c r="T56" s="58">
        <v>0.17893313464138863</v>
      </c>
      <c r="U56" s="58">
        <v>0.19915006640106242</v>
      </c>
    </row>
    <row r="57" spans="6:21" x14ac:dyDescent="0.3">
      <c r="F57" s="42" t="s">
        <v>143</v>
      </c>
      <c r="G57" s="43">
        <v>1519</v>
      </c>
      <c r="H57" s="44">
        <v>4.0030569757023137E-3</v>
      </c>
      <c r="J57" s="42" t="s">
        <v>142</v>
      </c>
      <c r="K57" s="43">
        <v>30524</v>
      </c>
      <c r="L57" s="44">
        <v>8.0440626152954192E-2</v>
      </c>
      <c r="P57" s="62" t="s">
        <v>10</v>
      </c>
      <c r="Q57" s="58">
        <v>5.134243994347621E-2</v>
      </c>
      <c r="R57" s="58">
        <v>4.6448424953675106E-2</v>
      </c>
      <c r="S57" s="58">
        <v>4.2577823514278364E-2</v>
      </c>
      <c r="T57" s="58">
        <v>4.5472945621373634E-2</v>
      </c>
      <c r="U57" s="58">
        <v>1.9777931991672451E-2</v>
      </c>
    </row>
    <row r="58" spans="6:21" x14ac:dyDescent="0.3">
      <c r="P58" s="62" t="s">
        <v>11</v>
      </c>
      <c r="Q58" s="58">
        <v>1.5407866121124995E-2</v>
      </c>
      <c r="R58" s="58">
        <v>1.5157009210240047E-2</v>
      </c>
      <c r="S58" s="58">
        <v>1.1474219317356572E-2</v>
      </c>
      <c r="T58" s="58">
        <v>2.6538128249566726E-2</v>
      </c>
      <c r="U58" s="58">
        <v>5.0730989026399748E-2</v>
      </c>
    </row>
    <row r="59" spans="6:21" x14ac:dyDescent="0.3">
      <c r="F59" s="48" t="s">
        <v>148</v>
      </c>
      <c r="G59" s="49"/>
      <c r="H59" s="49"/>
      <c r="I59" s="49"/>
      <c r="J59" s="49"/>
      <c r="K59" s="49"/>
      <c r="L59" s="49"/>
      <c r="P59" s="62" t="s">
        <v>12</v>
      </c>
      <c r="Q59" s="58">
        <v>5.1569900017540783E-2</v>
      </c>
      <c r="R59" s="58">
        <v>4.9573560767590619E-2</v>
      </c>
      <c r="S59" s="58">
        <v>5.0914306202940122E-2</v>
      </c>
      <c r="T59" s="58">
        <v>5.4916766775356098E-2</v>
      </c>
      <c r="U59" s="58">
        <v>5.1343080584835089E-2</v>
      </c>
    </row>
    <row r="60" spans="6:21" x14ac:dyDescent="0.3">
      <c r="F60" s="50" t="s">
        <v>149</v>
      </c>
      <c r="G60" s="49"/>
      <c r="H60" s="49"/>
      <c r="I60" s="49"/>
      <c r="J60" s="49"/>
      <c r="K60" s="49"/>
      <c r="L60" s="49"/>
      <c r="P60" s="62" t="s">
        <v>13</v>
      </c>
      <c r="Q60" s="58">
        <v>7.7188940092165897E-2</v>
      </c>
      <c r="R60" s="58">
        <v>7.6309794988610472E-2</v>
      </c>
      <c r="S60" s="58">
        <v>8.2219938335046247E-2</v>
      </c>
      <c r="T60" s="58">
        <v>6.39481000926784E-2</v>
      </c>
      <c r="U60" s="58">
        <v>6.2720848056537104E-2</v>
      </c>
    </row>
    <row r="61" spans="6:21" x14ac:dyDescent="0.3">
      <c r="F61" s="50" t="s">
        <v>150</v>
      </c>
      <c r="G61" s="49"/>
      <c r="H61" s="49"/>
      <c r="I61" s="49"/>
      <c r="J61" s="49"/>
      <c r="K61" s="49"/>
      <c r="L61" s="49"/>
      <c r="P61" s="62" t="s">
        <v>14</v>
      </c>
      <c r="Q61" s="58">
        <v>5.2481710255399307E-2</v>
      </c>
      <c r="R61" s="58">
        <v>4.9806429161773025E-2</v>
      </c>
      <c r="S61" s="58">
        <v>5.6053811659192827E-2</v>
      </c>
      <c r="T61" s="58">
        <v>9.2597425191370916E-2</v>
      </c>
      <c r="U61" s="58">
        <v>0.12954800795091176</v>
      </c>
    </row>
    <row r="62" spans="6:21" x14ac:dyDescent="0.3">
      <c r="P62" s="62" t="s">
        <v>15</v>
      </c>
      <c r="Q62" s="58">
        <v>2.3842917251051893E-2</v>
      </c>
      <c r="R62" s="58">
        <v>3.462050599201065E-2</v>
      </c>
      <c r="S62" s="58">
        <v>3.0726256983240222E-2</v>
      </c>
      <c r="T62" s="58">
        <v>3.090909090909091E-2</v>
      </c>
      <c r="U62" s="58">
        <v>2.9900332225913623E-2</v>
      </c>
    </row>
    <row r="63" spans="6:21" x14ac:dyDescent="0.3">
      <c r="P63" s="62"/>
      <c r="Q63" s="65"/>
      <c r="R63" s="58"/>
      <c r="S63" s="58"/>
      <c r="T63" s="75"/>
    </row>
    <row r="64" spans="6:21" x14ac:dyDescent="0.3">
      <c r="P64" s="78" t="s">
        <v>153</v>
      </c>
      <c r="Q64" s="79"/>
      <c r="R64" s="79"/>
      <c r="S64" s="80"/>
      <c r="T64" s="81"/>
    </row>
    <row r="65" spans="16:23" x14ac:dyDescent="0.3">
      <c r="P65" s="48" t="str">
        <f>"Changes In Part-Time Employment: "&amp;P66</f>
        <v>Changes In Part-Time Employment: Treasury</v>
      </c>
      <c r="Q65" s="48"/>
      <c r="R65" s="48"/>
      <c r="S65" s="48"/>
      <c r="T65" s="48"/>
    </row>
    <row r="66" spans="16:23" x14ac:dyDescent="0.3">
      <c r="P66" s="49" t="str">
        <f>'Final Dashboard'!N35</f>
        <v>Treasury</v>
      </c>
    </row>
    <row r="67" spans="16:23" x14ac:dyDescent="0.3">
      <c r="P67" s="87"/>
      <c r="Q67" s="77" t="s">
        <v>4</v>
      </c>
      <c r="R67" s="77" t="s">
        <v>5</v>
      </c>
    </row>
    <row r="68" spans="16:23" x14ac:dyDescent="0.3">
      <c r="P68">
        <v>2014</v>
      </c>
      <c r="Q68">
        <f>ROUND(INDEX($Q$53:$U$62, MATCH($P$66, P53:P62, 0), MATCH(P68, Q52:U52, 0))*100, 2)</f>
        <v>2.38</v>
      </c>
      <c r="R68">
        <f>ROUND(INDEX($Q$40:$U$49, MATCH($P$66, $P$40:$P$49, 0), MATCH(P68, $Q$39:$U$39, 0))*100, 2)</f>
        <v>7.65</v>
      </c>
    </row>
    <row r="69" spans="16:23" x14ac:dyDescent="0.3">
      <c r="P69">
        <v>2015</v>
      </c>
      <c r="Q69">
        <f>ROUND(INDEX($Q$53:$U$62, MATCH($P$66, P53:P62, 0), MATCH(P69, Q52:U52, 0)) * 100, 2)</f>
        <v>3.46</v>
      </c>
      <c r="R69">
        <f t="shared" ref="R69:R72" si="0">ROUND(INDEX($Q$40:$U$49, MATCH($P$66, $P$40:$P$49, 0), MATCH(P69, $Q$39:$U$39, 0))*100, 2)</f>
        <v>21.57</v>
      </c>
    </row>
    <row r="70" spans="16:23" x14ac:dyDescent="0.3">
      <c r="P70">
        <v>2016</v>
      </c>
      <c r="Q70">
        <f>ROUND(INDEX($Q$53:$U$62, MATCH($P$66, $P$53:$P$62, 0), MATCH(P70, $Q$52:$U$52, 0)) * 100, 2)</f>
        <v>3.07</v>
      </c>
      <c r="R70">
        <f t="shared" si="0"/>
        <v>21.73</v>
      </c>
    </row>
    <row r="71" spans="16:23" x14ac:dyDescent="0.3">
      <c r="P71">
        <v>2017</v>
      </c>
      <c r="Q71">
        <f t="shared" ref="Q71:Q72" si="1">ROUND(INDEX($Q$53:$U$62, MATCH($P$66, $P$53:$P$62, 0), MATCH(P71, $Q$52:$U$52, 0)) * 100, 2)</f>
        <v>3.09</v>
      </c>
      <c r="R71">
        <f t="shared" si="0"/>
        <v>14.13</v>
      </c>
    </row>
    <row r="72" spans="16:23" x14ac:dyDescent="0.3">
      <c r="P72">
        <v>2018</v>
      </c>
      <c r="Q72">
        <f t="shared" si="1"/>
        <v>2.99</v>
      </c>
      <c r="R72">
        <f t="shared" si="0"/>
        <v>14.18</v>
      </c>
    </row>
    <row r="73" spans="16:23" x14ac:dyDescent="0.3">
      <c r="P73" s="82">
        <v>2019</v>
      </c>
      <c r="Q73" s="82">
        <f>TREND(Q68:Q72,P68:P72,P73:P79)</f>
        <v>3.2529999999999859</v>
      </c>
      <c r="R73" s="82">
        <f>TREND(R68:R72,P68:P72,P73:P79)</f>
        <v>17.538000000000011</v>
      </c>
      <c r="T73" s="82" t="s">
        <v>154</v>
      </c>
      <c r="U73" s="82"/>
      <c r="V73" s="82"/>
      <c r="W73" s="82"/>
    </row>
    <row r="74" spans="16:23" x14ac:dyDescent="0.3">
      <c r="P74" s="82">
        <v>2020</v>
      </c>
      <c r="Q74" s="82">
        <f t="shared" ref="Q74:Q79" si="2">TREND(Q69:Q73,P69:P73,P74:P80)</f>
        <v>3.0243999999999858</v>
      </c>
      <c r="R74" s="82">
        <f t="shared" ref="R74:R79" si="3">TREND(R69:R73,P69:P73,P74:P80)</f>
        <v>13.145399999999881</v>
      </c>
      <c r="T74" s="82" t="s">
        <v>155</v>
      </c>
      <c r="U74" s="82"/>
      <c r="V74" s="82"/>
      <c r="W74" s="82"/>
    </row>
    <row r="75" spans="16:23" x14ac:dyDescent="0.3">
      <c r="P75" s="82">
        <v>2021</v>
      </c>
      <c r="Q75" s="82">
        <f t="shared" si="2"/>
        <v>3.1070199999999826</v>
      </c>
      <c r="R75" s="82">
        <f t="shared" si="3"/>
        <v>12.016319999999723</v>
      </c>
      <c r="T75" s="82" t="s">
        <v>156</v>
      </c>
      <c r="U75" s="82"/>
      <c r="V75" s="82"/>
      <c r="W75" s="82"/>
    </row>
    <row r="76" spans="16:23" x14ac:dyDescent="0.3">
      <c r="P76" s="82">
        <v>2022</v>
      </c>
      <c r="Q76" s="82">
        <f t="shared" si="2"/>
        <v>3.113415999999976</v>
      </c>
      <c r="R76" s="82">
        <f t="shared" si="3"/>
        <v>12.623355999999831</v>
      </c>
    </row>
    <row r="77" spans="16:23" x14ac:dyDescent="0.3">
      <c r="P77" s="82">
        <v>2023</v>
      </c>
      <c r="Q77" s="82">
        <f t="shared" si="2"/>
        <v>3.1278227999999721</v>
      </c>
      <c r="R77" s="82">
        <f t="shared" si="3"/>
        <v>11.310124799999812</v>
      </c>
    </row>
    <row r="78" spans="16:23" x14ac:dyDescent="0.3">
      <c r="P78" s="82">
        <v>2024</v>
      </c>
      <c r="Q78" s="82">
        <f t="shared" si="2"/>
        <v>3.0767302399999679</v>
      </c>
      <c r="R78" s="82">
        <f t="shared" si="3"/>
        <v>9.4333018399997854</v>
      </c>
    </row>
    <row r="79" spans="16:23" x14ac:dyDescent="0.3">
      <c r="P79" s="82">
        <v>2025</v>
      </c>
      <c r="Q79" s="82">
        <f t="shared" si="2"/>
        <v>3.1275167919999625</v>
      </c>
      <c r="R79" s="82">
        <f t="shared" si="3"/>
        <v>9.2665830719997757</v>
      </c>
    </row>
  </sheetData>
  <dataValidations count="1">
    <dataValidation type="list" allowBlank="1" showInputMessage="1" showErrorMessage="1" sqref="P10 P67" xr:uid="{04371D23-8378-4D76-9ED8-825CCD4F4764}">
      <formula1>$Q$4:$Z$4</formula1>
    </dataValidation>
  </dataValidation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Dashboard</vt:lpstr>
      <vt:lpstr>Title Page</vt:lpstr>
      <vt:lpstr>PT &amp; FT Data Table</vt:lpstr>
      <vt:lpstr>PT &amp; FT Data PivotTable format</vt:lpstr>
      <vt:lpstr>General FTE and PTE</vt:lpstr>
      <vt:lpstr>Cluster Part Time</vt:lpstr>
      <vt:lpstr>Part Time 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2019-12-20T06:30:32Z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