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" sheetId="1" r:id="rId4"/>
    <sheet state="visible" name="Permintaan" sheetId="2" r:id="rId5"/>
    <sheet state="visible" name="1" sheetId="3" r:id="rId6"/>
    <sheet state="visible" name="2" sheetId="4" r:id="rId7"/>
    <sheet state="visible" name="3" sheetId="5" r:id="rId8"/>
    <sheet state="visible" name="4" sheetId="6" r:id="rId9"/>
    <sheet state="visible" name="5" sheetId="7" r:id="rId10"/>
    <sheet state="visible" name="6" sheetId="8" r:id="rId11"/>
    <sheet state="visible" name="7" sheetId="9" r:id="rId12"/>
    <sheet state="visible" name="8" sheetId="10" r:id="rId13"/>
    <sheet state="visible" name="9" sheetId="11" r:id="rId14"/>
    <sheet state="visible" name="10" sheetId="12" r:id="rId15"/>
  </sheets>
  <definedNames/>
  <calcPr/>
  <extLst>
    <ext uri="GoogleSheetsCustomDataVersion1">
      <go:sheetsCustomData xmlns:go="http://customooxmlschemas.google.com/" r:id="rId16" roundtripDataSignature="AMtx7mhCN/quWvi+tauA6p5jeSblGbiZKg=="/>
    </ext>
  </extLst>
</workbook>
</file>

<file path=xl/sharedStrings.xml><?xml version="1.0" encoding="utf-8"?>
<sst xmlns="http://schemas.openxmlformats.org/spreadsheetml/2006/main" count="587" uniqueCount="49">
  <si>
    <t>ANALISIS RISIKO (a)</t>
  </si>
  <si>
    <t>KONSUMEN</t>
  </si>
  <si>
    <t>PRODUSEN</t>
  </si>
  <si>
    <t>Insurance</t>
  </si>
  <si>
    <t>Grand Total</t>
  </si>
  <si>
    <t>Damage</t>
  </si>
  <si>
    <t>Expected Damage</t>
  </si>
  <si>
    <t>Untung</t>
  </si>
  <si>
    <t>Probability</t>
  </si>
  <si>
    <t>Penumpang</t>
  </si>
  <si>
    <t>Rugi</t>
  </si>
  <si>
    <t>kategori</t>
  </si>
  <si>
    <t>selang</t>
  </si>
  <si>
    <t>kompensasi</t>
  </si>
  <si>
    <t>total</t>
  </si>
  <si>
    <t>0-30</t>
  </si>
  <si>
    <t>31-60</t>
  </si>
  <si>
    <t>61-120</t>
  </si>
  <si>
    <t>121-180</t>
  </si>
  <si>
    <t>181-240</t>
  </si>
  <si>
    <t>240&lt;</t>
  </si>
  <si>
    <t>Bulan</t>
  </si>
  <si>
    <t>Insured</t>
  </si>
  <si>
    <t>Premium</t>
  </si>
  <si>
    <t>Claim</t>
  </si>
  <si>
    <t>Net</t>
  </si>
  <si>
    <t>Konsumen</t>
  </si>
  <si>
    <t>Produsen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</si>
  <si>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</si>
  <si>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</si>
  <si>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</si>
  <si>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</si>
  <si>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</si>
  <si>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</si>
  <si>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</si>
  <si>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</si>
  <si>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</si>
  <si>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</si>
  <si>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</si>
  <si>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</si>
  <si>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</si>
  <si>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BANYAK CLAIMANT (n = 100 dan p = 0.02)</t>
  </si>
  <si>
    <t>Bulan\Trial</t>
  </si>
  <si>
    <t>beta = 15 menit/penerbangan</t>
  </si>
  <si>
    <t>LAMA DELAY (MENIT)</t>
  </si>
  <si>
    <t>KOMPENSASI</t>
  </si>
  <si>
    <t>PENERBANGAN</t>
  </si>
  <si>
    <t>BULAN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</si>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</sst>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0.00;\(##0.00\)"/>
    <numFmt numFmtId="165" formatCode="0.0"/>
    <numFmt numFmtId="166" formatCode="0.000"/>
    <numFmt numFmtId="167" formatCode="###.00;\(###.00\)"/>
  </numFmts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  <font>
      <b/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3" numFmtId="2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1" numFmtId="2" xfId="0" applyFont="1" applyNumberFormat="1"/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3" numFmtId="166" xfId="0" applyAlignment="1" applyBorder="1" applyFont="1" applyNumberFormat="1">
      <alignment horizontal="center"/>
    </xf>
    <xf borderId="5" fillId="0" fontId="3" numFmtId="164" xfId="0" applyAlignment="1" applyBorder="1" applyFont="1" applyNumberFormat="1">
      <alignment horizontal="center"/>
    </xf>
    <xf borderId="5" fillId="0" fontId="3" numFmtId="167" xfId="0" applyAlignment="1" applyBorder="1" applyFont="1" applyNumberFormat="1">
      <alignment horizontal="center"/>
    </xf>
    <xf borderId="0" fillId="0" fontId="3" numFmtId="167" xfId="0" applyFont="1" applyNumberFormat="1"/>
    <xf borderId="5" fillId="0" fontId="5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0" fillId="2" fontId="4" numFmtId="0" xfId="0" applyFill="1" applyFont="1"/>
    <xf borderId="5" fillId="3" fontId="5" numFmtId="0" xfId="0" applyAlignment="1" applyBorder="1" applyFill="1" applyFont="1">
      <alignment horizontal="center"/>
    </xf>
    <xf borderId="0" fillId="2" fontId="5" numFmtId="0" xfId="0" applyFont="1"/>
    <xf borderId="5" fillId="3" fontId="1" numFmtId="167" xfId="0" applyAlignment="1" applyBorder="1" applyFont="1" applyNumberFormat="1">
      <alignment horizontal="center"/>
    </xf>
    <xf borderId="0" fillId="0" fontId="1" numFmtId="167" xfId="0" applyFont="1" applyNumberFormat="1"/>
    <xf borderId="0" fillId="2" fontId="4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3" numFmtId="166" xfId="0" applyFont="1" applyNumberFormat="1"/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3" numFmtId="0" xfId="0" applyFont="1"/>
    <xf borderId="6" fillId="0" fontId="4" numFmtId="0" xfId="0" applyBorder="1" applyFont="1"/>
    <xf borderId="5" fillId="3" fontId="1" numFmtId="0" xfId="0" applyAlignment="1" applyBorder="1" applyFont="1">
      <alignment horizontal="center"/>
    </xf>
    <xf borderId="5" fillId="3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0.13"/>
    <col customWidth="1" min="3" max="3" width="9.13"/>
    <col customWidth="1" min="4" max="4" width="8.25"/>
    <col customWidth="1" min="5" max="5" width="9.13"/>
    <col customWidth="1" min="6" max="6" width="8.25"/>
    <col customWidth="1" min="7" max="7" width="10.13"/>
    <col customWidth="1" min="8" max="8" width="8.75"/>
    <col customWidth="1" min="9" max="10" width="9.88"/>
    <col customWidth="1" min="11" max="11" width="9.63"/>
    <col customWidth="1" min="12" max="26" width="7.63"/>
  </cols>
  <sheetData>
    <row r="2">
      <c r="B2" s="1" t="s">
        <v>0</v>
      </c>
      <c r="L2" s="2"/>
      <c r="M2" s="2"/>
      <c r="N2" s="2"/>
    </row>
    <row r="3">
      <c r="B3" s="1" t="s">
        <v>1</v>
      </c>
      <c r="E3" s="1" t="s">
        <v>2</v>
      </c>
      <c r="I3" s="1"/>
      <c r="J3" s="1"/>
      <c r="K3" s="1"/>
      <c r="L3" s="1"/>
      <c r="M3" s="1"/>
      <c r="N3" s="1"/>
    </row>
    <row r="4">
      <c r="B4" s="2" t="s">
        <v>3</v>
      </c>
      <c r="C4" s="3">
        <v>926.0</v>
      </c>
      <c r="E4" s="4" t="s">
        <v>3</v>
      </c>
      <c r="G4" s="5">
        <f t="shared" ref="G4:G5" si="1">120.6*0.200242780356</f>
        <v>24.14927931</v>
      </c>
      <c r="J4" s="2" t="s">
        <v>4</v>
      </c>
      <c r="K4" s="6">
        <f>I30+I46+I62+I78+I94+I110+I126+I142+I158+I174</f>
        <v>-168717.1283</v>
      </c>
    </row>
    <row r="5">
      <c r="B5" s="2" t="s">
        <v>5</v>
      </c>
      <c r="C5" s="3">
        <v>926.0</v>
      </c>
      <c r="E5" s="4" t="s">
        <v>6</v>
      </c>
      <c r="G5" s="5">
        <f t="shared" si="1"/>
        <v>24.14927931</v>
      </c>
      <c r="J5" s="2" t="s">
        <v>7</v>
      </c>
      <c r="K5" s="3">
        <v>0.0</v>
      </c>
    </row>
    <row r="6">
      <c r="B6" s="2" t="s">
        <v>8</v>
      </c>
      <c r="C6" s="3">
        <v>0.0162</v>
      </c>
      <c r="E6" s="4" t="s">
        <v>9</v>
      </c>
      <c r="G6" s="7">
        <v>120.6</v>
      </c>
      <c r="J6" s="2" t="s">
        <v>10</v>
      </c>
      <c r="K6" s="3">
        <v>10.0</v>
      </c>
    </row>
    <row r="7">
      <c r="E7" s="1" t="s">
        <v>11</v>
      </c>
      <c r="F7" s="8" t="s">
        <v>12</v>
      </c>
      <c r="G7" s="2" t="s">
        <v>13</v>
      </c>
      <c r="H7" s="2" t="s">
        <v>14</v>
      </c>
    </row>
    <row r="8">
      <c r="E8" s="4">
        <v>0.0</v>
      </c>
      <c r="F8" s="5" t="s">
        <v>15</v>
      </c>
      <c r="G8" s="6">
        <v>0.0</v>
      </c>
      <c r="H8" s="6">
        <f t="shared" ref="H8:H13" si="2">G8*$G$6</f>
        <v>0</v>
      </c>
      <c r="I8" s="2"/>
    </row>
    <row r="9">
      <c r="E9" s="2">
        <v>1.0</v>
      </c>
      <c r="F9" s="5" t="s">
        <v>16</v>
      </c>
      <c r="G9" s="6">
        <v>-1.4</v>
      </c>
      <c r="H9" s="6">
        <f t="shared" si="2"/>
        <v>-168.84</v>
      </c>
      <c r="I9" s="2"/>
    </row>
    <row r="10">
      <c r="E10" s="2">
        <v>2.0</v>
      </c>
      <c r="F10" s="5" t="s">
        <v>17</v>
      </c>
      <c r="G10" s="6">
        <v>-7.0</v>
      </c>
      <c r="H10" s="6">
        <f t="shared" si="2"/>
        <v>-844.2</v>
      </c>
      <c r="I10" s="2"/>
    </row>
    <row r="11">
      <c r="E11" s="2">
        <v>3.0</v>
      </c>
      <c r="F11" s="5" t="s">
        <v>18</v>
      </c>
      <c r="G11" s="6">
        <v>-17.0</v>
      </c>
      <c r="H11" s="6">
        <f t="shared" si="2"/>
        <v>-2050.2</v>
      </c>
      <c r="I11" s="2"/>
    </row>
    <row r="12">
      <c r="E12" s="2">
        <v>4.0</v>
      </c>
      <c r="F12" s="5" t="s">
        <v>19</v>
      </c>
      <c r="G12" s="6">
        <v>-24.0</v>
      </c>
      <c r="H12" s="6">
        <f t="shared" si="2"/>
        <v>-2894.4</v>
      </c>
      <c r="I12" s="2"/>
    </row>
    <row r="13">
      <c r="E13" s="2">
        <v>5.0</v>
      </c>
      <c r="F13" s="5" t="s">
        <v>20</v>
      </c>
      <c r="G13" s="6">
        <v>-300.0</v>
      </c>
      <c r="H13" s="6">
        <f t="shared" si="2"/>
        <v>-36180</v>
      </c>
    </row>
    <row r="14">
      <c r="B14" s="2"/>
      <c r="C14" s="5"/>
    </row>
    <row r="15">
      <c r="A15" s="2"/>
      <c r="B15" s="2"/>
      <c r="C15" s="8"/>
      <c r="D15" s="2"/>
      <c r="E15" s="2"/>
      <c r="F15" s="2"/>
      <c r="G15" s="2"/>
      <c r="H15" s="2"/>
    </row>
    <row r="16">
      <c r="A16" s="3">
        <v>1.0</v>
      </c>
      <c r="B16" s="9" t="s">
        <v>21</v>
      </c>
      <c r="C16" s="10" t="s">
        <v>22</v>
      </c>
      <c r="D16" s="11"/>
      <c r="E16" s="10" t="s">
        <v>23</v>
      </c>
      <c r="F16" s="11"/>
      <c r="G16" s="10" t="s">
        <v>24</v>
      </c>
      <c r="H16" s="11"/>
      <c r="I16" s="9" t="s">
        <v>25</v>
      </c>
      <c r="J16" s="2"/>
      <c r="K16" s="2"/>
      <c r="L16" s="2"/>
      <c r="M16" s="2"/>
      <c r="N16" s="2"/>
    </row>
    <row r="17">
      <c r="B17" s="12"/>
      <c r="C17" s="13" t="s">
        <v>26</v>
      </c>
      <c r="D17" s="13" t="s">
        <v>27</v>
      </c>
      <c r="E17" s="13" t="s">
        <v>26</v>
      </c>
      <c r="F17" s="13" t="s">
        <v>27</v>
      </c>
      <c r="G17" s="13" t="s">
        <v>26</v>
      </c>
      <c r="H17" s="13" t="s">
        <v>27</v>
      </c>
      <c r="I17" s="12"/>
      <c r="J17" s="2"/>
      <c r="K17" s="2"/>
      <c r="L17" s="2"/>
      <c r="M17" s="2"/>
      <c r="N17" s="2"/>
    </row>
    <row r="18">
      <c r="B18" s="13" t="s">
        <v>28</v>
      </c>
      <c r="C18" s="14">
        <v>100.0</v>
      </c>
      <c r="D18" s="14">
        <v>100.0</v>
      </c>
      <c r="E18" s="14">
        <f t="shared" ref="E18:E29" si="3">C18*$C$4*$C$6</f>
        <v>1500.12</v>
      </c>
      <c r="F18" s="15">
        <f t="shared" ref="F18:F29" si="4">100*$G$4</f>
        <v>2414.927931</v>
      </c>
      <c r="G18" s="16">
        <f>-Permintaan!C4*$C$4</f>
        <v>-1852</v>
      </c>
      <c r="H18" s="16">
        <f>HLOOKUP(B18,'1'!$Q$4:$AB$105,102,FALSE)</f>
        <v>-1350.72</v>
      </c>
      <c r="I18" s="17">
        <f t="shared" ref="I18:I29" si="5">SUM(E18:H18)</f>
        <v>712.3279311</v>
      </c>
      <c r="J18" s="2"/>
      <c r="M18" s="6"/>
      <c r="N18" s="18"/>
    </row>
    <row r="19">
      <c r="B19" s="13" t="s">
        <v>29</v>
      </c>
      <c r="C19" s="14">
        <v>100.0</v>
      </c>
      <c r="D19" s="14">
        <v>100.0</v>
      </c>
      <c r="E19" s="14">
        <f t="shared" si="3"/>
        <v>1500.12</v>
      </c>
      <c r="F19" s="15">
        <f t="shared" si="4"/>
        <v>2414.927931</v>
      </c>
      <c r="G19" s="16">
        <f>-Permintaan!C5*$C$4</f>
        <v>-5556</v>
      </c>
      <c r="H19" s="16">
        <f>HLOOKUP(B19,'1'!$Q$4:$AB$105,102,FALSE)</f>
        <v>-3883.32</v>
      </c>
      <c r="I19" s="17">
        <f t="shared" si="5"/>
        <v>-5524.272069</v>
      </c>
      <c r="J19" s="2"/>
      <c r="M19" s="6"/>
      <c r="N19" s="18"/>
    </row>
    <row r="20">
      <c r="B20" s="13" t="s">
        <v>30</v>
      </c>
      <c r="C20" s="14">
        <v>100.0</v>
      </c>
      <c r="D20" s="14">
        <v>100.0</v>
      </c>
      <c r="E20" s="14">
        <f t="shared" si="3"/>
        <v>1500.12</v>
      </c>
      <c r="F20" s="15">
        <f t="shared" si="4"/>
        <v>2414.927931</v>
      </c>
      <c r="G20" s="16">
        <f>-Permintaan!C6*$C$4</f>
        <v>-2778</v>
      </c>
      <c r="H20" s="16">
        <f>HLOOKUP(B20,'1'!$Q$4:$AB$105,102,FALSE)</f>
        <v>-2701.44</v>
      </c>
      <c r="I20" s="17">
        <f t="shared" si="5"/>
        <v>-1564.392069</v>
      </c>
      <c r="J20" s="2"/>
      <c r="M20" s="6"/>
      <c r="N20" s="18"/>
    </row>
    <row r="21" ht="15.75" customHeight="1">
      <c r="B21" s="13" t="s">
        <v>31</v>
      </c>
      <c r="C21" s="14">
        <v>100.0</v>
      </c>
      <c r="D21" s="14">
        <v>100.0</v>
      </c>
      <c r="E21" s="14">
        <f t="shared" si="3"/>
        <v>1500.12</v>
      </c>
      <c r="F21" s="15">
        <f t="shared" si="4"/>
        <v>2414.927931</v>
      </c>
      <c r="G21" s="16">
        <f>-Permintaan!C7*$C$4</f>
        <v>-2778</v>
      </c>
      <c r="H21" s="16">
        <f>HLOOKUP(B21,'1'!$Q$4:$AB$105,102,FALSE)</f>
        <v>-3714.48</v>
      </c>
      <c r="I21" s="17">
        <f t="shared" si="5"/>
        <v>-2577.432069</v>
      </c>
      <c r="J21" s="2"/>
      <c r="M21" s="6"/>
      <c r="N21" s="18"/>
    </row>
    <row r="22" ht="15.75" customHeight="1">
      <c r="B22" s="13" t="s">
        <v>32</v>
      </c>
      <c r="C22" s="14">
        <v>100.0</v>
      </c>
      <c r="D22" s="14">
        <v>100.0</v>
      </c>
      <c r="E22" s="14">
        <f t="shared" si="3"/>
        <v>1500.12</v>
      </c>
      <c r="F22" s="15">
        <f t="shared" si="4"/>
        <v>2414.927931</v>
      </c>
      <c r="G22" s="16">
        <f>-Permintaan!C8*$C$4</f>
        <v>-2778</v>
      </c>
      <c r="H22" s="16">
        <f>HLOOKUP(B22,'1'!$Q$4:$AB$105,102,FALSE)</f>
        <v>-3039.12</v>
      </c>
      <c r="I22" s="17">
        <f t="shared" si="5"/>
        <v>-1902.072069</v>
      </c>
      <c r="J22" s="2"/>
      <c r="M22" s="6"/>
      <c r="N22" s="18"/>
    </row>
    <row r="23" ht="15.75" customHeight="1">
      <c r="B23" s="13" t="s">
        <v>33</v>
      </c>
      <c r="C23" s="14">
        <v>100.0</v>
      </c>
      <c r="D23" s="14">
        <v>100.0</v>
      </c>
      <c r="E23" s="14">
        <f t="shared" si="3"/>
        <v>1500.12</v>
      </c>
      <c r="F23" s="15">
        <f t="shared" si="4"/>
        <v>2414.927931</v>
      </c>
      <c r="G23" s="16">
        <f>-Permintaan!C9*$C$4</f>
        <v>-926</v>
      </c>
      <c r="H23" s="16">
        <f>HLOOKUP(B23,'1'!$Q$4:$AB$105,102,FALSE)</f>
        <v>-3207.96</v>
      </c>
      <c r="I23" s="17">
        <f t="shared" si="5"/>
        <v>-218.9120689</v>
      </c>
      <c r="J23" s="2"/>
      <c r="M23" s="6"/>
      <c r="N23" s="18"/>
    </row>
    <row r="24" ht="15.75" customHeight="1">
      <c r="B24" s="13" t="s">
        <v>34</v>
      </c>
      <c r="C24" s="14">
        <v>100.0</v>
      </c>
      <c r="D24" s="14">
        <v>100.0</v>
      </c>
      <c r="E24" s="14">
        <f t="shared" si="3"/>
        <v>1500.12</v>
      </c>
      <c r="F24" s="15">
        <f t="shared" si="4"/>
        <v>2414.927931</v>
      </c>
      <c r="G24" s="16">
        <f>-Permintaan!C10*$C$4</f>
        <v>-2778</v>
      </c>
      <c r="H24" s="16">
        <f>HLOOKUP(B24,'1'!$Q$4:$AB$105,102,FALSE)</f>
        <v>-4896.36</v>
      </c>
      <c r="I24" s="17">
        <f t="shared" si="5"/>
        <v>-3759.312069</v>
      </c>
      <c r="J24" s="2"/>
      <c r="M24" s="6"/>
      <c r="N24" s="18"/>
    </row>
    <row r="25" ht="15.75" customHeight="1">
      <c r="B25" s="13" t="s">
        <v>35</v>
      </c>
      <c r="C25" s="14">
        <v>100.0</v>
      </c>
      <c r="D25" s="14">
        <v>100.0</v>
      </c>
      <c r="E25" s="14">
        <f t="shared" si="3"/>
        <v>1500.12</v>
      </c>
      <c r="F25" s="15">
        <f t="shared" si="4"/>
        <v>2414.927931</v>
      </c>
      <c r="G25" s="16">
        <f>-Permintaan!C11*$C$4</f>
        <v>-3704</v>
      </c>
      <c r="H25" s="16">
        <f>HLOOKUP(B25,'1'!$Q$4:$AB$105,102,FALSE)</f>
        <v>-4896.36</v>
      </c>
      <c r="I25" s="17">
        <f t="shared" si="5"/>
        <v>-4685.312069</v>
      </c>
      <c r="J25" s="2"/>
      <c r="M25" s="6"/>
      <c r="N25" s="18"/>
    </row>
    <row r="26" ht="15.75" customHeight="1">
      <c r="B26" s="13" t="s">
        <v>36</v>
      </c>
      <c r="C26" s="14">
        <v>100.0</v>
      </c>
      <c r="D26" s="14">
        <v>100.0</v>
      </c>
      <c r="E26" s="14">
        <f t="shared" si="3"/>
        <v>1500.12</v>
      </c>
      <c r="F26" s="15">
        <f t="shared" si="4"/>
        <v>2414.927931</v>
      </c>
      <c r="G26" s="16">
        <f>-Permintaan!C12*$C$4</f>
        <v>-1852</v>
      </c>
      <c r="H26" s="16">
        <f>HLOOKUP(B26,'1'!$Q$4:$AB$105,102,FALSE)</f>
        <v>-2870.28</v>
      </c>
      <c r="I26" s="17">
        <f t="shared" si="5"/>
        <v>-807.2320689</v>
      </c>
      <c r="J26" s="2"/>
      <c r="M26" s="6"/>
      <c r="N26" s="18"/>
    </row>
    <row r="27" ht="15.75" customHeight="1">
      <c r="B27" s="13" t="s">
        <v>37</v>
      </c>
      <c r="C27" s="14">
        <v>100.0</v>
      </c>
      <c r="D27" s="14">
        <v>100.0</v>
      </c>
      <c r="E27" s="14">
        <f t="shared" si="3"/>
        <v>1500.12</v>
      </c>
      <c r="F27" s="15">
        <f t="shared" si="4"/>
        <v>2414.927931</v>
      </c>
      <c r="G27" s="16">
        <f>-Permintaan!C13*$C$4</f>
        <v>-3704</v>
      </c>
      <c r="H27" s="16">
        <f>HLOOKUP(B27,'1'!$Q$4:$AB$105,102,FALSE)</f>
        <v>-3545.64</v>
      </c>
      <c r="I27" s="17">
        <f t="shared" si="5"/>
        <v>-3334.592069</v>
      </c>
      <c r="J27" s="2"/>
      <c r="M27" s="6"/>
      <c r="N27" s="18"/>
    </row>
    <row r="28" ht="15.75" customHeight="1">
      <c r="B28" s="13" t="s">
        <v>38</v>
      </c>
      <c r="C28" s="14">
        <v>100.0</v>
      </c>
      <c r="D28" s="14">
        <v>100.0</v>
      </c>
      <c r="E28" s="14">
        <f t="shared" si="3"/>
        <v>1500.12</v>
      </c>
      <c r="F28" s="15">
        <f t="shared" si="4"/>
        <v>2414.927931</v>
      </c>
      <c r="G28" s="16">
        <f>-Permintaan!C14*$C$4</f>
        <v>-926</v>
      </c>
      <c r="H28" s="16">
        <f>HLOOKUP(B28,'1'!$Q$4:$AB$105,102,FALSE)</f>
        <v>-1857.24</v>
      </c>
      <c r="I28" s="17">
        <f t="shared" si="5"/>
        <v>1131.807931</v>
      </c>
      <c r="J28" s="2"/>
      <c r="M28" s="6"/>
      <c r="N28" s="18"/>
    </row>
    <row r="29" ht="15.75" customHeight="1">
      <c r="B29" s="19" t="s">
        <v>39</v>
      </c>
      <c r="C29" s="20">
        <v>100.0</v>
      </c>
      <c r="D29" s="20">
        <v>100.0</v>
      </c>
      <c r="E29" s="14">
        <f t="shared" si="3"/>
        <v>1500.12</v>
      </c>
      <c r="F29" s="15">
        <f t="shared" si="4"/>
        <v>2414.927931</v>
      </c>
      <c r="G29" s="16">
        <f>-Permintaan!C15*$C$4</f>
        <v>-926</v>
      </c>
      <c r="H29" s="16">
        <f>HLOOKUP(B29,'1'!$Q$4:$AB$105,102,FALSE)</f>
        <v>-3545.64</v>
      </c>
      <c r="I29" s="17">
        <f t="shared" si="5"/>
        <v>-556.5920689</v>
      </c>
      <c r="J29" s="2"/>
      <c r="M29" s="6"/>
      <c r="N29" s="18"/>
    </row>
    <row r="30" ht="15.75" customHeight="1">
      <c r="B30" s="21"/>
      <c r="C30" s="21"/>
      <c r="D30" s="21"/>
      <c r="E30" s="21"/>
      <c r="F30" s="21"/>
      <c r="G30" s="22" t="s">
        <v>40</v>
      </c>
      <c r="H30" s="23"/>
      <c r="I30" s="24">
        <f>SUM(I18:I29)</f>
        <v>-23085.98483</v>
      </c>
      <c r="M30" s="2"/>
      <c r="N30" s="25"/>
    </row>
    <row r="31" ht="15.75" customHeight="1"/>
    <row r="32" ht="15.75" customHeight="1">
      <c r="A32" s="3">
        <v>2.0</v>
      </c>
      <c r="B32" s="9" t="s">
        <v>21</v>
      </c>
      <c r="C32" s="10" t="s">
        <v>22</v>
      </c>
      <c r="D32" s="11"/>
      <c r="E32" s="10" t="s">
        <v>23</v>
      </c>
      <c r="F32" s="11"/>
      <c r="G32" s="10" t="s">
        <v>24</v>
      </c>
      <c r="H32" s="11"/>
      <c r="I32" s="9" t="s">
        <v>25</v>
      </c>
      <c r="J32" s="2"/>
      <c r="K32" s="2"/>
      <c r="L32" s="2"/>
      <c r="M32" s="2"/>
      <c r="N32" s="2"/>
    </row>
    <row r="33" ht="15.75" customHeight="1">
      <c r="B33" s="12"/>
      <c r="C33" s="13" t="s">
        <v>26</v>
      </c>
      <c r="D33" s="13" t="s">
        <v>27</v>
      </c>
      <c r="E33" s="13" t="s">
        <v>26</v>
      </c>
      <c r="F33" s="13" t="s">
        <v>27</v>
      </c>
      <c r="G33" s="13" t="s">
        <v>26</v>
      </c>
      <c r="H33" s="13" t="s">
        <v>27</v>
      </c>
      <c r="I33" s="12"/>
      <c r="J33" s="2"/>
      <c r="M33" s="6"/>
      <c r="N33" s="18"/>
    </row>
    <row r="34" ht="15.75" customHeight="1">
      <c r="B34" s="13" t="s">
        <v>28</v>
      </c>
      <c r="C34" s="14">
        <v>100.0</v>
      </c>
      <c r="D34" s="14">
        <v>100.0</v>
      </c>
      <c r="E34" s="14">
        <f t="shared" ref="E34:E45" si="6">C34*$C$4*$C$6</f>
        <v>1500.12</v>
      </c>
      <c r="F34" s="15">
        <f t="shared" ref="F34:F45" si="7">100*$G$4</f>
        <v>2414.927931</v>
      </c>
      <c r="G34" s="16">
        <f>-Permintaan!D4*$C$4</f>
        <v>-1852</v>
      </c>
      <c r="H34" s="16">
        <f>HLOOKUP(B34,'2'!$Q$3:$AB$104,102,FALSE)</f>
        <v>-2026.08</v>
      </c>
      <c r="I34" s="17">
        <f t="shared" ref="I34:I45" si="8">SUM(E34:H34)</f>
        <v>36.96793109</v>
      </c>
      <c r="J34" s="2"/>
      <c r="M34" s="6"/>
      <c r="N34" s="18"/>
    </row>
    <row r="35" ht="15.75" customHeight="1">
      <c r="B35" s="13" t="s">
        <v>29</v>
      </c>
      <c r="C35" s="14">
        <v>100.0</v>
      </c>
      <c r="D35" s="14">
        <v>100.0</v>
      </c>
      <c r="E35" s="14">
        <f t="shared" si="6"/>
        <v>1500.12</v>
      </c>
      <c r="F35" s="15">
        <f t="shared" si="7"/>
        <v>2414.927931</v>
      </c>
      <c r="G35" s="16">
        <f>-Permintaan!D5*$C$4</f>
        <v>-926</v>
      </c>
      <c r="H35" s="16">
        <f>HLOOKUP(B35,'2'!$Q$3:$AB$104,102,FALSE)</f>
        <v>-2363.76</v>
      </c>
      <c r="I35" s="17">
        <f t="shared" si="8"/>
        <v>625.2879311</v>
      </c>
      <c r="J35" s="2"/>
      <c r="M35" s="6"/>
      <c r="N35" s="18"/>
    </row>
    <row r="36" ht="15.75" customHeight="1">
      <c r="B36" s="13" t="s">
        <v>30</v>
      </c>
      <c r="C36" s="14">
        <v>100.0</v>
      </c>
      <c r="D36" s="14">
        <v>100.0</v>
      </c>
      <c r="E36" s="14">
        <f t="shared" si="6"/>
        <v>1500.12</v>
      </c>
      <c r="F36" s="15">
        <f t="shared" si="7"/>
        <v>2414.927931</v>
      </c>
      <c r="G36" s="16">
        <f>-Permintaan!D6*$C$4</f>
        <v>-926</v>
      </c>
      <c r="H36" s="16">
        <f>HLOOKUP(B36,'2'!$Q$3:$AB$104,102,FALSE)</f>
        <v>-3376.8</v>
      </c>
      <c r="I36" s="17">
        <f t="shared" si="8"/>
        <v>-387.7520689</v>
      </c>
      <c r="J36" s="2"/>
      <c r="M36" s="6"/>
      <c r="N36" s="18"/>
    </row>
    <row r="37" ht="15.75" customHeight="1">
      <c r="B37" s="13" t="s">
        <v>31</v>
      </c>
      <c r="C37" s="14">
        <v>100.0</v>
      </c>
      <c r="D37" s="14">
        <v>100.0</v>
      </c>
      <c r="E37" s="14">
        <f t="shared" si="6"/>
        <v>1500.12</v>
      </c>
      <c r="F37" s="15">
        <f t="shared" si="7"/>
        <v>2414.927931</v>
      </c>
      <c r="G37" s="16">
        <f>-Permintaan!D7*$C$4</f>
        <v>-1852</v>
      </c>
      <c r="H37" s="16">
        <f>HLOOKUP(B37,'2'!$Q$3:$AB$104,102,FALSE)</f>
        <v>-1519.56</v>
      </c>
      <c r="I37" s="17">
        <f t="shared" si="8"/>
        <v>543.4879311</v>
      </c>
      <c r="J37" s="2"/>
      <c r="M37" s="6"/>
      <c r="N37" s="18"/>
    </row>
    <row r="38" ht="15.75" customHeight="1">
      <c r="B38" s="13" t="s">
        <v>32</v>
      </c>
      <c r="C38" s="14">
        <v>100.0</v>
      </c>
      <c r="D38" s="14">
        <v>100.0</v>
      </c>
      <c r="E38" s="14">
        <f t="shared" si="6"/>
        <v>1500.12</v>
      </c>
      <c r="F38" s="15">
        <f t="shared" si="7"/>
        <v>2414.927931</v>
      </c>
      <c r="G38" s="16">
        <f>-Permintaan!D8*$C$4</f>
        <v>-4630</v>
      </c>
      <c r="H38" s="16">
        <f>HLOOKUP(B38,'2'!$Q$3:$AB$104,102,FALSE)</f>
        <v>-3039.12</v>
      </c>
      <c r="I38" s="17">
        <f t="shared" si="8"/>
        <v>-3754.072069</v>
      </c>
      <c r="J38" s="2"/>
      <c r="M38" s="6"/>
      <c r="N38" s="18"/>
    </row>
    <row r="39" ht="15.75" customHeight="1">
      <c r="B39" s="13" t="s">
        <v>33</v>
      </c>
      <c r="C39" s="14">
        <v>100.0</v>
      </c>
      <c r="D39" s="14">
        <v>100.0</v>
      </c>
      <c r="E39" s="14">
        <f t="shared" si="6"/>
        <v>1500.12</v>
      </c>
      <c r="F39" s="15">
        <f t="shared" si="7"/>
        <v>2414.927931</v>
      </c>
      <c r="G39" s="16">
        <f>-Permintaan!D9*$C$4</f>
        <v>-1852</v>
      </c>
      <c r="H39" s="16">
        <f>HLOOKUP(B39,'2'!$Q$3:$AB$104,102,FALSE)</f>
        <v>-5909.4</v>
      </c>
      <c r="I39" s="17">
        <f t="shared" si="8"/>
        <v>-3846.352069</v>
      </c>
      <c r="J39" s="2"/>
      <c r="M39" s="6"/>
      <c r="N39" s="18"/>
    </row>
    <row r="40" ht="15.75" customHeight="1">
      <c r="B40" s="13" t="s">
        <v>34</v>
      </c>
      <c r="C40" s="14">
        <v>100.0</v>
      </c>
      <c r="D40" s="14">
        <v>100.0</v>
      </c>
      <c r="E40" s="14">
        <f t="shared" si="6"/>
        <v>1500.12</v>
      </c>
      <c r="F40" s="15">
        <f t="shared" si="7"/>
        <v>2414.927931</v>
      </c>
      <c r="G40" s="16">
        <f>-Permintaan!D10*$C$4</f>
        <v>-1852</v>
      </c>
      <c r="H40" s="16">
        <f>HLOOKUP(B40,'2'!$Q$3:$AB$104,102,FALSE)</f>
        <v>-1688.4</v>
      </c>
      <c r="I40" s="17">
        <f t="shared" si="8"/>
        <v>374.6479311</v>
      </c>
      <c r="J40" s="2"/>
      <c r="M40" s="6"/>
      <c r="N40" s="18"/>
    </row>
    <row r="41" ht="15.75" customHeight="1">
      <c r="B41" s="13" t="s">
        <v>35</v>
      </c>
      <c r="C41" s="14">
        <v>100.0</v>
      </c>
      <c r="D41" s="14">
        <v>100.0</v>
      </c>
      <c r="E41" s="14">
        <f t="shared" si="6"/>
        <v>1500.12</v>
      </c>
      <c r="F41" s="15">
        <f t="shared" si="7"/>
        <v>2414.927931</v>
      </c>
      <c r="G41" s="16">
        <f>-Permintaan!D11*$C$4</f>
        <v>-2778</v>
      </c>
      <c r="H41" s="16">
        <f>HLOOKUP(B41,'2'!$Q$3:$AB$104,102,FALSE)</f>
        <v>-1857.24</v>
      </c>
      <c r="I41" s="17">
        <f t="shared" si="8"/>
        <v>-720.1920689</v>
      </c>
      <c r="J41" s="2"/>
      <c r="M41" s="6"/>
      <c r="N41" s="18"/>
    </row>
    <row r="42" ht="15.75" customHeight="1">
      <c r="B42" s="13" t="s">
        <v>36</v>
      </c>
      <c r="C42" s="14">
        <v>100.0</v>
      </c>
      <c r="D42" s="14">
        <v>100.0</v>
      </c>
      <c r="E42" s="14">
        <f t="shared" si="6"/>
        <v>1500.12</v>
      </c>
      <c r="F42" s="15">
        <f t="shared" si="7"/>
        <v>2414.927931</v>
      </c>
      <c r="G42" s="16">
        <f>-Permintaan!D12*$C$4</f>
        <v>-4630</v>
      </c>
      <c r="H42" s="16">
        <f>HLOOKUP(B42,'2'!$Q$3:$AB$104,102,FALSE)</f>
        <v>-3207.96</v>
      </c>
      <c r="I42" s="17">
        <f t="shared" si="8"/>
        <v>-3922.912069</v>
      </c>
      <c r="J42" s="2"/>
      <c r="M42" s="6"/>
      <c r="N42" s="18"/>
    </row>
    <row r="43" ht="15.75" customHeight="1">
      <c r="B43" s="13" t="s">
        <v>37</v>
      </c>
      <c r="C43" s="14">
        <v>100.0</v>
      </c>
      <c r="D43" s="14">
        <v>100.0</v>
      </c>
      <c r="E43" s="14">
        <f t="shared" si="6"/>
        <v>1500.12</v>
      </c>
      <c r="F43" s="15">
        <f t="shared" si="7"/>
        <v>2414.927931</v>
      </c>
      <c r="G43" s="16">
        <f>-Permintaan!D13*$C$4</f>
        <v>-1852</v>
      </c>
      <c r="H43" s="16">
        <f>HLOOKUP(B43,'2'!$Q$3:$AB$104,102,FALSE)</f>
        <v>-3207.96</v>
      </c>
      <c r="I43" s="17">
        <f t="shared" si="8"/>
        <v>-1144.912069</v>
      </c>
      <c r="J43" s="2"/>
      <c r="M43" s="6"/>
      <c r="N43" s="18"/>
    </row>
    <row r="44" ht="15.75" customHeight="1">
      <c r="B44" s="13" t="s">
        <v>38</v>
      </c>
      <c r="C44" s="14">
        <v>100.0</v>
      </c>
      <c r="D44" s="14">
        <v>100.0</v>
      </c>
      <c r="E44" s="14">
        <f t="shared" si="6"/>
        <v>1500.12</v>
      </c>
      <c r="F44" s="15">
        <f t="shared" si="7"/>
        <v>2414.927931</v>
      </c>
      <c r="G44" s="16">
        <f>-Permintaan!D14*$C$4</f>
        <v>-5556</v>
      </c>
      <c r="H44" s="16">
        <f>HLOOKUP(B44,'2'!$Q$3:$AB$104,102,FALSE)</f>
        <v>-3039.12</v>
      </c>
      <c r="I44" s="17">
        <f t="shared" si="8"/>
        <v>-4680.072069</v>
      </c>
      <c r="J44" s="2"/>
      <c r="M44" s="6"/>
      <c r="N44" s="18"/>
    </row>
    <row r="45" ht="15.75" customHeight="1">
      <c r="B45" s="19" t="s">
        <v>39</v>
      </c>
      <c r="C45" s="20">
        <v>100.0</v>
      </c>
      <c r="D45" s="20">
        <v>100.0</v>
      </c>
      <c r="E45" s="14">
        <f t="shared" si="6"/>
        <v>1500.12</v>
      </c>
      <c r="F45" s="15">
        <f t="shared" si="7"/>
        <v>2414.927931</v>
      </c>
      <c r="G45" s="16">
        <f>-Permintaan!D15*$C$4</f>
        <v>-1852</v>
      </c>
      <c r="H45" s="16">
        <f>HLOOKUP(B45,'2'!$Q$3:$AB$104,102,FALSE)</f>
        <v>-3545.64</v>
      </c>
      <c r="I45" s="17">
        <f t="shared" si="8"/>
        <v>-1482.592069</v>
      </c>
      <c r="M45" s="2"/>
      <c r="N45" s="25"/>
    </row>
    <row r="46" ht="15.75" customHeight="1">
      <c r="B46" s="21"/>
      <c r="C46" s="21"/>
      <c r="D46" s="26"/>
      <c r="E46" s="26"/>
      <c r="F46" s="26"/>
      <c r="G46" s="22" t="s">
        <v>40</v>
      </c>
      <c r="H46" s="27"/>
      <c r="I46" s="24">
        <f>SUM(I34:I45)</f>
        <v>-18358.46483</v>
      </c>
      <c r="J46" s="28"/>
    </row>
    <row r="47" ht="15.75" customHeight="1">
      <c r="B47" s="2"/>
      <c r="C47" s="2"/>
      <c r="D47" s="2"/>
      <c r="E47" s="2"/>
      <c r="F47" s="2"/>
      <c r="G47" s="2"/>
      <c r="H47" s="2"/>
      <c r="J47" s="2"/>
      <c r="K47" s="2"/>
      <c r="L47" s="2"/>
      <c r="M47" s="2"/>
      <c r="N47" s="2"/>
    </row>
    <row r="48" ht="15.75" customHeight="1">
      <c r="A48" s="3">
        <v>3.0</v>
      </c>
      <c r="B48" s="9" t="s">
        <v>21</v>
      </c>
      <c r="C48" s="10" t="s">
        <v>22</v>
      </c>
      <c r="D48" s="11"/>
      <c r="E48" s="10" t="s">
        <v>23</v>
      </c>
      <c r="F48" s="11"/>
      <c r="G48" s="10" t="s">
        <v>24</v>
      </c>
      <c r="H48" s="11"/>
      <c r="I48" s="9" t="s">
        <v>25</v>
      </c>
      <c r="J48" s="2"/>
      <c r="M48" s="6"/>
      <c r="N48" s="18"/>
    </row>
    <row r="49" ht="15.75" customHeight="1">
      <c r="B49" s="12"/>
      <c r="C49" s="13" t="s">
        <v>26</v>
      </c>
      <c r="D49" s="13" t="s">
        <v>27</v>
      </c>
      <c r="E49" s="13" t="s">
        <v>26</v>
      </c>
      <c r="F49" s="13" t="s">
        <v>27</v>
      </c>
      <c r="G49" s="13" t="s">
        <v>26</v>
      </c>
      <c r="H49" s="13" t="s">
        <v>27</v>
      </c>
      <c r="I49" s="12"/>
      <c r="J49" s="2"/>
      <c r="M49" s="6"/>
      <c r="N49" s="18"/>
    </row>
    <row r="50" ht="15.75" customHeight="1">
      <c r="B50" s="13" t="s">
        <v>28</v>
      </c>
      <c r="C50" s="14">
        <v>100.0</v>
      </c>
      <c r="D50" s="14">
        <v>100.0</v>
      </c>
      <c r="E50" s="14">
        <f t="shared" ref="E50:E61" si="9">C50*$C$4*$C$6</f>
        <v>1500.12</v>
      </c>
      <c r="F50" s="15">
        <f t="shared" ref="F50:F61" si="10">100*$G$4</f>
        <v>2414.927931</v>
      </c>
      <c r="G50" s="16">
        <f>-Permintaan!E4*$C$4</f>
        <v>-1852</v>
      </c>
      <c r="H50" s="16">
        <f>HLOOKUP(B50,'3'!$Q$3:$AB$104,102,FALSE)</f>
        <v>-2870.28</v>
      </c>
      <c r="I50" s="17">
        <f t="shared" ref="I50:I61" si="11">SUM(E50:H50)</f>
        <v>-807.2320689</v>
      </c>
      <c r="J50" s="2"/>
      <c r="M50" s="6"/>
      <c r="N50" s="18"/>
    </row>
    <row r="51" ht="15.75" customHeight="1">
      <c r="B51" s="13" t="s">
        <v>29</v>
      </c>
      <c r="C51" s="14">
        <v>100.0</v>
      </c>
      <c r="D51" s="14">
        <v>100.0</v>
      </c>
      <c r="E51" s="14">
        <f t="shared" si="9"/>
        <v>1500.12</v>
      </c>
      <c r="F51" s="15">
        <f t="shared" si="10"/>
        <v>2414.927931</v>
      </c>
      <c r="G51" s="16">
        <f>-Permintaan!E5*$C$4</f>
        <v>-1852</v>
      </c>
      <c r="H51" s="16">
        <f>HLOOKUP(B51,'3'!$Q$3:$AB$104,102,FALSE)</f>
        <v>-4389.84</v>
      </c>
      <c r="I51" s="17">
        <f t="shared" si="11"/>
        <v>-2326.792069</v>
      </c>
      <c r="J51" s="2"/>
      <c r="M51" s="6"/>
      <c r="N51" s="18"/>
    </row>
    <row r="52" ht="15.75" customHeight="1">
      <c r="B52" s="13" t="s">
        <v>30</v>
      </c>
      <c r="C52" s="14">
        <v>100.0</v>
      </c>
      <c r="D52" s="14">
        <v>100.0</v>
      </c>
      <c r="E52" s="14">
        <f t="shared" si="9"/>
        <v>1500.12</v>
      </c>
      <c r="F52" s="15">
        <f t="shared" si="10"/>
        <v>2414.927931</v>
      </c>
      <c r="G52" s="16">
        <f>-Permintaan!E6*$C$4</f>
        <v>-2778</v>
      </c>
      <c r="H52" s="16">
        <f>HLOOKUP(B52,'3'!$Q$3:$AB$104,102,FALSE)</f>
        <v>-3545.64</v>
      </c>
      <c r="I52" s="17">
        <f t="shared" si="11"/>
        <v>-2408.592069</v>
      </c>
      <c r="J52" s="2"/>
      <c r="M52" s="6"/>
      <c r="N52" s="18"/>
    </row>
    <row r="53" ht="15.75" customHeight="1">
      <c r="B53" s="13" t="s">
        <v>31</v>
      </c>
      <c r="C53" s="14">
        <v>100.0</v>
      </c>
      <c r="D53" s="14">
        <v>100.0</v>
      </c>
      <c r="E53" s="14">
        <f t="shared" si="9"/>
        <v>1500.12</v>
      </c>
      <c r="F53" s="15">
        <f t="shared" si="10"/>
        <v>2414.927931</v>
      </c>
      <c r="G53" s="16">
        <f>-Permintaan!E7*$C$4</f>
        <v>0</v>
      </c>
      <c r="H53" s="16">
        <f>HLOOKUP(B53,'3'!$Q$3:$AB$104,102,FALSE)</f>
        <v>-6247.08</v>
      </c>
      <c r="I53" s="17">
        <f t="shared" si="11"/>
        <v>-2332.032069</v>
      </c>
      <c r="J53" s="2"/>
      <c r="M53" s="6"/>
      <c r="N53" s="18"/>
    </row>
    <row r="54" ht="15.75" customHeight="1">
      <c r="B54" s="13" t="s">
        <v>32</v>
      </c>
      <c r="C54" s="14">
        <v>100.0</v>
      </c>
      <c r="D54" s="14">
        <v>100.0</v>
      </c>
      <c r="E54" s="14">
        <f t="shared" si="9"/>
        <v>1500.12</v>
      </c>
      <c r="F54" s="15">
        <f t="shared" si="10"/>
        <v>2414.927931</v>
      </c>
      <c r="G54" s="16">
        <f>-Permintaan!E8*$C$4</f>
        <v>-1852</v>
      </c>
      <c r="H54" s="16">
        <f>HLOOKUP(B54,'3'!$Q$3:$AB$104,102,FALSE)</f>
        <v>-4221</v>
      </c>
      <c r="I54" s="17">
        <f t="shared" si="11"/>
        <v>-2157.952069</v>
      </c>
      <c r="J54" s="2"/>
      <c r="M54" s="6"/>
      <c r="N54" s="18"/>
    </row>
    <row r="55" ht="15.75" customHeight="1">
      <c r="B55" s="13" t="s">
        <v>33</v>
      </c>
      <c r="C55" s="14">
        <v>100.0</v>
      </c>
      <c r="D55" s="14">
        <v>100.0</v>
      </c>
      <c r="E55" s="14">
        <f t="shared" si="9"/>
        <v>1500.12</v>
      </c>
      <c r="F55" s="15">
        <f t="shared" si="10"/>
        <v>2414.927931</v>
      </c>
      <c r="G55" s="16">
        <f>-Permintaan!E9*$C$4</f>
        <v>-926</v>
      </c>
      <c r="H55" s="16">
        <f>HLOOKUP(B55,'3'!$Q$3:$AB$104,102,FALSE)</f>
        <v>-4052.16</v>
      </c>
      <c r="I55" s="17">
        <f t="shared" si="11"/>
        <v>-1063.112069</v>
      </c>
      <c r="J55" s="2"/>
      <c r="M55" s="6"/>
      <c r="N55" s="18"/>
    </row>
    <row r="56" ht="15.75" customHeight="1">
      <c r="B56" s="13" t="s">
        <v>34</v>
      </c>
      <c r="C56" s="14">
        <v>100.0</v>
      </c>
      <c r="D56" s="14">
        <v>100.0</v>
      </c>
      <c r="E56" s="14">
        <f t="shared" si="9"/>
        <v>1500.12</v>
      </c>
      <c r="F56" s="15">
        <f t="shared" si="10"/>
        <v>2414.927931</v>
      </c>
      <c r="G56" s="16">
        <f>-Permintaan!E10*$C$4</f>
        <v>0</v>
      </c>
      <c r="H56" s="16">
        <f>HLOOKUP(B56,'3'!$Q$3:$AB$104,102,FALSE)</f>
        <v>-3883.32</v>
      </c>
      <c r="I56" s="17">
        <f t="shared" si="11"/>
        <v>31.72793109</v>
      </c>
      <c r="J56" s="2"/>
      <c r="M56" s="6"/>
      <c r="N56" s="18"/>
    </row>
    <row r="57" ht="15.75" customHeight="1">
      <c r="B57" s="13" t="s">
        <v>35</v>
      </c>
      <c r="C57" s="14">
        <v>100.0</v>
      </c>
      <c r="D57" s="14">
        <v>100.0</v>
      </c>
      <c r="E57" s="14">
        <f t="shared" si="9"/>
        <v>1500.12</v>
      </c>
      <c r="F57" s="15">
        <f t="shared" si="10"/>
        <v>2414.927931</v>
      </c>
      <c r="G57" s="16">
        <f>-Permintaan!E11*$C$4</f>
        <v>-926</v>
      </c>
      <c r="H57" s="16">
        <f>HLOOKUP(B57,'3'!$Q$3:$AB$104,102,FALSE)</f>
        <v>-5740.56</v>
      </c>
      <c r="I57" s="17">
        <f t="shared" si="11"/>
        <v>-2751.512069</v>
      </c>
      <c r="J57" s="2"/>
      <c r="M57" s="6"/>
      <c r="N57" s="18"/>
    </row>
    <row r="58" ht="15.75" customHeight="1">
      <c r="B58" s="13" t="s">
        <v>36</v>
      </c>
      <c r="C58" s="14">
        <v>100.0</v>
      </c>
      <c r="D58" s="14">
        <v>100.0</v>
      </c>
      <c r="E58" s="14">
        <f t="shared" si="9"/>
        <v>1500.12</v>
      </c>
      <c r="F58" s="15">
        <f t="shared" si="10"/>
        <v>2414.927931</v>
      </c>
      <c r="G58" s="16">
        <f>-Permintaan!E12*$C$4</f>
        <v>-926</v>
      </c>
      <c r="H58" s="16">
        <f>HLOOKUP(B58,'3'!$Q$3:$AB$104,102,FALSE)</f>
        <v>-5234.04</v>
      </c>
      <c r="I58" s="17">
        <f t="shared" si="11"/>
        <v>-2244.992069</v>
      </c>
      <c r="J58" s="2"/>
      <c r="M58" s="6"/>
      <c r="N58" s="18"/>
    </row>
    <row r="59" ht="15.75" customHeight="1">
      <c r="B59" s="13" t="s">
        <v>37</v>
      </c>
      <c r="C59" s="14">
        <v>100.0</v>
      </c>
      <c r="D59" s="14">
        <v>100.0</v>
      </c>
      <c r="E59" s="14">
        <f t="shared" si="9"/>
        <v>1500.12</v>
      </c>
      <c r="F59" s="15">
        <f t="shared" si="10"/>
        <v>2414.927931</v>
      </c>
      <c r="G59" s="16">
        <f>-Permintaan!E13*$C$4</f>
        <v>-2778</v>
      </c>
      <c r="H59" s="16">
        <f>HLOOKUP(B59,'3'!$Q$3:$AB$104,102,FALSE)</f>
        <v>-2701.44</v>
      </c>
      <c r="I59" s="17">
        <f t="shared" si="11"/>
        <v>-1564.392069</v>
      </c>
      <c r="J59" s="2"/>
      <c r="M59" s="6"/>
      <c r="N59" s="18"/>
    </row>
    <row r="60" ht="15.75" customHeight="1">
      <c r="B60" s="13" t="s">
        <v>38</v>
      </c>
      <c r="C60" s="14">
        <v>100.0</v>
      </c>
      <c r="D60" s="14">
        <v>100.0</v>
      </c>
      <c r="E60" s="14">
        <f t="shared" si="9"/>
        <v>1500.12</v>
      </c>
      <c r="F60" s="15">
        <f t="shared" si="10"/>
        <v>2414.927931</v>
      </c>
      <c r="G60" s="16">
        <f>-Permintaan!E14*$C$4</f>
        <v>0</v>
      </c>
      <c r="H60" s="16">
        <f>HLOOKUP(B60,'3'!$Q$3:$AB$104,102,FALSE)</f>
        <v>-3207.96</v>
      </c>
      <c r="I60" s="17">
        <f t="shared" si="11"/>
        <v>707.0879311</v>
      </c>
      <c r="M60" s="2"/>
      <c r="N60" s="25"/>
    </row>
    <row r="61" ht="15.75" customHeight="1">
      <c r="B61" s="19" t="s">
        <v>39</v>
      </c>
      <c r="C61" s="20">
        <v>100.0</v>
      </c>
      <c r="D61" s="20">
        <v>100.0</v>
      </c>
      <c r="E61" s="14">
        <f t="shared" si="9"/>
        <v>1500.12</v>
      </c>
      <c r="F61" s="15">
        <f t="shared" si="10"/>
        <v>2414.927931</v>
      </c>
      <c r="G61" s="16">
        <f>-Permintaan!E15*$C$4</f>
        <v>-926</v>
      </c>
      <c r="H61" s="16">
        <f>HLOOKUP(B61,'3'!$Q$3:$AB$104,102,FALSE)</f>
        <v>-2701.44</v>
      </c>
      <c r="I61" s="17">
        <f t="shared" si="11"/>
        <v>287.6079311</v>
      </c>
    </row>
    <row r="62" ht="15.75" customHeight="1">
      <c r="B62" s="21"/>
      <c r="C62" s="21"/>
      <c r="D62" s="21"/>
      <c r="E62" s="21"/>
      <c r="F62" s="21"/>
      <c r="G62" s="22" t="s">
        <v>40</v>
      </c>
      <c r="H62" s="27"/>
      <c r="I62" s="24">
        <f>SUM(I50:I61)</f>
        <v>-16630.18483</v>
      </c>
      <c r="J62" s="29"/>
      <c r="K62" s="2"/>
      <c r="L62" s="2"/>
      <c r="M62" s="2"/>
      <c r="N62" s="2"/>
    </row>
    <row r="63" ht="15.75" customHeight="1">
      <c r="B63" s="2"/>
      <c r="D63" s="30"/>
      <c r="E63" s="6"/>
      <c r="F63" s="6"/>
      <c r="G63" s="18"/>
      <c r="H63" s="18"/>
      <c r="J63" s="2"/>
      <c r="M63" s="6"/>
      <c r="N63" s="18"/>
    </row>
    <row r="64" ht="15.75" customHeight="1">
      <c r="A64" s="3">
        <v>4.0</v>
      </c>
      <c r="B64" s="9" t="s">
        <v>21</v>
      </c>
      <c r="C64" s="10" t="s">
        <v>22</v>
      </c>
      <c r="D64" s="11"/>
      <c r="E64" s="10" t="s">
        <v>23</v>
      </c>
      <c r="F64" s="11"/>
      <c r="G64" s="10" t="s">
        <v>24</v>
      </c>
      <c r="H64" s="11"/>
      <c r="I64" s="9" t="s">
        <v>25</v>
      </c>
      <c r="J64" s="2"/>
      <c r="M64" s="6"/>
      <c r="N64" s="18"/>
    </row>
    <row r="65" ht="15.75" customHeight="1">
      <c r="B65" s="12"/>
      <c r="C65" s="13" t="s">
        <v>26</v>
      </c>
      <c r="D65" s="13" t="s">
        <v>27</v>
      </c>
      <c r="E65" s="13" t="s">
        <v>26</v>
      </c>
      <c r="F65" s="13" t="s">
        <v>27</v>
      </c>
      <c r="G65" s="13" t="s">
        <v>26</v>
      </c>
      <c r="H65" s="13" t="s">
        <v>27</v>
      </c>
      <c r="I65" s="12"/>
      <c r="J65" s="2"/>
      <c r="M65" s="6"/>
      <c r="N65" s="18"/>
    </row>
    <row r="66" ht="15.75" customHeight="1">
      <c r="B66" s="13" t="s">
        <v>28</v>
      </c>
      <c r="C66" s="14">
        <v>100.0</v>
      </c>
      <c r="D66" s="14">
        <v>100.0</v>
      </c>
      <c r="E66" s="14">
        <f t="shared" ref="E66:E77" si="12">C66*$C$4*$C$6</f>
        <v>1500.12</v>
      </c>
      <c r="F66" s="15">
        <f t="shared" ref="F66:F77" si="13">100*$G$4</f>
        <v>2414.927931</v>
      </c>
      <c r="G66" s="16">
        <f>-Permintaan!F4*$C$4</f>
        <v>-1852</v>
      </c>
      <c r="H66" s="16">
        <f>HLOOKUP(B66,'4'!$Q$3:$AB$104,102,FALSE)</f>
        <v>-3545.64</v>
      </c>
      <c r="I66" s="17">
        <f t="shared" ref="I66:I77" si="14">SUM(E66:H66)</f>
        <v>-1482.592069</v>
      </c>
      <c r="J66" s="2"/>
      <c r="M66" s="6"/>
      <c r="N66" s="18"/>
    </row>
    <row r="67" ht="15.75" customHeight="1">
      <c r="B67" s="13" t="s">
        <v>29</v>
      </c>
      <c r="C67" s="14">
        <v>100.0</v>
      </c>
      <c r="D67" s="14">
        <v>100.0</v>
      </c>
      <c r="E67" s="14">
        <f t="shared" si="12"/>
        <v>1500.12</v>
      </c>
      <c r="F67" s="15">
        <f t="shared" si="13"/>
        <v>2414.927931</v>
      </c>
      <c r="G67" s="16">
        <f>-Permintaan!F5*$C$4</f>
        <v>-926</v>
      </c>
      <c r="H67" s="16">
        <f>HLOOKUP(B67,'4'!$Q$3:$AB$104,102,FALSE)</f>
        <v>-3039.12</v>
      </c>
      <c r="I67" s="17">
        <f t="shared" si="14"/>
        <v>-50.07206891</v>
      </c>
      <c r="J67" s="2"/>
      <c r="M67" s="6"/>
      <c r="N67" s="18"/>
    </row>
    <row r="68" ht="15.75" customHeight="1">
      <c r="B68" s="13" t="s">
        <v>30</v>
      </c>
      <c r="C68" s="14">
        <v>100.0</v>
      </c>
      <c r="D68" s="14">
        <v>100.0</v>
      </c>
      <c r="E68" s="14">
        <f t="shared" si="12"/>
        <v>1500.12</v>
      </c>
      <c r="F68" s="15">
        <f t="shared" si="13"/>
        <v>2414.927931</v>
      </c>
      <c r="G68" s="16">
        <f>-Permintaan!F6*$C$4</f>
        <v>-1852</v>
      </c>
      <c r="H68" s="16">
        <f>HLOOKUP(B68,'4'!$Q$3:$AB$104,102,FALSE)</f>
        <v>-3207.96</v>
      </c>
      <c r="I68" s="17">
        <f t="shared" si="14"/>
        <v>-1144.912069</v>
      </c>
      <c r="J68" s="2"/>
      <c r="M68" s="6"/>
      <c r="N68" s="18"/>
    </row>
    <row r="69" ht="15.75" customHeight="1">
      <c r="B69" s="13" t="s">
        <v>31</v>
      </c>
      <c r="C69" s="14">
        <v>100.0</v>
      </c>
      <c r="D69" s="14">
        <v>100.0</v>
      </c>
      <c r="E69" s="14">
        <f t="shared" si="12"/>
        <v>1500.12</v>
      </c>
      <c r="F69" s="15">
        <f t="shared" si="13"/>
        <v>2414.927931</v>
      </c>
      <c r="G69" s="16">
        <f>-Permintaan!F7*$C$4</f>
        <v>-926</v>
      </c>
      <c r="H69" s="16">
        <f>HLOOKUP(B69,'4'!$Q$3:$AB$104,102,FALSE)</f>
        <v>-2026.08</v>
      </c>
      <c r="I69" s="17">
        <f t="shared" si="14"/>
        <v>962.9679311</v>
      </c>
      <c r="J69" s="2"/>
      <c r="M69" s="6"/>
      <c r="N69" s="18"/>
    </row>
    <row r="70" ht="15.75" customHeight="1">
      <c r="B70" s="13" t="s">
        <v>32</v>
      </c>
      <c r="C70" s="14">
        <v>100.0</v>
      </c>
      <c r="D70" s="14">
        <v>100.0</v>
      </c>
      <c r="E70" s="14">
        <f t="shared" si="12"/>
        <v>1500.12</v>
      </c>
      <c r="F70" s="15">
        <f t="shared" si="13"/>
        <v>2414.927931</v>
      </c>
      <c r="G70" s="16">
        <f>-Permintaan!F8*$C$4</f>
        <v>0</v>
      </c>
      <c r="H70" s="16">
        <f>HLOOKUP(B70,'4'!$Q$3:$AB$104,102,FALSE)</f>
        <v>-5909.4</v>
      </c>
      <c r="I70" s="17">
        <f t="shared" si="14"/>
        <v>-1994.352069</v>
      </c>
      <c r="J70" s="2"/>
      <c r="M70" s="6"/>
      <c r="N70" s="18"/>
    </row>
    <row r="71" ht="15.75" customHeight="1">
      <c r="B71" s="13" t="s">
        <v>33</v>
      </c>
      <c r="C71" s="14">
        <v>100.0</v>
      </c>
      <c r="D71" s="14">
        <v>100.0</v>
      </c>
      <c r="E71" s="14">
        <f t="shared" si="12"/>
        <v>1500.12</v>
      </c>
      <c r="F71" s="15">
        <f t="shared" si="13"/>
        <v>2414.927931</v>
      </c>
      <c r="G71" s="16">
        <f>-Permintaan!F9*$C$4</f>
        <v>-2778</v>
      </c>
      <c r="H71" s="16">
        <f>HLOOKUP(B71,'4'!$Q$3:$AB$104,102,FALSE)</f>
        <v>-1857.24</v>
      </c>
      <c r="I71" s="17">
        <f t="shared" si="14"/>
        <v>-720.1920689</v>
      </c>
      <c r="J71" s="2"/>
      <c r="M71" s="6"/>
      <c r="N71" s="18"/>
    </row>
    <row r="72" ht="15.75" customHeight="1">
      <c r="B72" s="13" t="s">
        <v>34</v>
      </c>
      <c r="C72" s="14">
        <v>100.0</v>
      </c>
      <c r="D72" s="14">
        <v>100.0</v>
      </c>
      <c r="E72" s="14">
        <f t="shared" si="12"/>
        <v>1500.12</v>
      </c>
      <c r="F72" s="15">
        <f t="shared" si="13"/>
        <v>2414.927931</v>
      </c>
      <c r="G72" s="16">
        <f>-Permintaan!F10*$C$4</f>
        <v>-2778</v>
      </c>
      <c r="H72" s="16">
        <f>HLOOKUP(B72,'4'!$Q$3:$AB$104,102,FALSE)</f>
        <v>-1519.56</v>
      </c>
      <c r="I72" s="17">
        <f t="shared" si="14"/>
        <v>-382.5120689</v>
      </c>
      <c r="J72" s="2"/>
      <c r="M72" s="6"/>
      <c r="N72" s="18"/>
    </row>
    <row r="73" ht="15.75" customHeight="1">
      <c r="B73" s="13" t="s">
        <v>35</v>
      </c>
      <c r="C73" s="14">
        <v>100.0</v>
      </c>
      <c r="D73" s="14">
        <v>100.0</v>
      </c>
      <c r="E73" s="14">
        <f t="shared" si="12"/>
        <v>1500.12</v>
      </c>
      <c r="F73" s="15">
        <f t="shared" si="13"/>
        <v>2414.927931</v>
      </c>
      <c r="G73" s="16">
        <f>-Permintaan!F11*$C$4</f>
        <v>-1852</v>
      </c>
      <c r="H73" s="16">
        <f>HLOOKUP(B73,'4'!$Q$3:$AB$104,102,FALSE)</f>
        <v>-3207.96</v>
      </c>
      <c r="I73" s="17">
        <f t="shared" si="14"/>
        <v>-1144.912069</v>
      </c>
      <c r="J73" s="2"/>
      <c r="M73" s="6"/>
      <c r="N73" s="18"/>
    </row>
    <row r="74" ht="15.75" customHeight="1">
      <c r="B74" s="13" t="s">
        <v>36</v>
      </c>
      <c r="C74" s="14">
        <v>100.0</v>
      </c>
      <c r="D74" s="14">
        <v>100.0</v>
      </c>
      <c r="E74" s="14">
        <f t="shared" si="12"/>
        <v>1500.12</v>
      </c>
      <c r="F74" s="15">
        <f t="shared" si="13"/>
        <v>2414.927931</v>
      </c>
      <c r="G74" s="16">
        <f>-Permintaan!F12*$C$4</f>
        <v>-1852</v>
      </c>
      <c r="H74" s="16">
        <f>HLOOKUP(B74,'4'!$Q$3:$AB$104,102,FALSE)</f>
        <v>-3039.12</v>
      </c>
      <c r="I74" s="17">
        <f t="shared" si="14"/>
        <v>-976.0720689</v>
      </c>
      <c r="J74" s="2"/>
      <c r="M74" s="6"/>
      <c r="N74" s="18"/>
    </row>
    <row r="75" ht="15.75" customHeight="1">
      <c r="B75" s="13" t="s">
        <v>37</v>
      </c>
      <c r="C75" s="14">
        <v>100.0</v>
      </c>
      <c r="D75" s="14">
        <v>100.0</v>
      </c>
      <c r="E75" s="14">
        <f t="shared" si="12"/>
        <v>1500.12</v>
      </c>
      <c r="F75" s="15">
        <f t="shared" si="13"/>
        <v>2414.927931</v>
      </c>
      <c r="G75" s="16">
        <f>-Permintaan!F13*$C$4</f>
        <v>0</v>
      </c>
      <c r="H75" s="16">
        <f>HLOOKUP(B75,'4'!$Q$3:$AB$104,102,FALSE)</f>
        <v>-2701.44</v>
      </c>
      <c r="I75" s="17">
        <f t="shared" si="14"/>
        <v>1213.607931</v>
      </c>
      <c r="M75" s="2"/>
      <c r="N75" s="25"/>
    </row>
    <row r="76" ht="15.75" customHeight="1">
      <c r="B76" s="13" t="s">
        <v>38</v>
      </c>
      <c r="C76" s="14">
        <v>100.0</v>
      </c>
      <c r="D76" s="14">
        <v>100.0</v>
      </c>
      <c r="E76" s="14">
        <f t="shared" si="12"/>
        <v>1500.12</v>
      </c>
      <c r="F76" s="15">
        <f t="shared" si="13"/>
        <v>2414.927931</v>
      </c>
      <c r="G76" s="16">
        <f>-Permintaan!F14*$C$4</f>
        <v>-926</v>
      </c>
      <c r="H76" s="16">
        <f>HLOOKUP(B76,'4'!$Q$3:$AB$104,102,FALSE)</f>
        <v>-4727.52</v>
      </c>
      <c r="I76" s="17">
        <f t="shared" si="14"/>
        <v>-1738.472069</v>
      </c>
    </row>
    <row r="77" ht="15.75" customHeight="1">
      <c r="B77" s="19" t="s">
        <v>39</v>
      </c>
      <c r="C77" s="20">
        <v>100.0</v>
      </c>
      <c r="D77" s="20">
        <v>100.0</v>
      </c>
      <c r="E77" s="14">
        <f t="shared" si="12"/>
        <v>1500.12</v>
      </c>
      <c r="F77" s="15">
        <f t="shared" si="13"/>
        <v>2414.927931</v>
      </c>
      <c r="G77" s="16">
        <f>-Permintaan!F15*$C$4</f>
        <v>-1852</v>
      </c>
      <c r="H77" s="16">
        <f>HLOOKUP(B77,'4'!$Q$3:$AB$104,102,FALSE)</f>
        <v>-3207.96</v>
      </c>
      <c r="I77" s="17">
        <f t="shared" si="14"/>
        <v>-1144.912069</v>
      </c>
      <c r="J77" s="2"/>
      <c r="K77" s="2"/>
      <c r="L77" s="2"/>
      <c r="M77" s="2"/>
      <c r="N77" s="2"/>
    </row>
    <row r="78" ht="15.75" customHeight="1">
      <c r="B78" s="21"/>
      <c r="C78" s="21"/>
      <c r="D78" s="21"/>
      <c r="E78" s="21"/>
      <c r="F78" s="21"/>
      <c r="G78" s="22" t="s">
        <v>40</v>
      </c>
      <c r="H78" s="27"/>
      <c r="I78" s="24">
        <f>SUM(I66:I77)</f>
        <v>-8602.424827</v>
      </c>
      <c r="J78" s="2"/>
      <c r="M78" s="6"/>
      <c r="N78" s="18"/>
    </row>
    <row r="79" ht="15.75" customHeight="1">
      <c r="B79" s="2"/>
      <c r="D79" s="30"/>
      <c r="E79" s="6"/>
      <c r="F79" s="6"/>
      <c r="G79" s="18"/>
      <c r="H79" s="18"/>
      <c r="J79" s="2"/>
      <c r="M79" s="6"/>
      <c r="N79" s="18"/>
    </row>
    <row r="80" ht="15.75" customHeight="1">
      <c r="A80" s="3">
        <v>5.0</v>
      </c>
      <c r="B80" s="9" t="s">
        <v>21</v>
      </c>
      <c r="C80" s="10" t="s">
        <v>22</v>
      </c>
      <c r="D80" s="11"/>
      <c r="E80" s="10" t="s">
        <v>23</v>
      </c>
      <c r="F80" s="11"/>
      <c r="G80" s="10" t="s">
        <v>24</v>
      </c>
      <c r="H80" s="11"/>
      <c r="I80" s="9" t="s">
        <v>25</v>
      </c>
      <c r="J80" s="2"/>
      <c r="M80" s="6"/>
      <c r="N80" s="18"/>
    </row>
    <row r="81" ht="15.75" customHeight="1">
      <c r="B81" s="12"/>
      <c r="C81" s="13" t="s">
        <v>26</v>
      </c>
      <c r="D81" s="13" t="s">
        <v>27</v>
      </c>
      <c r="E81" s="13" t="s">
        <v>26</v>
      </c>
      <c r="F81" s="13" t="s">
        <v>27</v>
      </c>
      <c r="G81" s="13" t="s">
        <v>26</v>
      </c>
      <c r="H81" s="13" t="s">
        <v>27</v>
      </c>
      <c r="I81" s="12"/>
      <c r="J81" s="2"/>
      <c r="M81" s="6"/>
      <c r="N81" s="18"/>
    </row>
    <row r="82" ht="15.75" customHeight="1">
      <c r="B82" s="13" t="s">
        <v>28</v>
      </c>
      <c r="C82" s="14">
        <v>100.0</v>
      </c>
      <c r="D82" s="14">
        <v>100.0</v>
      </c>
      <c r="E82" s="14">
        <f t="shared" ref="E82:E93" si="15">C82*$C$4*$C$6</f>
        <v>1500.12</v>
      </c>
      <c r="F82" s="15">
        <f t="shared" ref="F82:F93" si="16">100*$G$4</f>
        <v>2414.927931</v>
      </c>
      <c r="G82" s="16">
        <f>-Permintaan!G4*$C$4</f>
        <v>-926</v>
      </c>
      <c r="H82" s="16">
        <f>HLOOKUP(B82,'5'!$Q$3:$AB$104,102,FALSE)</f>
        <v>-2701.44</v>
      </c>
      <c r="I82" s="17">
        <f t="shared" ref="I82:I93" si="17">SUM(E82:H82)</f>
        <v>287.6079311</v>
      </c>
      <c r="J82" s="2"/>
      <c r="M82" s="6"/>
      <c r="N82" s="18"/>
    </row>
    <row r="83" ht="15.75" customHeight="1">
      <c r="B83" s="13" t="s">
        <v>29</v>
      </c>
      <c r="C83" s="14">
        <v>100.0</v>
      </c>
      <c r="D83" s="14">
        <v>100.0</v>
      </c>
      <c r="E83" s="14">
        <f t="shared" si="15"/>
        <v>1500.12</v>
      </c>
      <c r="F83" s="15">
        <f t="shared" si="16"/>
        <v>2414.927931</v>
      </c>
      <c r="G83" s="16">
        <f>-Permintaan!G5*$C$4</f>
        <v>-2778</v>
      </c>
      <c r="H83" s="16">
        <f>HLOOKUP(B83,'5'!$Q$3:$AB$104,102,FALSE)</f>
        <v>-3883.32</v>
      </c>
      <c r="I83" s="17">
        <f t="shared" si="17"/>
        <v>-2746.272069</v>
      </c>
      <c r="J83" s="2"/>
      <c r="M83" s="6"/>
      <c r="N83" s="18"/>
    </row>
    <row r="84" ht="15.75" customHeight="1">
      <c r="B84" s="13" t="s">
        <v>30</v>
      </c>
      <c r="C84" s="14">
        <v>100.0</v>
      </c>
      <c r="D84" s="14">
        <v>100.0</v>
      </c>
      <c r="E84" s="14">
        <f t="shared" si="15"/>
        <v>1500.12</v>
      </c>
      <c r="F84" s="15">
        <f t="shared" si="16"/>
        <v>2414.927931</v>
      </c>
      <c r="G84" s="16">
        <f>-Permintaan!G6*$C$4</f>
        <v>-2778</v>
      </c>
      <c r="H84" s="16">
        <f>HLOOKUP(B84,'5'!$Q$3:$AB$104,102,FALSE)</f>
        <v>-4558.68</v>
      </c>
      <c r="I84" s="17">
        <f t="shared" si="17"/>
        <v>-3421.632069</v>
      </c>
      <c r="J84" s="2"/>
      <c r="M84" s="6"/>
      <c r="N84" s="18"/>
    </row>
    <row r="85" ht="15.75" customHeight="1">
      <c r="B85" s="13" t="s">
        <v>31</v>
      </c>
      <c r="C85" s="14">
        <v>100.0</v>
      </c>
      <c r="D85" s="14">
        <v>100.0</v>
      </c>
      <c r="E85" s="14">
        <f t="shared" si="15"/>
        <v>1500.12</v>
      </c>
      <c r="F85" s="15">
        <f t="shared" si="16"/>
        <v>2414.927931</v>
      </c>
      <c r="G85" s="16">
        <f>-Permintaan!G7*$C$4</f>
        <v>-1852</v>
      </c>
      <c r="H85" s="16">
        <f>HLOOKUP(B85,'5'!$Q$3:$AB$104,102,FALSE)</f>
        <v>-2026.08</v>
      </c>
      <c r="I85" s="17">
        <f t="shared" si="17"/>
        <v>36.96793109</v>
      </c>
      <c r="J85" s="2"/>
      <c r="M85" s="6"/>
      <c r="N85" s="18"/>
    </row>
    <row r="86" ht="15.75" customHeight="1">
      <c r="B86" s="13" t="s">
        <v>32</v>
      </c>
      <c r="C86" s="14">
        <v>100.0</v>
      </c>
      <c r="D86" s="14">
        <v>100.0</v>
      </c>
      <c r="E86" s="14">
        <f t="shared" si="15"/>
        <v>1500.12</v>
      </c>
      <c r="F86" s="15">
        <f t="shared" si="16"/>
        <v>2414.927931</v>
      </c>
      <c r="G86" s="16">
        <f>-Permintaan!G8*$C$4</f>
        <v>0</v>
      </c>
      <c r="H86" s="16">
        <f>HLOOKUP(B86,'5'!$Q$3:$AB$104,102,FALSE)</f>
        <v>-3714.48</v>
      </c>
      <c r="I86" s="17">
        <f t="shared" si="17"/>
        <v>200.5679311</v>
      </c>
      <c r="J86" s="2"/>
      <c r="M86" s="6"/>
      <c r="N86" s="18"/>
    </row>
    <row r="87" ht="15.75" customHeight="1">
      <c r="B87" s="13" t="s">
        <v>33</v>
      </c>
      <c r="C87" s="14">
        <v>100.0</v>
      </c>
      <c r="D87" s="14">
        <v>100.0</v>
      </c>
      <c r="E87" s="14">
        <f t="shared" si="15"/>
        <v>1500.12</v>
      </c>
      <c r="F87" s="15">
        <f t="shared" si="16"/>
        <v>2414.927931</v>
      </c>
      <c r="G87" s="16">
        <f>-Permintaan!G9*$C$4</f>
        <v>-2778</v>
      </c>
      <c r="H87" s="16">
        <f>HLOOKUP(B87,'5'!$Q$3:$AB$104,102,FALSE)</f>
        <v>-3207.96</v>
      </c>
      <c r="I87" s="17">
        <f t="shared" si="17"/>
        <v>-2070.912069</v>
      </c>
      <c r="J87" s="2"/>
      <c r="M87" s="6"/>
      <c r="N87" s="18"/>
    </row>
    <row r="88" ht="15.75" customHeight="1">
      <c r="B88" s="13" t="s">
        <v>34</v>
      </c>
      <c r="C88" s="14">
        <v>100.0</v>
      </c>
      <c r="D88" s="14">
        <v>100.0</v>
      </c>
      <c r="E88" s="14">
        <f t="shared" si="15"/>
        <v>1500.12</v>
      </c>
      <c r="F88" s="15">
        <f t="shared" si="16"/>
        <v>2414.927931</v>
      </c>
      <c r="G88" s="16">
        <f>-Permintaan!G10*$C$4</f>
        <v>-926</v>
      </c>
      <c r="H88" s="16">
        <f>HLOOKUP(B88,'5'!$Q$3:$AB$104,102,FALSE)</f>
        <v>-3883.32</v>
      </c>
      <c r="I88" s="17">
        <f t="shared" si="17"/>
        <v>-894.2720689</v>
      </c>
      <c r="J88" s="2"/>
      <c r="M88" s="6"/>
      <c r="N88" s="18"/>
    </row>
    <row r="89" ht="15.75" customHeight="1">
      <c r="B89" s="13" t="s">
        <v>35</v>
      </c>
      <c r="C89" s="14">
        <v>100.0</v>
      </c>
      <c r="D89" s="14">
        <v>100.0</v>
      </c>
      <c r="E89" s="14">
        <f t="shared" si="15"/>
        <v>1500.12</v>
      </c>
      <c r="F89" s="15">
        <f t="shared" si="16"/>
        <v>2414.927931</v>
      </c>
      <c r="G89" s="16">
        <f>-Permintaan!G11*$C$4</f>
        <v>-1852</v>
      </c>
      <c r="H89" s="16">
        <f>HLOOKUP(B89,'5'!$Q$3:$AB$104,102,FALSE)</f>
        <v>-4389.84</v>
      </c>
      <c r="I89" s="17">
        <f t="shared" si="17"/>
        <v>-2326.792069</v>
      </c>
      <c r="J89" s="2"/>
      <c r="M89" s="6"/>
      <c r="N89" s="18"/>
    </row>
    <row r="90" ht="15.75" customHeight="1">
      <c r="B90" s="13" t="s">
        <v>36</v>
      </c>
      <c r="C90" s="14">
        <v>100.0</v>
      </c>
      <c r="D90" s="14">
        <v>100.0</v>
      </c>
      <c r="E90" s="14">
        <f t="shared" si="15"/>
        <v>1500.12</v>
      </c>
      <c r="F90" s="15">
        <f t="shared" si="16"/>
        <v>2414.927931</v>
      </c>
      <c r="G90" s="16">
        <f>-Permintaan!G12*$C$4</f>
        <v>-1852</v>
      </c>
      <c r="H90" s="16">
        <f>HLOOKUP(B90,'5'!$Q$3:$AB$104,102,FALSE)</f>
        <v>-3376.8</v>
      </c>
      <c r="I90" s="17">
        <f t="shared" si="17"/>
        <v>-1313.752069</v>
      </c>
      <c r="M90" s="2"/>
      <c r="N90" s="25"/>
    </row>
    <row r="91" ht="15.75" customHeight="1">
      <c r="B91" s="13" t="s">
        <v>37</v>
      </c>
      <c r="C91" s="14">
        <v>100.0</v>
      </c>
      <c r="D91" s="14">
        <v>100.0</v>
      </c>
      <c r="E91" s="14">
        <f t="shared" si="15"/>
        <v>1500.12</v>
      </c>
      <c r="F91" s="15">
        <f t="shared" si="16"/>
        <v>2414.927931</v>
      </c>
      <c r="G91" s="16">
        <f>-Permintaan!G13*$C$4</f>
        <v>-926</v>
      </c>
      <c r="H91" s="16">
        <f>HLOOKUP(B91,'5'!$Q$3:$AB$104,102,FALSE)</f>
        <v>-2194.92</v>
      </c>
      <c r="I91" s="17">
        <f t="shared" si="17"/>
        <v>794.1279311</v>
      </c>
    </row>
    <row r="92" ht="15.75" customHeight="1">
      <c r="B92" s="13" t="s">
        <v>38</v>
      </c>
      <c r="C92" s="14">
        <v>100.0</v>
      </c>
      <c r="D92" s="14">
        <v>100.0</v>
      </c>
      <c r="E92" s="14">
        <f t="shared" si="15"/>
        <v>1500.12</v>
      </c>
      <c r="F92" s="15">
        <f t="shared" si="16"/>
        <v>2414.927931</v>
      </c>
      <c r="G92" s="16">
        <f>-Permintaan!G14*$C$4</f>
        <v>-926</v>
      </c>
      <c r="H92" s="16">
        <f>HLOOKUP(B92,'5'!$Q$3:$AB$104,102,FALSE)</f>
        <v>-2194.92</v>
      </c>
      <c r="I92" s="17">
        <f t="shared" si="17"/>
        <v>794.1279311</v>
      </c>
    </row>
    <row r="93" ht="15.75" customHeight="1">
      <c r="B93" s="19" t="s">
        <v>39</v>
      </c>
      <c r="C93" s="20">
        <v>100.0</v>
      </c>
      <c r="D93" s="20">
        <v>100.0</v>
      </c>
      <c r="E93" s="14">
        <f t="shared" si="15"/>
        <v>1500.12</v>
      </c>
      <c r="F93" s="15">
        <f t="shared" si="16"/>
        <v>2414.927931</v>
      </c>
      <c r="G93" s="16">
        <f>-Permintaan!G15*$C$4</f>
        <v>-3704</v>
      </c>
      <c r="H93" s="16">
        <f>HLOOKUP(B93,'5'!$Q$3:$AB$104,102,FALSE)</f>
        <v>-3883.32</v>
      </c>
      <c r="I93" s="17">
        <f t="shared" si="17"/>
        <v>-3672.272069</v>
      </c>
    </row>
    <row r="94" ht="15.75" customHeight="1">
      <c r="B94" s="21"/>
      <c r="C94" s="21"/>
      <c r="D94" s="21"/>
      <c r="E94" s="21"/>
      <c r="F94" s="21"/>
      <c r="G94" s="22" t="s">
        <v>40</v>
      </c>
      <c r="H94" s="27"/>
      <c r="I94" s="24">
        <f>SUM(I82:I93)</f>
        <v>-14332.50483</v>
      </c>
    </row>
    <row r="95" ht="15.75" customHeight="1"/>
    <row r="96" ht="15.75" customHeight="1">
      <c r="A96" s="3">
        <v>6.0</v>
      </c>
      <c r="B96" s="9" t="s">
        <v>21</v>
      </c>
      <c r="C96" s="10" t="s">
        <v>22</v>
      </c>
      <c r="D96" s="11"/>
      <c r="E96" s="10" t="s">
        <v>23</v>
      </c>
      <c r="F96" s="11"/>
      <c r="G96" s="10" t="s">
        <v>24</v>
      </c>
      <c r="H96" s="11"/>
      <c r="I96" s="9" t="s">
        <v>25</v>
      </c>
    </row>
    <row r="97" ht="15.75" customHeight="1">
      <c r="B97" s="12"/>
      <c r="C97" s="13" t="s">
        <v>26</v>
      </c>
      <c r="D97" s="13" t="s">
        <v>27</v>
      </c>
      <c r="E97" s="13" t="s">
        <v>26</v>
      </c>
      <c r="F97" s="13" t="s">
        <v>27</v>
      </c>
      <c r="G97" s="13" t="s">
        <v>26</v>
      </c>
      <c r="H97" s="13" t="s">
        <v>27</v>
      </c>
      <c r="I97" s="12"/>
    </row>
    <row r="98" ht="15.75" customHeight="1">
      <c r="B98" s="13" t="s">
        <v>28</v>
      </c>
      <c r="C98" s="14">
        <v>100.0</v>
      </c>
      <c r="D98" s="14">
        <v>100.0</v>
      </c>
      <c r="E98" s="14">
        <f t="shared" ref="E98:E109" si="18">C98*$C$4*$C$6</f>
        <v>1500.12</v>
      </c>
      <c r="F98" s="15">
        <f t="shared" ref="F98:F109" si="19">100*$G$4</f>
        <v>2414.927931</v>
      </c>
      <c r="G98" s="16">
        <f>-Permintaan!H4*$C$4</f>
        <v>-1852</v>
      </c>
      <c r="H98" s="16">
        <f>HLOOKUP(B98,'6'!$Q$3:$AB$104,102,FALSE)</f>
        <v>-7260.12</v>
      </c>
      <c r="I98" s="17">
        <f t="shared" ref="I98:I109" si="20">SUM(E98:H98)</f>
        <v>-5197.072069</v>
      </c>
    </row>
    <row r="99" ht="15.75" customHeight="1">
      <c r="B99" s="13" t="s">
        <v>29</v>
      </c>
      <c r="C99" s="14">
        <v>100.0</v>
      </c>
      <c r="D99" s="14">
        <v>100.0</v>
      </c>
      <c r="E99" s="14">
        <f t="shared" si="18"/>
        <v>1500.12</v>
      </c>
      <c r="F99" s="15">
        <f t="shared" si="19"/>
        <v>2414.927931</v>
      </c>
      <c r="G99" s="16">
        <f>-Permintaan!H5*$C$4</f>
        <v>-1852</v>
      </c>
      <c r="H99" s="16">
        <f>HLOOKUP(B99,'6'!$Q$3:$AB$104,102,FALSE)</f>
        <v>-3039.12</v>
      </c>
      <c r="I99" s="17">
        <f t="shared" si="20"/>
        <v>-976.0720689</v>
      </c>
    </row>
    <row r="100" ht="15.75" customHeight="1">
      <c r="B100" s="13" t="s">
        <v>30</v>
      </c>
      <c r="C100" s="14">
        <v>100.0</v>
      </c>
      <c r="D100" s="14">
        <v>100.0</v>
      </c>
      <c r="E100" s="14">
        <f t="shared" si="18"/>
        <v>1500.12</v>
      </c>
      <c r="F100" s="15">
        <f t="shared" si="19"/>
        <v>2414.927931</v>
      </c>
      <c r="G100" s="16">
        <f>-Permintaan!H6*$C$4</f>
        <v>-1852</v>
      </c>
      <c r="H100" s="16">
        <f>HLOOKUP(B100,'6'!$Q$3:$AB$104,102,FALSE)</f>
        <v>-4896.36</v>
      </c>
      <c r="I100" s="17">
        <f t="shared" si="20"/>
        <v>-2833.312069</v>
      </c>
    </row>
    <row r="101" ht="15.75" customHeight="1">
      <c r="B101" s="13" t="s">
        <v>31</v>
      </c>
      <c r="C101" s="14">
        <v>100.0</v>
      </c>
      <c r="D101" s="14">
        <v>100.0</v>
      </c>
      <c r="E101" s="14">
        <f t="shared" si="18"/>
        <v>1500.12</v>
      </c>
      <c r="F101" s="15">
        <f t="shared" si="19"/>
        <v>2414.927931</v>
      </c>
      <c r="G101" s="16">
        <f>-Permintaan!H7*$C$4</f>
        <v>-1852</v>
      </c>
      <c r="H101" s="16">
        <f>HLOOKUP(B101,'6'!$Q$3:$AB$104,102,FALSE)</f>
        <v>-2363.76</v>
      </c>
      <c r="I101" s="17">
        <f t="shared" si="20"/>
        <v>-300.7120689</v>
      </c>
    </row>
    <row r="102" ht="15.75" customHeight="1">
      <c r="B102" s="13" t="s">
        <v>32</v>
      </c>
      <c r="C102" s="14">
        <v>100.0</v>
      </c>
      <c r="D102" s="14">
        <v>100.0</v>
      </c>
      <c r="E102" s="14">
        <f t="shared" si="18"/>
        <v>1500.12</v>
      </c>
      <c r="F102" s="15">
        <f t="shared" si="19"/>
        <v>2414.927931</v>
      </c>
      <c r="G102" s="16">
        <f>-Permintaan!H8*$C$4</f>
        <v>-2778</v>
      </c>
      <c r="H102" s="16">
        <f>HLOOKUP(B102,'6'!$Q$3:$AB$104,102,FALSE)</f>
        <v>-4221</v>
      </c>
      <c r="I102" s="17">
        <f t="shared" si="20"/>
        <v>-3083.952069</v>
      </c>
    </row>
    <row r="103" ht="15.75" customHeight="1">
      <c r="B103" s="13" t="s">
        <v>33</v>
      </c>
      <c r="C103" s="14">
        <v>100.0</v>
      </c>
      <c r="D103" s="14">
        <v>100.0</v>
      </c>
      <c r="E103" s="14">
        <f t="shared" si="18"/>
        <v>1500.12</v>
      </c>
      <c r="F103" s="15">
        <f t="shared" si="19"/>
        <v>2414.927931</v>
      </c>
      <c r="G103" s="16">
        <f>-Permintaan!H9*$C$4</f>
        <v>-1852</v>
      </c>
      <c r="H103" s="16">
        <f>HLOOKUP(B103,'6'!$Q$3:$AB$104,102,FALSE)</f>
        <v>-2363.76</v>
      </c>
      <c r="I103" s="17">
        <f t="shared" si="20"/>
        <v>-300.7120689</v>
      </c>
    </row>
    <row r="104" ht="15.75" customHeight="1">
      <c r="B104" s="13" t="s">
        <v>34</v>
      </c>
      <c r="C104" s="14">
        <v>100.0</v>
      </c>
      <c r="D104" s="14">
        <v>100.0</v>
      </c>
      <c r="E104" s="14">
        <f t="shared" si="18"/>
        <v>1500.12</v>
      </c>
      <c r="F104" s="15">
        <f t="shared" si="19"/>
        <v>2414.927931</v>
      </c>
      <c r="G104" s="16">
        <f>-Permintaan!H10*$C$4</f>
        <v>-926</v>
      </c>
      <c r="H104" s="16">
        <f>HLOOKUP(B104,'6'!$Q$3:$AB$104,102,FALSE)</f>
        <v>-1688.4</v>
      </c>
      <c r="I104" s="17">
        <f t="shared" si="20"/>
        <v>1300.647931</v>
      </c>
    </row>
    <row r="105" ht="15.75" customHeight="1">
      <c r="B105" s="13" t="s">
        <v>35</v>
      </c>
      <c r="C105" s="14">
        <v>100.0</v>
      </c>
      <c r="D105" s="14">
        <v>100.0</v>
      </c>
      <c r="E105" s="14">
        <f t="shared" si="18"/>
        <v>1500.12</v>
      </c>
      <c r="F105" s="15">
        <f t="shared" si="19"/>
        <v>2414.927931</v>
      </c>
      <c r="G105" s="16">
        <f>-Permintaan!H11*$C$4</f>
        <v>-2778</v>
      </c>
      <c r="H105" s="16">
        <f>HLOOKUP(B105,'6'!$Q$3:$AB$104,102,FALSE)</f>
        <v>-3376.8</v>
      </c>
      <c r="I105" s="17">
        <f t="shared" si="20"/>
        <v>-2239.752069</v>
      </c>
    </row>
    <row r="106" ht="15.75" customHeight="1">
      <c r="B106" s="13" t="s">
        <v>36</v>
      </c>
      <c r="C106" s="14">
        <v>100.0</v>
      </c>
      <c r="D106" s="14">
        <v>100.0</v>
      </c>
      <c r="E106" s="14">
        <f t="shared" si="18"/>
        <v>1500.12</v>
      </c>
      <c r="F106" s="15">
        <f t="shared" si="19"/>
        <v>2414.927931</v>
      </c>
      <c r="G106" s="16">
        <f>-Permintaan!H12*$C$4</f>
        <v>-926</v>
      </c>
      <c r="H106" s="16">
        <f>HLOOKUP(B106,'6'!$Q$3:$AB$104,102,FALSE)</f>
        <v>-1857.24</v>
      </c>
      <c r="I106" s="17">
        <f t="shared" si="20"/>
        <v>1131.807931</v>
      </c>
    </row>
    <row r="107" ht="15.75" customHeight="1">
      <c r="B107" s="13" t="s">
        <v>37</v>
      </c>
      <c r="C107" s="14">
        <v>100.0</v>
      </c>
      <c r="D107" s="14">
        <v>100.0</v>
      </c>
      <c r="E107" s="14">
        <f t="shared" si="18"/>
        <v>1500.12</v>
      </c>
      <c r="F107" s="15">
        <f t="shared" si="19"/>
        <v>2414.927931</v>
      </c>
      <c r="G107" s="16">
        <f>-Permintaan!H13*$C$4</f>
        <v>-3704</v>
      </c>
      <c r="H107" s="16">
        <f>HLOOKUP(B107,'6'!$Q$3:$AB$104,102,FALSE)</f>
        <v>-3039.12</v>
      </c>
      <c r="I107" s="17">
        <f t="shared" si="20"/>
        <v>-2828.072069</v>
      </c>
    </row>
    <row r="108" ht="15.75" customHeight="1">
      <c r="B108" s="13" t="s">
        <v>38</v>
      </c>
      <c r="C108" s="14">
        <v>100.0</v>
      </c>
      <c r="D108" s="14">
        <v>100.0</v>
      </c>
      <c r="E108" s="14">
        <f t="shared" si="18"/>
        <v>1500.12</v>
      </c>
      <c r="F108" s="15">
        <f t="shared" si="19"/>
        <v>2414.927931</v>
      </c>
      <c r="G108" s="16">
        <f>-Permintaan!H14*$C$4</f>
        <v>-1852</v>
      </c>
      <c r="H108" s="16">
        <f>HLOOKUP(B108,'6'!$Q$3:$AB$104,102,FALSE)</f>
        <v>-2026.08</v>
      </c>
      <c r="I108" s="17">
        <f t="shared" si="20"/>
        <v>36.96793109</v>
      </c>
    </row>
    <row r="109" ht="15.75" customHeight="1">
      <c r="B109" s="19" t="s">
        <v>39</v>
      </c>
      <c r="C109" s="20">
        <v>100.0</v>
      </c>
      <c r="D109" s="20">
        <v>100.0</v>
      </c>
      <c r="E109" s="14">
        <f t="shared" si="18"/>
        <v>1500.12</v>
      </c>
      <c r="F109" s="15">
        <f t="shared" si="19"/>
        <v>2414.927931</v>
      </c>
      <c r="G109" s="16">
        <f>-Permintaan!H15*$C$4</f>
        <v>-926</v>
      </c>
      <c r="H109" s="16">
        <f>HLOOKUP(B109,'6'!$Q$3:$AB$104,102,FALSE)</f>
        <v>-3207.96</v>
      </c>
      <c r="I109" s="17">
        <f t="shared" si="20"/>
        <v>-218.9120689</v>
      </c>
    </row>
    <row r="110" ht="15.75" customHeight="1">
      <c r="B110" s="21"/>
      <c r="C110" s="21"/>
      <c r="D110" s="21"/>
      <c r="E110" s="21"/>
      <c r="F110" s="21"/>
      <c r="G110" s="22" t="s">
        <v>40</v>
      </c>
      <c r="H110" s="27"/>
      <c r="I110" s="24">
        <f>SUM(I98:I109)</f>
        <v>-15509.14483</v>
      </c>
      <c r="J110" s="28"/>
    </row>
    <row r="111" ht="15.75" customHeight="1"/>
    <row r="112" ht="15.75" customHeight="1">
      <c r="A112" s="3">
        <v>7.0</v>
      </c>
      <c r="B112" s="9" t="s">
        <v>21</v>
      </c>
      <c r="C112" s="10" t="s">
        <v>22</v>
      </c>
      <c r="D112" s="11"/>
      <c r="E112" s="10" t="s">
        <v>23</v>
      </c>
      <c r="F112" s="11"/>
      <c r="G112" s="10" t="s">
        <v>24</v>
      </c>
      <c r="H112" s="11"/>
      <c r="I112" s="9" t="s">
        <v>25</v>
      </c>
    </row>
    <row r="113" ht="15.75" customHeight="1">
      <c r="B113" s="12"/>
      <c r="C113" s="13" t="s">
        <v>26</v>
      </c>
      <c r="D113" s="13" t="s">
        <v>27</v>
      </c>
      <c r="E113" s="13" t="s">
        <v>26</v>
      </c>
      <c r="F113" s="13" t="s">
        <v>27</v>
      </c>
      <c r="G113" s="13" t="s">
        <v>26</v>
      </c>
      <c r="H113" s="13" t="s">
        <v>27</v>
      </c>
      <c r="I113" s="12"/>
    </row>
    <row r="114" ht="15.75" customHeight="1">
      <c r="B114" s="13" t="s">
        <v>28</v>
      </c>
      <c r="C114" s="14">
        <v>100.0</v>
      </c>
      <c r="D114" s="14">
        <v>100.0</v>
      </c>
      <c r="E114" s="14">
        <f t="shared" ref="E114:E125" si="21">C114*$C$4*$C$6</f>
        <v>1500.12</v>
      </c>
      <c r="F114" s="15">
        <f t="shared" ref="F114:F125" si="22">100*$G$4</f>
        <v>2414.927931</v>
      </c>
      <c r="G114" s="16">
        <f>-Permintaan!I4*$C$4</f>
        <v>-926</v>
      </c>
      <c r="H114" s="16">
        <f>HLOOKUP(B114,'7'!$Q$3:$AB$104,102,FALSE)</f>
        <v>-3714.48</v>
      </c>
      <c r="I114" s="17">
        <f t="shared" ref="I114:I125" si="23">SUM(E114:H114)</f>
        <v>-725.4320689</v>
      </c>
    </row>
    <row r="115" ht="15.75" customHeight="1">
      <c r="B115" s="13" t="s">
        <v>29</v>
      </c>
      <c r="C115" s="14">
        <v>100.0</v>
      </c>
      <c r="D115" s="14">
        <v>100.0</v>
      </c>
      <c r="E115" s="14">
        <f t="shared" si="21"/>
        <v>1500.12</v>
      </c>
      <c r="F115" s="15">
        <f t="shared" si="22"/>
        <v>2414.927931</v>
      </c>
      <c r="G115" s="16">
        <f>-Permintaan!I5*$C$4</f>
        <v>-1852</v>
      </c>
      <c r="H115" s="16">
        <f>HLOOKUP(B115,'7'!$Q$3:$AB$104,102,FALSE)</f>
        <v>-5402.88</v>
      </c>
      <c r="I115" s="17">
        <f t="shared" si="23"/>
        <v>-3339.832069</v>
      </c>
    </row>
    <row r="116" ht="15.75" customHeight="1">
      <c r="B116" s="13" t="s">
        <v>30</v>
      </c>
      <c r="C116" s="14">
        <v>100.0</v>
      </c>
      <c r="D116" s="14">
        <v>100.0</v>
      </c>
      <c r="E116" s="14">
        <f t="shared" si="21"/>
        <v>1500.12</v>
      </c>
      <c r="F116" s="15">
        <f t="shared" si="22"/>
        <v>2414.927931</v>
      </c>
      <c r="G116" s="16">
        <f>-Permintaan!I6*$C$4</f>
        <v>-2778</v>
      </c>
      <c r="H116" s="16">
        <f>HLOOKUP(B116,'7'!$Q$3:$AB$104,102,FALSE)</f>
        <v>-2870.28</v>
      </c>
      <c r="I116" s="17">
        <f t="shared" si="23"/>
        <v>-1733.232069</v>
      </c>
    </row>
    <row r="117" ht="15.75" customHeight="1">
      <c r="B117" s="13" t="s">
        <v>31</v>
      </c>
      <c r="C117" s="14">
        <v>100.0</v>
      </c>
      <c r="D117" s="14">
        <v>100.0</v>
      </c>
      <c r="E117" s="14">
        <f t="shared" si="21"/>
        <v>1500.12</v>
      </c>
      <c r="F117" s="15">
        <f t="shared" si="22"/>
        <v>2414.927931</v>
      </c>
      <c r="G117" s="16">
        <f>-Permintaan!I7*$C$4</f>
        <v>-926</v>
      </c>
      <c r="H117" s="16">
        <f>HLOOKUP(B117,'7'!$Q$3:$AB$104,102,FALSE)</f>
        <v>-4052.16</v>
      </c>
      <c r="I117" s="17">
        <f t="shared" si="23"/>
        <v>-1063.112069</v>
      </c>
    </row>
    <row r="118" ht="15.75" customHeight="1">
      <c r="B118" s="13" t="s">
        <v>32</v>
      </c>
      <c r="C118" s="14">
        <v>100.0</v>
      </c>
      <c r="D118" s="14">
        <v>100.0</v>
      </c>
      <c r="E118" s="14">
        <f t="shared" si="21"/>
        <v>1500.12</v>
      </c>
      <c r="F118" s="15">
        <f t="shared" si="22"/>
        <v>2414.927931</v>
      </c>
      <c r="G118" s="16">
        <f>-Permintaan!I8*$C$4</f>
        <v>0</v>
      </c>
      <c r="H118" s="16">
        <f>HLOOKUP(B118,'7'!$Q$3:$AB$104,102,FALSE)</f>
        <v>-4221</v>
      </c>
      <c r="I118" s="17">
        <f t="shared" si="23"/>
        <v>-305.9520689</v>
      </c>
    </row>
    <row r="119" ht="15.75" customHeight="1">
      <c r="B119" s="13" t="s">
        <v>33</v>
      </c>
      <c r="C119" s="14">
        <v>100.0</v>
      </c>
      <c r="D119" s="14">
        <v>100.0</v>
      </c>
      <c r="E119" s="14">
        <f t="shared" si="21"/>
        <v>1500.12</v>
      </c>
      <c r="F119" s="15">
        <f t="shared" si="22"/>
        <v>2414.927931</v>
      </c>
      <c r="G119" s="16">
        <f>-Permintaan!I9*$C$4</f>
        <v>-1852</v>
      </c>
      <c r="H119" s="16">
        <f>HLOOKUP(B119,'7'!$Q$3:$AB$104,102,FALSE)</f>
        <v>-4221</v>
      </c>
      <c r="I119" s="17">
        <f t="shared" si="23"/>
        <v>-2157.952069</v>
      </c>
    </row>
    <row r="120" ht="15.75" customHeight="1">
      <c r="B120" s="13" t="s">
        <v>34</v>
      </c>
      <c r="C120" s="14">
        <v>100.0</v>
      </c>
      <c r="D120" s="14">
        <v>100.0</v>
      </c>
      <c r="E120" s="14">
        <f t="shared" si="21"/>
        <v>1500.12</v>
      </c>
      <c r="F120" s="15">
        <f t="shared" si="22"/>
        <v>2414.927931</v>
      </c>
      <c r="G120" s="16">
        <f>-Permintaan!I10*$C$4</f>
        <v>-5556</v>
      </c>
      <c r="H120" s="16">
        <f>HLOOKUP(B120,'7'!$Q$3:$AB$104,102,FALSE)</f>
        <v>-2701.44</v>
      </c>
      <c r="I120" s="17">
        <f t="shared" si="23"/>
        <v>-4342.392069</v>
      </c>
    </row>
    <row r="121" ht="15.75" customHeight="1">
      <c r="B121" s="13" t="s">
        <v>35</v>
      </c>
      <c r="C121" s="14">
        <v>100.0</v>
      </c>
      <c r="D121" s="14">
        <v>100.0</v>
      </c>
      <c r="E121" s="14">
        <f t="shared" si="21"/>
        <v>1500.12</v>
      </c>
      <c r="F121" s="15">
        <f t="shared" si="22"/>
        <v>2414.927931</v>
      </c>
      <c r="G121" s="16">
        <f>-Permintaan!I11*$C$4</f>
        <v>-926</v>
      </c>
      <c r="H121" s="16">
        <f>HLOOKUP(B121,'7'!$Q$3:$AB$104,102,FALSE)</f>
        <v>-5065.2</v>
      </c>
      <c r="I121" s="17">
        <f t="shared" si="23"/>
        <v>-2076.152069</v>
      </c>
    </row>
    <row r="122" ht="15.75" customHeight="1">
      <c r="B122" s="13" t="s">
        <v>36</v>
      </c>
      <c r="C122" s="14">
        <v>100.0</v>
      </c>
      <c r="D122" s="14">
        <v>100.0</v>
      </c>
      <c r="E122" s="14">
        <f t="shared" si="21"/>
        <v>1500.12</v>
      </c>
      <c r="F122" s="15">
        <f t="shared" si="22"/>
        <v>2414.927931</v>
      </c>
      <c r="G122" s="16">
        <f>-Permintaan!I12*$C$4</f>
        <v>-1852</v>
      </c>
      <c r="H122" s="16">
        <f>HLOOKUP(B122,'7'!$Q$3:$AB$104,102,FALSE)</f>
        <v>-4052.16</v>
      </c>
      <c r="I122" s="17">
        <f t="shared" si="23"/>
        <v>-1989.112069</v>
      </c>
    </row>
    <row r="123" ht="15.75" customHeight="1">
      <c r="B123" s="13" t="s">
        <v>37</v>
      </c>
      <c r="C123" s="14">
        <v>100.0</v>
      </c>
      <c r="D123" s="14">
        <v>100.0</v>
      </c>
      <c r="E123" s="14">
        <f t="shared" si="21"/>
        <v>1500.12</v>
      </c>
      <c r="F123" s="15">
        <f t="shared" si="22"/>
        <v>2414.927931</v>
      </c>
      <c r="G123" s="16">
        <f>-Permintaan!I13*$C$4</f>
        <v>-4630</v>
      </c>
      <c r="H123" s="16">
        <f>HLOOKUP(B123,'7'!$Q$3:$AB$104,102,FALSE)</f>
        <v>-5234.04</v>
      </c>
      <c r="I123" s="17">
        <f t="shared" si="23"/>
        <v>-5948.992069</v>
      </c>
    </row>
    <row r="124" ht="15.75" customHeight="1">
      <c r="B124" s="13" t="s">
        <v>38</v>
      </c>
      <c r="C124" s="14">
        <v>100.0</v>
      </c>
      <c r="D124" s="14">
        <v>100.0</v>
      </c>
      <c r="E124" s="14">
        <f t="shared" si="21"/>
        <v>1500.12</v>
      </c>
      <c r="F124" s="15">
        <f t="shared" si="22"/>
        <v>2414.927931</v>
      </c>
      <c r="G124" s="16">
        <f>-Permintaan!I14*$C$4</f>
        <v>-1852</v>
      </c>
      <c r="H124" s="16">
        <f>HLOOKUP(B124,'7'!$Q$3:$AB$104,102,FALSE)</f>
        <v>-1350.72</v>
      </c>
      <c r="I124" s="17">
        <f t="shared" si="23"/>
        <v>712.3279311</v>
      </c>
    </row>
    <row r="125" ht="15.75" customHeight="1">
      <c r="B125" s="19" t="s">
        <v>39</v>
      </c>
      <c r="C125" s="20">
        <v>100.0</v>
      </c>
      <c r="D125" s="20">
        <v>100.0</v>
      </c>
      <c r="E125" s="14">
        <f t="shared" si="21"/>
        <v>1500.12</v>
      </c>
      <c r="F125" s="15">
        <f t="shared" si="22"/>
        <v>2414.927931</v>
      </c>
      <c r="G125" s="16">
        <f>-Permintaan!I15*$C$4</f>
        <v>-1852</v>
      </c>
      <c r="H125" s="16">
        <f>HLOOKUP(B125,'7'!$Q$3:$AB$104,102,FALSE)</f>
        <v>-1519.56</v>
      </c>
      <c r="I125" s="17">
        <f t="shared" si="23"/>
        <v>543.4879311</v>
      </c>
    </row>
    <row r="126" ht="15.75" customHeight="1">
      <c r="B126" s="21"/>
      <c r="C126" s="21"/>
      <c r="D126" s="21"/>
      <c r="E126" s="21"/>
      <c r="F126" s="21"/>
      <c r="G126" s="22" t="s">
        <v>40</v>
      </c>
      <c r="H126" s="27"/>
      <c r="I126" s="24">
        <f>SUM(I114:I125)</f>
        <v>-22426.34483</v>
      </c>
      <c r="J126" s="28"/>
    </row>
    <row r="127" ht="15.75" customHeight="1"/>
    <row r="128" ht="15.75" customHeight="1">
      <c r="A128" s="3">
        <v>8.0</v>
      </c>
      <c r="B128" s="9" t="s">
        <v>21</v>
      </c>
      <c r="C128" s="10" t="s">
        <v>22</v>
      </c>
      <c r="D128" s="11"/>
      <c r="E128" s="10" t="s">
        <v>23</v>
      </c>
      <c r="F128" s="11"/>
      <c r="G128" s="10" t="s">
        <v>24</v>
      </c>
      <c r="H128" s="11"/>
      <c r="I128" s="9" t="s">
        <v>25</v>
      </c>
    </row>
    <row r="129" ht="15.75" customHeight="1">
      <c r="B129" s="12"/>
      <c r="C129" s="13" t="s">
        <v>26</v>
      </c>
      <c r="D129" s="13" t="s">
        <v>27</v>
      </c>
      <c r="E129" s="13" t="s">
        <v>26</v>
      </c>
      <c r="F129" s="13" t="s">
        <v>27</v>
      </c>
      <c r="G129" s="13" t="s">
        <v>26</v>
      </c>
      <c r="H129" s="13" t="s">
        <v>27</v>
      </c>
      <c r="I129" s="12"/>
    </row>
    <row r="130" ht="15.75" customHeight="1">
      <c r="B130" s="13" t="s">
        <v>28</v>
      </c>
      <c r="C130" s="14">
        <v>100.0</v>
      </c>
      <c r="D130" s="14">
        <v>100.0</v>
      </c>
      <c r="E130" s="14">
        <f t="shared" ref="E130:E141" si="24">C130*$C$4*$C$6</f>
        <v>1500.12</v>
      </c>
      <c r="F130" s="15">
        <f t="shared" ref="F130:F141" si="25">100*$G$4</f>
        <v>2414.927931</v>
      </c>
      <c r="G130" s="16">
        <f>-Permintaan!J4*$C$4</f>
        <v>-1852</v>
      </c>
      <c r="H130" s="16">
        <f>HLOOKUP(B130,'8'!$Q$3:$AB$104,102,FALSE)</f>
        <v>-3207.96</v>
      </c>
      <c r="I130" s="17">
        <f t="shared" ref="I130:I141" si="26">SUM(E130:H130)</f>
        <v>-1144.912069</v>
      </c>
    </row>
    <row r="131" ht="15.75" customHeight="1">
      <c r="B131" s="13" t="s">
        <v>29</v>
      </c>
      <c r="C131" s="14">
        <v>100.0</v>
      </c>
      <c r="D131" s="14">
        <v>100.0</v>
      </c>
      <c r="E131" s="14">
        <f t="shared" si="24"/>
        <v>1500.12</v>
      </c>
      <c r="F131" s="15">
        <f t="shared" si="25"/>
        <v>2414.927931</v>
      </c>
      <c r="G131" s="16">
        <f>-Permintaan!J5*$C$4</f>
        <v>-926</v>
      </c>
      <c r="H131" s="16">
        <f>HLOOKUP(B131,'8'!$Q$3:$AB$104,102,FALSE)</f>
        <v>-3883.32</v>
      </c>
      <c r="I131" s="17">
        <f t="shared" si="26"/>
        <v>-894.2720689</v>
      </c>
    </row>
    <row r="132" ht="15.75" customHeight="1">
      <c r="B132" s="13" t="s">
        <v>30</v>
      </c>
      <c r="C132" s="14">
        <v>100.0</v>
      </c>
      <c r="D132" s="14">
        <v>100.0</v>
      </c>
      <c r="E132" s="14">
        <f t="shared" si="24"/>
        <v>1500.12</v>
      </c>
      <c r="F132" s="15">
        <f t="shared" si="25"/>
        <v>2414.927931</v>
      </c>
      <c r="G132" s="16">
        <f>-Permintaan!J6*$C$4</f>
        <v>0</v>
      </c>
      <c r="H132" s="16">
        <f>HLOOKUP(B132,'8'!$Q$3:$AB$104,102,FALSE)</f>
        <v>-4052.16</v>
      </c>
      <c r="I132" s="17">
        <f t="shared" si="26"/>
        <v>-137.1120689</v>
      </c>
    </row>
    <row r="133" ht="15.75" customHeight="1">
      <c r="B133" s="13" t="s">
        <v>31</v>
      </c>
      <c r="C133" s="14">
        <v>100.0</v>
      </c>
      <c r="D133" s="14">
        <v>100.0</v>
      </c>
      <c r="E133" s="14">
        <f t="shared" si="24"/>
        <v>1500.12</v>
      </c>
      <c r="F133" s="15">
        <f t="shared" si="25"/>
        <v>2414.927931</v>
      </c>
      <c r="G133" s="16">
        <f>-Permintaan!J7*$C$4</f>
        <v>-2778</v>
      </c>
      <c r="H133" s="16">
        <f>HLOOKUP(B133,'8'!$Q$3:$AB$104,102,FALSE)</f>
        <v>-2363.76</v>
      </c>
      <c r="I133" s="17">
        <f t="shared" si="26"/>
        <v>-1226.712069</v>
      </c>
    </row>
    <row r="134" ht="15.75" customHeight="1">
      <c r="B134" s="13" t="s">
        <v>32</v>
      </c>
      <c r="C134" s="14">
        <v>100.0</v>
      </c>
      <c r="D134" s="14">
        <v>100.0</v>
      </c>
      <c r="E134" s="14">
        <f t="shared" si="24"/>
        <v>1500.12</v>
      </c>
      <c r="F134" s="15">
        <f t="shared" si="25"/>
        <v>2414.927931</v>
      </c>
      <c r="G134" s="16">
        <f>-Permintaan!J8*$C$4</f>
        <v>-3704</v>
      </c>
      <c r="H134" s="16">
        <f>HLOOKUP(B134,'8'!$Q$3:$AB$104,102,FALSE)</f>
        <v>-3039.12</v>
      </c>
      <c r="I134" s="17">
        <f t="shared" si="26"/>
        <v>-2828.072069</v>
      </c>
    </row>
    <row r="135" ht="15.75" customHeight="1">
      <c r="B135" s="13" t="s">
        <v>33</v>
      </c>
      <c r="C135" s="14">
        <v>100.0</v>
      </c>
      <c r="D135" s="14">
        <v>100.0</v>
      </c>
      <c r="E135" s="14">
        <f t="shared" si="24"/>
        <v>1500.12</v>
      </c>
      <c r="F135" s="15">
        <f t="shared" si="25"/>
        <v>2414.927931</v>
      </c>
      <c r="G135" s="16">
        <f>-Permintaan!J9*$C$4</f>
        <v>-1852</v>
      </c>
      <c r="H135" s="16">
        <f>HLOOKUP(B135,'8'!$Q$3:$AB$104,102,FALSE)</f>
        <v>-5909.4</v>
      </c>
      <c r="I135" s="17">
        <f t="shared" si="26"/>
        <v>-3846.352069</v>
      </c>
    </row>
    <row r="136" ht="15.75" customHeight="1">
      <c r="B136" s="13" t="s">
        <v>34</v>
      </c>
      <c r="C136" s="14">
        <v>100.0</v>
      </c>
      <c r="D136" s="14">
        <v>100.0</v>
      </c>
      <c r="E136" s="14">
        <f t="shared" si="24"/>
        <v>1500.12</v>
      </c>
      <c r="F136" s="15">
        <f t="shared" si="25"/>
        <v>2414.927931</v>
      </c>
      <c r="G136" s="16">
        <f>-Permintaan!J10*$C$4</f>
        <v>-2778</v>
      </c>
      <c r="H136" s="16">
        <f>HLOOKUP(B136,'8'!$Q$3:$AB$104,102,FALSE)</f>
        <v>-3376.8</v>
      </c>
      <c r="I136" s="17">
        <f t="shared" si="26"/>
        <v>-2239.752069</v>
      </c>
    </row>
    <row r="137" ht="15.75" customHeight="1">
      <c r="B137" s="13" t="s">
        <v>35</v>
      </c>
      <c r="C137" s="14">
        <v>100.0</v>
      </c>
      <c r="D137" s="14">
        <v>100.0</v>
      </c>
      <c r="E137" s="14">
        <f t="shared" si="24"/>
        <v>1500.12</v>
      </c>
      <c r="F137" s="15">
        <f t="shared" si="25"/>
        <v>2414.927931</v>
      </c>
      <c r="G137" s="16">
        <f>-Permintaan!J11*$C$4</f>
        <v>-926</v>
      </c>
      <c r="H137" s="16">
        <f>HLOOKUP(B137,'8'!$Q$3:$AB$104,102,FALSE)</f>
        <v>-6922.44</v>
      </c>
      <c r="I137" s="17">
        <f t="shared" si="26"/>
        <v>-3933.392069</v>
      </c>
    </row>
    <row r="138" ht="15.75" customHeight="1">
      <c r="B138" s="13" t="s">
        <v>36</v>
      </c>
      <c r="C138" s="14">
        <v>100.0</v>
      </c>
      <c r="D138" s="14">
        <v>100.0</v>
      </c>
      <c r="E138" s="14">
        <f t="shared" si="24"/>
        <v>1500.12</v>
      </c>
      <c r="F138" s="15">
        <f t="shared" si="25"/>
        <v>2414.927931</v>
      </c>
      <c r="G138" s="16">
        <f>-Permintaan!J12*$C$4</f>
        <v>0</v>
      </c>
      <c r="H138" s="16">
        <f>HLOOKUP(B138,'8'!$Q$3:$AB$104,102,FALSE)</f>
        <v>-6415.92</v>
      </c>
      <c r="I138" s="17">
        <f t="shared" si="26"/>
        <v>-2500.872069</v>
      </c>
    </row>
    <row r="139" ht="15.75" customHeight="1">
      <c r="B139" s="13" t="s">
        <v>37</v>
      </c>
      <c r="C139" s="14">
        <v>100.0</v>
      </c>
      <c r="D139" s="14">
        <v>100.0</v>
      </c>
      <c r="E139" s="14">
        <f t="shared" si="24"/>
        <v>1500.12</v>
      </c>
      <c r="F139" s="15">
        <f t="shared" si="25"/>
        <v>2414.927931</v>
      </c>
      <c r="G139" s="16">
        <f>-Permintaan!J13*$C$4</f>
        <v>-926</v>
      </c>
      <c r="H139" s="16">
        <f>HLOOKUP(B139,'8'!$Q$3:$AB$104,102,FALSE)</f>
        <v>-2532.6</v>
      </c>
      <c r="I139" s="17">
        <f t="shared" si="26"/>
        <v>456.4479311</v>
      </c>
    </row>
    <row r="140" ht="15.75" customHeight="1">
      <c r="B140" s="13" t="s">
        <v>38</v>
      </c>
      <c r="C140" s="14">
        <v>100.0</v>
      </c>
      <c r="D140" s="14">
        <v>100.0</v>
      </c>
      <c r="E140" s="14">
        <f t="shared" si="24"/>
        <v>1500.12</v>
      </c>
      <c r="F140" s="15">
        <f t="shared" si="25"/>
        <v>2414.927931</v>
      </c>
      <c r="G140" s="16">
        <f>-Permintaan!J14*$C$4</f>
        <v>-1852</v>
      </c>
      <c r="H140" s="16">
        <f>HLOOKUP(B140,'8'!$Q$3:$AB$104,102,FALSE)</f>
        <v>-3376.8</v>
      </c>
      <c r="I140" s="17">
        <f t="shared" si="26"/>
        <v>-1313.752069</v>
      </c>
    </row>
    <row r="141" ht="15.75" customHeight="1">
      <c r="B141" s="19" t="s">
        <v>39</v>
      </c>
      <c r="C141" s="20">
        <v>100.0</v>
      </c>
      <c r="D141" s="20">
        <v>100.0</v>
      </c>
      <c r="E141" s="14">
        <f t="shared" si="24"/>
        <v>1500.12</v>
      </c>
      <c r="F141" s="15">
        <f t="shared" si="25"/>
        <v>2414.927931</v>
      </c>
      <c r="G141" s="16">
        <f>-Permintaan!J15*$C$4</f>
        <v>0</v>
      </c>
      <c r="H141" s="16">
        <f>HLOOKUP(B141,'8'!$Q$3:$AB$104,102,FALSE)</f>
        <v>-3376.8</v>
      </c>
      <c r="I141" s="17">
        <f t="shared" si="26"/>
        <v>538.2479311</v>
      </c>
    </row>
    <row r="142" ht="15.75" customHeight="1">
      <c r="B142" s="31"/>
      <c r="C142" s="31"/>
      <c r="D142" s="31"/>
      <c r="E142" s="31"/>
      <c r="F142" s="31"/>
      <c r="G142" s="22" t="s">
        <v>40</v>
      </c>
      <c r="H142" s="32"/>
      <c r="I142" s="24">
        <f>SUM(I130:I141)</f>
        <v>-19070.50483</v>
      </c>
      <c r="J142" s="28"/>
    </row>
    <row r="143" ht="15.75" customHeight="1"/>
    <row r="144" ht="15.75" customHeight="1">
      <c r="A144" s="3">
        <v>9.0</v>
      </c>
      <c r="B144" s="9" t="s">
        <v>21</v>
      </c>
      <c r="C144" s="10" t="s">
        <v>22</v>
      </c>
      <c r="D144" s="11"/>
      <c r="E144" s="10" t="s">
        <v>23</v>
      </c>
      <c r="F144" s="11"/>
      <c r="G144" s="10" t="s">
        <v>24</v>
      </c>
      <c r="H144" s="11"/>
      <c r="I144" s="9" t="s">
        <v>25</v>
      </c>
    </row>
    <row r="145" ht="15.75" customHeight="1">
      <c r="B145" s="12"/>
      <c r="C145" s="13" t="s">
        <v>26</v>
      </c>
      <c r="D145" s="13" t="s">
        <v>27</v>
      </c>
      <c r="E145" s="13" t="s">
        <v>26</v>
      </c>
      <c r="F145" s="13" t="s">
        <v>27</v>
      </c>
      <c r="G145" s="13" t="s">
        <v>26</v>
      </c>
      <c r="H145" s="13" t="s">
        <v>27</v>
      </c>
      <c r="I145" s="12"/>
    </row>
    <row r="146" ht="15.75" customHeight="1">
      <c r="B146" s="13" t="s">
        <v>28</v>
      </c>
      <c r="C146" s="14">
        <v>100.0</v>
      </c>
      <c r="D146" s="14">
        <v>100.0</v>
      </c>
      <c r="E146" s="14">
        <f t="shared" ref="E146:E157" si="27">C146*$C$4*$C$6</f>
        <v>1500.12</v>
      </c>
      <c r="F146" s="15">
        <f t="shared" ref="F146:F157" si="28">100*$G$4</f>
        <v>2414.927931</v>
      </c>
      <c r="G146" s="16">
        <f>-Permintaan!K4*$C$4</f>
        <v>-2778</v>
      </c>
      <c r="H146" s="16">
        <f>HLOOKUP(B146,'9'!$Q$3:$AB$104,102,FALSE)</f>
        <v>-6078.24</v>
      </c>
      <c r="I146" s="17">
        <f t="shared" ref="I146:I157" si="29">SUM(E146:H146)</f>
        <v>-4941.192069</v>
      </c>
    </row>
    <row r="147" ht="15.75" customHeight="1">
      <c r="B147" s="13" t="s">
        <v>29</v>
      </c>
      <c r="C147" s="14">
        <v>100.0</v>
      </c>
      <c r="D147" s="14">
        <v>100.0</v>
      </c>
      <c r="E147" s="14">
        <f t="shared" si="27"/>
        <v>1500.12</v>
      </c>
      <c r="F147" s="15">
        <f t="shared" si="28"/>
        <v>2414.927931</v>
      </c>
      <c r="G147" s="16">
        <f>-Permintaan!K5*$C$4</f>
        <v>-926</v>
      </c>
      <c r="H147" s="16">
        <f>HLOOKUP(B147,'9'!$Q$3:$AB$104,102,FALSE)</f>
        <v>-2701.44</v>
      </c>
      <c r="I147" s="17">
        <f t="shared" si="29"/>
        <v>287.6079311</v>
      </c>
    </row>
    <row r="148" ht="15.75" customHeight="1">
      <c r="B148" s="13" t="s">
        <v>30</v>
      </c>
      <c r="C148" s="14">
        <v>100.0</v>
      </c>
      <c r="D148" s="14">
        <v>100.0</v>
      </c>
      <c r="E148" s="14">
        <f t="shared" si="27"/>
        <v>1500.12</v>
      </c>
      <c r="F148" s="15">
        <f t="shared" si="28"/>
        <v>2414.927931</v>
      </c>
      <c r="G148" s="16">
        <f>-Permintaan!K6*$C$4</f>
        <v>-926</v>
      </c>
      <c r="H148" s="16">
        <f>HLOOKUP(B148,'9'!$Q$3:$AB$104,102,FALSE)</f>
        <v>-4221</v>
      </c>
      <c r="I148" s="17">
        <f t="shared" si="29"/>
        <v>-1231.952069</v>
      </c>
    </row>
    <row r="149" ht="15.75" customHeight="1">
      <c r="B149" s="13" t="s">
        <v>31</v>
      </c>
      <c r="C149" s="14">
        <v>100.0</v>
      </c>
      <c r="D149" s="14">
        <v>100.0</v>
      </c>
      <c r="E149" s="14">
        <f t="shared" si="27"/>
        <v>1500.12</v>
      </c>
      <c r="F149" s="15">
        <f t="shared" si="28"/>
        <v>2414.927931</v>
      </c>
      <c r="G149" s="16">
        <f>-Permintaan!K7*$C$4</f>
        <v>-2778</v>
      </c>
      <c r="H149" s="16">
        <f>HLOOKUP(B149,'9'!$Q$3:$AB$104,102,FALSE)</f>
        <v>-3883.32</v>
      </c>
      <c r="I149" s="17">
        <f t="shared" si="29"/>
        <v>-2746.272069</v>
      </c>
    </row>
    <row r="150" ht="15.75" customHeight="1">
      <c r="B150" s="13" t="s">
        <v>32</v>
      </c>
      <c r="C150" s="14">
        <v>100.0</v>
      </c>
      <c r="D150" s="14">
        <v>100.0</v>
      </c>
      <c r="E150" s="14">
        <f t="shared" si="27"/>
        <v>1500.12</v>
      </c>
      <c r="F150" s="15">
        <f t="shared" si="28"/>
        <v>2414.927931</v>
      </c>
      <c r="G150" s="16">
        <f>-Permintaan!K8*$C$4</f>
        <v>-1852</v>
      </c>
      <c r="H150" s="16">
        <f>HLOOKUP(B150,'9'!$Q$3:$AB$104,102,FALSE)</f>
        <v>-2194.92</v>
      </c>
      <c r="I150" s="17">
        <f t="shared" si="29"/>
        <v>-131.8720689</v>
      </c>
    </row>
    <row r="151" ht="15.75" customHeight="1">
      <c r="B151" s="13" t="s">
        <v>33</v>
      </c>
      <c r="C151" s="14">
        <v>100.0</v>
      </c>
      <c r="D151" s="14">
        <v>100.0</v>
      </c>
      <c r="E151" s="14">
        <f t="shared" si="27"/>
        <v>1500.12</v>
      </c>
      <c r="F151" s="15">
        <f t="shared" si="28"/>
        <v>2414.927931</v>
      </c>
      <c r="G151" s="16">
        <f>-Permintaan!K9*$C$4</f>
        <v>0</v>
      </c>
      <c r="H151" s="16">
        <f>HLOOKUP(B151,'9'!$Q$3:$AB$104,102,FALSE)</f>
        <v>-2363.76</v>
      </c>
      <c r="I151" s="17">
        <f t="shared" si="29"/>
        <v>1551.287931</v>
      </c>
    </row>
    <row r="152" ht="15.75" customHeight="1">
      <c r="B152" s="13" t="s">
        <v>34</v>
      </c>
      <c r="C152" s="14">
        <v>100.0</v>
      </c>
      <c r="D152" s="14">
        <v>100.0</v>
      </c>
      <c r="E152" s="14">
        <f t="shared" si="27"/>
        <v>1500.12</v>
      </c>
      <c r="F152" s="15">
        <f t="shared" si="28"/>
        <v>2414.927931</v>
      </c>
      <c r="G152" s="16">
        <f>-Permintaan!K10*$C$4</f>
        <v>-3704</v>
      </c>
      <c r="H152" s="16">
        <f>HLOOKUP(B152,'9'!$Q$3:$AB$104,102,FALSE)</f>
        <v>-2363.76</v>
      </c>
      <c r="I152" s="17">
        <f t="shared" si="29"/>
        <v>-2152.712069</v>
      </c>
    </row>
    <row r="153" ht="15.75" customHeight="1">
      <c r="B153" s="13" t="s">
        <v>35</v>
      </c>
      <c r="C153" s="14">
        <v>100.0</v>
      </c>
      <c r="D153" s="14">
        <v>100.0</v>
      </c>
      <c r="E153" s="14">
        <f t="shared" si="27"/>
        <v>1500.12</v>
      </c>
      <c r="F153" s="15">
        <f t="shared" si="28"/>
        <v>2414.927931</v>
      </c>
      <c r="G153" s="16">
        <f>-Permintaan!K11*$C$4</f>
        <v>-1852</v>
      </c>
      <c r="H153" s="16">
        <f>HLOOKUP(B153,'9'!$Q$3:$AB$104,102,FALSE)</f>
        <v>-3883.32</v>
      </c>
      <c r="I153" s="17">
        <f t="shared" si="29"/>
        <v>-1820.272069</v>
      </c>
    </row>
    <row r="154" ht="15.75" customHeight="1">
      <c r="B154" s="13" t="s">
        <v>36</v>
      </c>
      <c r="C154" s="14">
        <v>100.0</v>
      </c>
      <c r="D154" s="14">
        <v>100.0</v>
      </c>
      <c r="E154" s="14">
        <f t="shared" si="27"/>
        <v>1500.12</v>
      </c>
      <c r="F154" s="15">
        <f t="shared" si="28"/>
        <v>2414.927931</v>
      </c>
      <c r="G154" s="16">
        <f>-Permintaan!K12*$C$4</f>
        <v>-1852</v>
      </c>
      <c r="H154" s="16">
        <f>HLOOKUP(B154,'9'!$Q$3:$AB$104,102,FALSE)</f>
        <v>-3039.12</v>
      </c>
      <c r="I154" s="17">
        <f t="shared" si="29"/>
        <v>-976.0720689</v>
      </c>
    </row>
    <row r="155" ht="15.75" customHeight="1">
      <c r="B155" s="13" t="s">
        <v>37</v>
      </c>
      <c r="C155" s="14">
        <v>100.0</v>
      </c>
      <c r="D155" s="14">
        <v>100.0</v>
      </c>
      <c r="E155" s="14">
        <f t="shared" si="27"/>
        <v>1500.12</v>
      </c>
      <c r="F155" s="15">
        <f t="shared" si="28"/>
        <v>2414.927931</v>
      </c>
      <c r="G155" s="16">
        <f>-Permintaan!K13*$C$4</f>
        <v>-1852</v>
      </c>
      <c r="H155" s="16">
        <f>HLOOKUP(B155,'9'!$Q$3:$AB$104,102,FALSE)</f>
        <v>-4052.16</v>
      </c>
      <c r="I155" s="17">
        <f t="shared" si="29"/>
        <v>-1989.112069</v>
      </c>
    </row>
    <row r="156" ht="15.75" customHeight="1">
      <c r="B156" s="13" t="s">
        <v>38</v>
      </c>
      <c r="C156" s="14">
        <v>100.0</v>
      </c>
      <c r="D156" s="14">
        <v>100.0</v>
      </c>
      <c r="E156" s="14">
        <f t="shared" si="27"/>
        <v>1500.12</v>
      </c>
      <c r="F156" s="15">
        <f t="shared" si="28"/>
        <v>2414.927931</v>
      </c>
      <c r="G156" s="16">
        <f>-Permintaan!K14*$C$4</f>
        <v>0</v>
      </c>
      <c r="H156" s="16">
        <f>HLOOKUP(B156,'9'!$Q$3:$AB$104,102,FALSE)</f>
        <v>-4221</v>
      </c>
      <c r="I156" s="17">
        <f t="shared" si="29"/>
        <v>-305.9520689</v>
      </c>
    </row>
    <row r="157" ht="15.75" customHeight="1">
      <c r="B157" s="19" t="s">
        <v>39</v>
      </c>
      <c r="C157" s="20">
        <v>100.0</v>
      </c>
      <c r="D157" s="20">
        <v>100.0</v>
      </c>
      <c r="E157" s="14">
        <f t="shared" si="27"/>
        <v>1500.12</v>
      </c>
      <c r="F157" s="15">
        <f t="shared" si="28"/>
        <v>2414.927931</v>
      </c>
      <c r="G157" s="16">
        <f>-Permintaan!K15*$C$4</f>
        <v>-1852</v>
      </c>
      <c r="H157" s="16">
        <f>HLOOKUP(B157,'9'!$Q$3:$AB$104,102,FALSE)</f>
        <v>-2870.28</v>
      </c>
      <c r="I157" s="17">
        <f t="shared" si="29"/>
        <v>-807.2320689</v>
      </c>
    </row>
    <row r="158" ht="15.75" customHeight="1">
      <c r="B158" s="26"/>
      <c r="C158" s="26"/>
      <c r="D158" s="26"/>
      <c r="E158" s="26"/>
      <c r="F158" s="26"/>
      <c r="G158" s="22" t="s">
        <v>40</v>
      </c>
      <c r="H158" s="27"/>
      <c r="I158" s="24">
        <f>SUM(I146:I157)</f>
        <v>-15263.74483</v>
      </c>
    </row>
    <row r="159" ht="15.75" customHeight="1">
      <c r="B159" s="28"/>
      <c r="C159" s="28"/>
      <c r="D159" s="28"/>
      <c r="E159" s="28"/>
      <c r="F159" s="28"/>
      <c r="G159" s="28"/>
      <c r="H159" s="28"/>
      <c r="I159" s="28"/>
    </row>
    <row r="160" ht="15.75" customHeight="1">
      <c r="A160" s="3">
        <v>10.0</v>
      </c>
      <c r="B160" s="9" t="s">
        <v>21</v>
      </c>
      <c r="C160" s="10" t="s">
        <v>22</v>
      </c>
      <c r="D160" s="11"/>
      <c r="E160" s="10" t="s">
        <v>23</v>
      </c>
      <c r="F160" s="11"/>
      <c r="G160" s="10" t="s">
        <v>24</v>
      </c>
      <c r="H160" s="11"/>
      <c r="I160" s="9" t="s">
        <v>25</v>
      </c>
    </row>
    <row r="161" ht="15.75" customHeight="1">
      <c r="B161" s="12"/>
      <c r="C161" s="13" t="s">
        <v>26</v>
      </c>
      <c r="D161" s="13" t="s">
        <v>27</v>
      </c>
      <c r="E161" s="13" t="s">
        <v>26</v>
      </c>
      <c r="F161" s="13" t="s">
        <v>27</v>
      </c>
      <c r="G161" s="13" t="s">
        <v>26</v>
      </c>
      <c r="H161" s="13" t="s">
        <v>27</v>
      </c>
      <c r="I161" s="12"/>
    </row>
    <row r="162" ht="15.75" customHeight="1">
      <c r="B162" s="13" t="s">
        <v>28</v>
      </c>
      <c r="C162" s="14">
        <v>100.0</v>
      </c>
      <c r="D162" s="14">
        <v>100.0</v>
      </c>
      <c r="E162" s="14">
        <f t="shared" ref="E162:E173" si="30">C162*$C$4*$C$6</f>
        <v>1500.12</v>
      </c>
      <c r="F162" s="15">
        <f t="shared" ref="F162:F173" si="31">100*$G$4</f>
        <v>2414.927931</v>
      </c>
      <c r="G162" s="16">
        <f>-Permintaan!L4*$C$4</f>
        <v>-926</v>
      </c>
      <c r="H162" s="16">
        <f>HLOOKUP(B162,'10'!$Q$3:$AB$104,102,FALSE)</f>
        <v>-6247.08</v>
      </c>
      <c r="I162" s="17">
        <f t="shared" ref="I162:I173" si="32">SUM(E162:H162)</f>
        <v>-3258.032069</v>
      </c>
    </row>
    <row r="163" ht="15.75" customHeight="1">
      <c r="B163" s="13" t="s">
        <v>29</v>
      </c>
      <c r="C163" s="14">
        <v>100.0</v>
      </c>
      <c r="D163" s="14">
        <v>100.0</v>
      </c>
      <c r="E163" s="14">
        <f t="shared" si="30"/>
        <v>1500.12</v>
      </c>
      <c r="F163" s="15">
        <f t="shared" si="31"/>
        <v>2414.927931</v>
      </c>
      <c r="G163" s="16">
        <f>-Permintaan!L5*$C$4</f>
        <v>-1852</v>
      </c>
      <c r="H163" s="16">
        <f>HLOOKUP(B163,'10'!$Q$3:$AB$104,102,FALSE)</f>
        <v>-2532.6</v>
      </c>
      <c r="I163" s="17">
        <f t="shared" si="32"/>
        <v>-469.5520689</v>
      </c>
    </row>
    <row r="164" ht="15.75" customHeight="1">
      <c r="B164" s="13" t="s">
        <v>30</v>
      </c>
      <c r="C164" s="14">
        <v>100.0</v>
      </c>
      <c r="D164" s="14">
        <v>100.0</v>
      </c>
      <c r="E164" s="14">
        <f t="shared" si="30"/>
        <v>1500.12</v>
      </c>
      <c r="F164" s="15">
        <f t="shared" si="31"/>
        <v>2414.927931</v>
      </c>
      <c r="G164" s="16">
        <f>-Permintaan!L6*$C$4</f>
        <v>-1852</v>
      </c>
      <c r="H164" s="16">
        <f>HLOOKUP(B164,'10'!$Q$3:$AB$104,102,FALSE)</f>
        <v>-3207.96</v>
      </c>
      <c r="I164" s="17">
        <f t="shared" si="32"/>
        <v>-1144.912069</v>
      </c>
    </row>
    <row r="165" ht="15.75" customHeight="1">
      <c r="B165" s="13" t="s">
        <v>31</v>
      </c>
      <c r="C165" s="14">
        <v>100.0</v>
      </c>
      <c r="D165" s="14">
        <v>100.0</v>
      </c>
      <c r="E165" s="14">
        <f t="shared" si="30"/>
        <v>1500.12</v>
      </c>
      <c r="F165" s="15">
        <f t="shared" si="31"/>
        <v>2414.927931</v>
      </c>
      <c r="G165" s="16">
        <f>-Permintaan!L7*$C$4</f>
        <v>-926</v>
      </c>
      <c r="H165" s="16">
        <f>HLOOKUP(B165,'10'!$Q$3:$AB$104,102,FALSE)</f>
        <v>-4727.52</v>
      </c>
      <c r="I165" s="17">
        <f t="shared" si="32"/>
        <v>-1738.472069</v>
      </c>
    </row>
    <row r="166" ht="15.75" customHeight="1">
      <c r="B166" s="13" t="s">
        <v>32</v>
      </c>
      <c r="C166" s="14">
        <v>100.0</v>
      </c>
      <c r="D166" s="14">
        <v>100.0</v>
      </c>
      <c r="E166" s="14">
        <f t="shared" si="30"/>
        <v>1500.12</v>
      </c>
      <c r="F166" s="15">
        <f t="shared" si="31"/>
        <v>2414.927931</v>
      </c>
      <c r="G166" s="16">
        <f>-Permintaan!L8*$C$4</f>
        <v>-926</v>
      </c>
      <c r="H166" s="16">
        <f>HLOOKUP(B166,'10'!$Q$3:$AB$104,102,FALSE)</f>
        <v>-4389.84</v>
      </c>
      <c r="I166" s="17">
        <f t="shared" si="32"/>
        <v>-1400.792069</v>
      </c>
    </row>
    <row r="167" ht="15.75" customHeight="1">
      <c r="B167" s="13" t="s">
        <v>33</v>
      </c>
      <c r="C167" s="14">
        <v>100.0</v>
      </c>
      <c r="D167" s="14">
        <v>100.0</v>
      </c>
      <c r="E167" s="14">
        <f t="shared" si="30"/>
        <v>1500.12</v>
      </c>
      <c r="F167" s="15">
        <f t="shared" si="31"/>
        <v>2414.927931</v>
      </c>
      <c r="G167" s="16">
        <f>-Permintaan!L9*$C$4</f>
        <v>-1852</v>
      </c>
      <c r="H167" s="16">
        <f>HLOOKUP(B167,'10'!$Q$3:$AB$104,102,FALSE)</f>
        <v>-1350.72</v>
      </c>
      <c r="I167" s="17">
        <f t="shared" si="32"/>
        <v>712.3279311</v>
      </c>
    </row>
    <row r="168" ht="15.75" customHeight="1">
      <c r="B168" s="13" t="s">
        <v>34</v>
      </c>
      <c r="C168" s="14">
        <v>100.0</v>
      </c>
      <c r="D168" s="14">
        <v>100.0</v>
      </c>
      <c r="E168" s="14">
        <f t="shared" si="30"/>
        <v>1500.12</v>
      </c>
      <c r="F168" s="15">
        <f t="shared" si="31"/>
        <v>2414.927931</v>
      </c>
      <c r="G168" s="16">
        <f>-Permintaan!L10*$C$4</f>
        <v>-926</v>
      </c>
      <c r="H168" s="16">
        <f>HLOOKUP(B168,'10'!$Q$3:$AB$104,102,FALSE)</f>
        <v>-2701.44</v>
      </c>
      <c r="I168" s="17">
        <f t="shared" si="32"/>
        <v>287.6079311</v>
      </c>
    </row>
    <row r="169" ht="15.75" customHeight="1">
      <c r="B169" s="13" t="s">
        <v>35</v>
      </c>
      <c r="C169" s="14">
        <v>100.0</v>
      </c>
      <c r="D169" s="14">
        <v>100.0</v>
      </c>
      <c r="E169" s="14">
        <f t="shared" si="30"/>
        <v>1500.12</v>
      </c>
      <c r="F169" s="15">
        <f t="shared" si="31"/>
        <v>2414.927931</v>
      </c>
      <c r="G169" s="16">
        <f>-Permintaan!L11*$C$4</f>
        <v>-2778</v>
      </c>
      <c r="H169" s="16">
        <f>HLOOKUP(B169,'10'!$Q$3:$AB$104,102,FALSE)</f>
        <v>-5909.4</v>
      </c>
      <c r="I169" s="17">
        <f t="shared" si="32"/>
        <v>-4772.352069</v>
      </c>
    </row>
    <row r="170" ht="15.75" customHeight="1">
      <c r="B170" s="13" t="s">
        <v>36</v>
      </c>
      <c r="C170" s="14">
        <v>100.0</v>
      </c>
      <c r="D170" s="14">
        <v>100.0</v>
      </c>
      <c r="E170" s="14">
        <f t="shared" si="30"/>
        <v>1500.12</v>
      </c>
      <c r="F170" s="15">
        <f t="shared" si="31"/>
        <v>2414.927931</v>
      </c>
      <c r="G170" s="16">
        <f>-Permintaan!L12*$C$4</f>
        <v>-926</v>
      </c>
      <c r="H170" s="16">
        <f>HLOOKUP(B170,'10'!$Q$3:$AB$104,102,FALSE)</f>
        <v>-3039.12</v>
      </c>
      <c r="I170" s="17">
        <f t="shared" si="32"/>
        <v>-50.07206891</v>
      </c>
    </row>
    <row r="171" ht="15.75" customHeight="1">
      <c r="B171" s="13" t="s">
        <v>37</v>
      </c>
      <c r="C171" s="14">
        <v>100.0</v>
      </c>
      <c r="D171" s="14">
        <v>100.0</v>
      </c>
      <c r="E171" s="14">
        <f t="shared" si="30"/>
        <v>1500.12</v>
      </c>
      <c r="F171" s="15">
        <f t="shared" si="31"/>
        <v>2414.927931</v>
      </c>
      <c r="G171" s="16">
        <f>-Permintaan!L13*$C$4</f>
        <v>-1852</v>
      </c>
      <c r="H171" s="16">
        <f>HLOOKUP(B171,'10'!$Q$3:$AB$104,102,FALSE)</f>
        <v>-3883.32</v>
      </c>
      <c r="I171" s="17">
        <f t="shared" si="32"/>
        <v>-1820.272069</v>
      </c>
    </row>
    <row r="172" ht="15.75" customHeight="1">
      <c r="B172" s="13" t="s">
        <v>38</v>
      </c>
      <c r="C172" s="14">
        <v>100.0</v>
      </c>
      <c r="D172" s="14">
        <v>100.0</v>
      </c>
      <c r="E172" s="14">
        <f t="shared" si="30"/>
        <v>1500.12</v>
      </c>
      <c r="F172" s="15">
        <f t="shared" si="31"/>
        <v>2414.927931</v>
      </c>
      <c r="G172" s="16">
        <f>-Permintaan!L14*$C$4</f>
        <v>-3704</v>
      </c>
      <c r="H172" s="16">
        <f>HLOOKUP(B172,'10'!$Q$3:$AB$104,102,FALSE)</f>
        <v>-2532.6</v>
      </c>
      <c r="I172" s="17">
        <f t="shared" si="32"/>
        <v>-2321.552069</v>
      </c>
    </row>
    <row r="173" ht="15.75" customHeight="1">
      <c r="B173" s="19" t="s">
        <v>39</v>
      </c>
      <c r="C173" s="20">
        <v>100.0</v>
      </c>
      <c r="D173" s="20">
        <v>100.0</v>
      </c>
      <c r="E173" s="14">
        <f t="shared" si="30"/>
        <v>1500.12</v>
      </c>
      <c r="F173" s="15">
        <f t="shared" si="31"/>
        <v>2414.927931</v>
      </c>
      <c r="G173" s="16">
        <f>-Permintaan!L15*$C$4</f>
        <v>0</v>
      </c>
      <c r="H173" s="16">
        <f>HLOOKUP(B173,'10'!$Q$3:$AB$104,102,FALSE)</f>
        <v>-3376.8</v>
      </c>
      <c r="I173" s="17">
        <f t="shared" si="32"/>
        <v>538.2479311</v>
      </c>
    </row>
    <row r="174" ht="15.75" customHeight="1">
      <c r="B174" s="26"/>
      <c r="C174" s="26"/>
      <c r="D174" s="26"/>
      <c r="E174" s="26"/>
      <c r="F174" s="26"/>
      <c r="G174" s="22" t="s">
        <v>40</v>
      </c>
      <c r="H174" s="27"/>
      <c r="I174" s="24">
        <f>SUM(I162:I173)</f>
        <v>-15437.82483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E160:F160"/>
    <mergeCell ref="G160:H160"/>
    <mergeCell ref="B144:B145"/>
    <mergeCell ref="C144:D144"/>
    <mergeCell ref="E144:F144"/>
    <mergeCell ref="G144:H144"/>
    <mergeCell ref="I144:I145"/>
    <mergeCell ref="B160:B161"/>
    <mergeCell ref="C160:D160"/>
    <mergeCell ref="I160:I161"/>
    <mergeCell ref="G16:H16"/>
    <mergeCell ref="I16:I17"/>
    <mergeCell ref="B2:K2"/>
    <mergeCell ref="B3:C3"/>
    <mergeCell ref="E3:H3"/>
    <mergeCell ref="E4:F4"/>
    <mergeCell ref="E5:F5"/>
    <mergeCell ref="E6:F6"/>
    <mergeCell ref="B16:B17"/>
    <mergeCell ref="C16:D16"/>
    <mergeCell ref="E16:F16"/>
    <mergeCell ref="B32:B33"/>
    <mergeCell ref="C32:D32"/>
    <mergeCell ref="E32:F32"/>
    <mergeCell ref="G32:H32"/>
    <mergeCell ref="I32:I33"/>
    <mergeCell ref="B48:B49"/>
    <mergeCell ref="C48:D48"/>
    <mergeCell ref="E48:F48"/>
    <mergeCell ref="G48:H48"/>
    <mergeCell ref="I48:I49"/>
    <mergeCell ref="B64:B65"/>
    <mergeCell ref="C64:D64"/>
    <mergeCell ref="I64:I65"/>
    <mergeCell ref="E64:F64"/>
    <mergeCell ref="G64:H64"/>
    <mergeCell ref="B80:B81"/>
    <mergeCell ref="C80:D80"/>
    <mergeCell ref="E80:F80"/>
    <mergeCell ref="G80:H80"/>
    <mergeCell ref="I80:I81"/>
    <mergeCell ref="B96:B97"/>
    <mergeCell ref="C96:D96"/>
    <mergeCell ref="E96:F96"/>
    <mergeCell ref="G96:H96"/>
    <mergeCell ref="I96:I97"/>
    <mergeCell ref="B112:B113"/>
    <mergeCell ref="C112:D112"/>
    <mergeCell ref="I112:I113"/>
    <mergeCell ref="E112:F112"/>
    <mergeCell ref="G112:H112"/>
    <mergeCell ref="B128:B129"/>
    <mergeCell ref="C128:D128"/>
    <mergeCell ref="E128:F128"/>
    <mergeCell ref="G128:H128"/>
    <mergeCell ref="I128:I12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63"/>
    <col customWidth="1" min="3" max="26" width="7.63"/>
  </cols>
  <sheetData>
    <row r="2">
      <c r="B2" s="1" t="s">
        <v>41</v>
      </c>
    </row>
    <row r="3">
      <c r="B3" s="13" t="s">
        <v>42</v>
      </c>
      <c r="C3" s="13">
        <v>1.0</v>
      </c>
      <c r="D3" s="13">
        <v>2.0</v>
      </c>
      <c r="E3" s="13">
        <v>3.0</v>
      </c>
      <c r="F3" s="13">
        <v>4.0</v>
      </c>
      <c r="G3" s="13">
        <v>5.0</v>
      </c>
      <c r="H3" s="13">
        <v>6.0</v>
      </c>
      <c r="I3" s="13">
        <v>7.0</v>
      </c>
      <c r="J3" s="13">
        <v>8.0</v>
      </c>
      <c r="K3" s="13">
        <v>9.0</v>
      </c>
      <c r="L3" s="13">
        <v>10.0</v>
      </c>
    </row>
    <row r="4">
      <c r="B4" s="13" t="s">
        <v>28</v>
      </c>
      <c r="C4" s="14">
        <v>2.0</v>
      </c>
      <c r="D4" s="14">
        <v>2.0</v>
      </c>
      <c r="E4" s="14">
        <v>2.0</v>
      </c>
      <c r="F4" s="14">
        <v>2.0</v>
      </c>
      <c r="G4" s="14">
        <v>1.0</v>
      </c>
      <c r="H4" s="14">
        <v>2.0</v>
      </c>
      <c r="I4" s="14">
        <v>1.0</v>
      </c>
      <c r="J4" s="14">
        <v>2.0</v>
      </c>
      <c r="K4" s="14">
        <v>3.0</v>
      </c>
      <c r="L4" s="14">
        <v>1.0</v>
      </c>
    </row>
    <row r="5">
      <c r="B5" s="13" t="s">
        <v>29</v>
      </c>
      <c r="C5" s="14">
        <v>6.0</v>
      </c>
      <c r="D5" s="14">
        <v>1.0</v>
      </c>
      <c r="E5" s="14">
        <v>2.0</v>
      </c>
      <c r="F5" s="14">
        <v>1.0</v>
      </c>
      <c r="G5" s="14">
        <v>3.0</v>
      </c>
      <c r="H5" s="14">
        <v>2.0</v>
      </c>
      <c r="I5" s="14">
        <v>2.0</v>
      </c>
      <c r="J5" s="14">
        <v>1.0</v>
      </c>
      <c r="K5" s="14">
        <v>1.0</v>
      </c>
      <c r="L5" s="14">
        <v>2.0</v>
      </c>
    </row>
    <row r="6">
      <c r="B6" s="13" t="s">
        <v>30</v>
      </c>
      <c r="C6" s="14">
        <v>3.0</v>
      </c>
      <c r="D6" s="14">
        <v>1.0</v>
      </c>
      <c r="E6" s="14">
        <v>3.0</v>
      </c>
      <c r="F6" s="14">
        <v>2.0</v>
      </c>
      <c r="G6" s="14">
        <v>3.0</v>
      </c>
      <c r="H6" s="14">
        <v>2.0</v>
      </c>
      <c r="I6" s="14">
        <v>3.0</v>
      </c>
      <c r="J6" s="14">
        <v>0.0</v>
      </c>
      <c r="K6" s="14">
        <v>1.0</v>
      </c>
      <c r="L6" s="14">
        <v>2.0</v>
      </c>
    </row>
    <row r="7">
      <c r="B7" s="13" t="s">
        <v>31</v>
      </c>
      <c r="C7" s="14">
        <v>3.0</v>
      </c>
      <c r="D7" s="14">
        <v>2.0</v>
      </c>
      <c r="E7" s="14">
        <v>0.0</v>
      </c>
      <c r="F7" s="14">
        <v>1.0</v>
      </c>
      <c r="G7" s="14">
        <v>2.0</v>
      </c>
      <c r="H7" s="14">
        <v>2.0</v>
      </c>
      <c r="I7" s="14">
        <v>1.0</v>
      </c>
      <c r="J7" s="14">
        <v>3.0</v>
      </c>
      <c r="K7" s="14">
        <v>3.0</v>
      </c>
      <c r="L7" s="14">
        <v>1.0</v>
      </c>
    </row>
    <row r="8">
      <c r="B8" s="13" t="s">
        <v>32</v>
      </c>
      <c r="C8" s="14">
        <v>3.0</v>
      </c>
      <c r="D8" s="14">
        <v>5.0</v>
      </c>
      <c r="E8" s="14">
        <v>2.0</v>
      </c>
      <c r="F8" s="14">
        <v>0.0</v>
      </c>
      <c r="G8" s="14">
        <v>0.0</v>
      </c>
      <c r="H8" s="14">
        <v>3.0</v>
      </c>
      <c r="I8" s="14">
        <v>0.0</v>
      </c>
      <c r="J8" s="14">
        <v>4.0</v>
      </c>
      <c r="K8" s="14">
        <v>2.0</v>
      </c>
      <c r="L8" s="14">
        <v>1.0</v>
      </c>
    </row>
    <row r="9">
      <c r="B9" s="13" t="s">
        <v>33</v>
      </c>
      <c r="C9" s="14">
        <v>1.0</v>
      </c>
      <c r="D9" s="14">
        <v>2.0</v>
      </c>
      <c r="E9" s="14">
        <v>1.0</v>
      </c>
      <c r="F9" s="14">
        <v>3.0</v>
      </c>
      <c r="G9" s="14">
        <v>3.0</v>
      </c>
      <c r="H9" s="14">
        <v>2.0</v>
      </c>
      <c r="I9" s="14">
        <v>2.0</v>
      </c>
      <c r="J9" s="14">
        <v>2.0</v>
      </c>
      <c r="K9" s="14">
        <v>0.0</v>
      </c>
      <c r="L9" s="14">
        <v>2.0</v>
      </c>
    </row>
    <row r="10">
      <c r="B10" s="13" t="s">
        <v>34</v>
      </c>
      <c r="C10" s="14">
        <v>3.0</v>
      </c>
      <c r="D10" s="14">
        <v>2.0</v>
      </c>
      <c r="E10" s="14">
        <v>0.0</v>
      </c>
      <c r="F10" s="14">
        <v>3.0</v>
      </c>
      <c r="G10" s="14">
        <v>1.0</v>
      </c>
      <c r="H10" s="14">
        <v>1.0</v>
      </c>
      <c r="I10" s="14">
        <v>6.0</v>
      </c>
      <c r="J10" s="14">
        <v>3.0</v>
      </c>
      <c r="K10" s="14">
        <v>4.0</v>
      </c>
      <c r="L10" s="14">
        <v>1.0</v>
      </c>
    </row>
    <row r="11">
      <c r="B11" s="13" t="s">
        <v>35</v>
      </c>
      <c r="C11" s="14">
        <v>4.0</v>
      </c>
      <c r="D11" s="14">
        <v>3.0</v>
      </c>
      <c r="E11" s="14">
        <v>1.0</v>
      </c>
      <c r="F11" s="14">
        <v>2.0</v>
      </c>
      <c r="G11" s="14">
        <v>2.0</v>
      </c>
      <c r="H11" s="14">
        <v>3.0</v>
      </c>
      <c r="I11" s="14">
        <v>1.0</v>
      </c>
      <c r="J11" s="14">
        <v>1.0</v>
      </c>
      <c r="K11" s="14">
        <v>2.0</v>
      </c>
      <c r="L11" s="14">
        <v>3.0</v>
      </c>
    </row>
    <row r="12">
      <c r="B12" s="13" t="s">
        <v>36</v>
      </c>
      <c r="C12" s="14">
        <v>2.0</v>
      </c>
      <c r="D12" s="14">
        <v>5.0</v>
      </c>
      <c r="E12" s="14">
        <v>1.0</v>
      </c>
      <c r="F12" s="14">
        <v>2.0</v>
      </c>
      <c r="G12" s="14">
        <v>2.0</v>
      </c>
      <c r="H12" s="14">
        <v>1.0</v>
      </c>
      <c r="I12" s="14">
        <v>2.0</v>
      </c>
      <c r="J12" s="14">
        <v>0.0</v>
      </c>
      <c r="K12" s="14">
        <v>2.0</v>
      </c>
      <c r="L12" s="14">
        <v>1.0</v>
      </c>
    </row>
    <row r="13">
      <c r="B13" s="13" t="s">
        <v>37</v>
      </c>
      <c r="C13" s="14">
        <v>4.0</v>
      </c>
      <c r="D13" s="14">
        <v>2.0</v>
      </c>
      <c r="E13" s="14">
        <v>3.0</v>
      </c>
      <c r="F13" s="14">
        <v>0.0</v>
      </c>
      <c r="G13" s="14">
        <v>1.0</v>
      </c>
      <c r="H13" s="14">
        <v>4.0</v>
      </c>
      <c r="I13" s="14">
        <v>5.0</v>
      </c>
      <c r="J13" s="14">
        <v>1.0</v>
      </c>
      <c r="K13" s="14">
        <v>2.0</v>
      </c>
      <c r="L13" s="14">
        <v>2.0</v>
      </c>
    </row>
    <row r="14">
      <c r="B14" s="13" t="s">
        <v>38</v>
      </c>
      <c r="C14" s="14">
        <v>1.0</v>
      </c>
      <c r="D14" s="14">
        <v>6.0</v>
      </c>
      <c r="E14" s="14">
        <v>0.0</v>
      </c>
      <c r="F14" s="14">
        <v>1.0</v>
      </c>
      <c r="G14" s="14">
        <v>1.0</v>
      </c>
      <c r="H14" s="14">
        <v>2.0</v>
      </c>
      <c r="I14" s="14">
        <v>2.0</v>
      </c>
      <c r="J14" s="14">
        <v>2.0</v>
      </c>
      <c r="K14" s="14">
        <v>0.0</v>
      </c>
      <c r="L14" s="14">
        <v>4.0</v>
      </c>
    </row>
    <row r="15">
      <c r="B15" s="13" t="s">
        <v>39</v>
      </c>
      <c r="C15" s="14">
        <v>1.0</v>
      </c>
      <c r="D15" s="14">
        <v>2.0</v>
      </c>
      <c r="E15" s="14">
        <v>1.0</v>
      </c>
      <c r="F15" s="14">
        <v>2.0</v>
      </c>
      <c r="G15" s="14">
        <v>4.0</v>
      </c>
      <c r="H15" s="14">
        <v>1.0</v>
      </c>
      <c r="I15" s="14">
        <v>2.0</v>
      </c>
      <c r="J15" s="14">
        <v>0.0</v>
      </c>
      <c r="K15" s="14">
        <v>2.0</v>
      </c>
      <c r="L15" s="1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L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2.0"/>
    <col customWidth="1" min="15" max="15" width="7.63"/>
    <col customWidth="1" min="16" max="16" width="12.88"/>
    <col customWidth="1" min="17" max="28" width="7.63"/>
  </cols>
  <sheetData>
    <row r="1">
      <c r="A1" s="33"/>
      <c r="B1" s="33" t="s">
        <v>43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>
      <c r="B2" s="1" t="s">
        <v>44</v>
      </c>
      <c r="P2" s="1" t="s">
        <v>45</v>
      </c>
    </row>
    <row r="3">
      <c r="B3" s="9" t="s">
        <v>46</v>
      </c>
      <c r="C3" s="10" t="s">
        <v>47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11"/>
      <c r="O3" s="28"/>
      <c r="P3" s="9" t="s">
        <v>46</v>
      </c>
      <c r="Q3" s="10" t="s">
        <v>47</v>
      </c>
      <c r="R3" s="34"/>
      <c r="S3" s="34"/>
      <c r="T3" s="34"/>
      <c r="U3" s="34"/>
      <c r="V3" s="34"/>
      <c r="W3" s="34"/>
      <c r="X3" s="34"/>
      <c r="Y3" s="34"/>
      <c r="Z3" s="34"/>
      <c r="AA3" s="34"/>
      <c r="AB3" s="11"/>
    </row>
    <row r="4">
      <c r="B4" s="12"/>
      <c r="C4" s="13" t="s">
        <v>28</v>
      </c>
      <c r="D4" s="13" t="s">
        <v>29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39</v>
      </c>
      <c r="O4" s="28"/>
      <c r="P4" s="12"/>
      <c r="Q4" s="13" t="s">
        <v>28</v>
      </c>
      <c r="R4" s="13" t="s">
        <v>29</v>
      </c>
      <c r="S4" s="13" t="s">
        <v>30</v>
      </c>
      <c r="T4" s="13" t="s">
        <v>31</v>
      </c>
      <c r="U4" s="13" t="s">
        <v>32</v>
      </c>
      <c r="V4" s="13" t="s">
        <v>33</v>
      </c>
      <c r="W4" s="13" t="s">
        <v>34</v>
      </c>
      <c r="X4" s="13" t="s">
        <v>35</v>
      </c>
      <c r="Y4" s="13" t="s">
        <v>36</v>
      </c>
      <c r="Z4" s="13" t="s">
        <v>37</v>
      </c>
      <c r="AA4" s="13" t="s">
        <v>38</v>
      </c>
      <c r="AB4" s="13" t="s">
        <v>39</v>
      </c>
    </row>
    <row r="5">
      <c r="B5" s="13">
        <v>1.0</v>
      </c>
      <c r="C5" s="14">
        <v>10.2396958577447</v>
      </c>
      <c r="D5" s="14">
        <v>16.0613949497448</v>
      </c>
      <c r="E5" s="14">
        <v>16.8661607097121</v>
      </c>
      <c r="F5" s="14">
        <v>14.722714376937</v>
      </c>
      <c r="G5" s="14">
        <v>18.0562778462874</v>
      </c>
      <c r="H5" s="14">
        <v>21.3685172113214</v>
      </c>
      <c r="I5" s="14">
        <v>35.606315366896</v>
      </c>
      <c r="J5" s="14">
        <v>22.8259473421533</v>
      </c>
      <c r="K5" s="14">
        <v>10.44051297471</v>
      </c>
      <c r="L5" s="14">
        <v>12.5272477039354</v>
      </c>
      <c r="M5" s="14">
        <v>9.71825402928516</v>
      </c>
      <c r="N5" s="14">
        <v>4.95853859772735</v>
      </c>
      <c r="O5" s="28"/>
      <c r="P5" s="13">
        <v>1.0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-168.84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2.0</v>
      </c>
      <c r="C6" s="14">
        <v>18.1370477791162</v>
      </c>
      <c r="D6" s="14">
        <v>8.36541623342782</v>
      </c>
      <c r="E6" s="14">
        <v>32.7528945803365</v>
      </c>
      <c r="F6" s="14">
        <v>18.4851877245339</v>
      </c>
      <c r="G6" s="14">
        <v>9.07376767742827</v>
      </c>
      <c r="H6" s="14">
        <v>10.7665830292482</v>
      </c>
      <c r="I6" s="14">
        <v>27.2084578996902</v>
      </c>
      <c r="J6" s="14">
        <v>5.64633035799488</v>
      </c>
      <c r="K6" s="14">
        <v>2.86602795015846</v>
      </c>
      <c r="L6" s="14">
        <v>56.0479524048203</v>
      </c>
      <c r="M6" s="14">
        <v>1.50686326436698</v>
      </c>
      <c r="N6" s="14">
        <v>55.6482449465706</v>
      </c>
      <c r="O6" s="28"/>
      <c r="P6" s="13">
        <v>2.0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-168.84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-168.84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-168.84</v>
      </c>
    </row>
    <row r="7">
      <c r="B7" s="13">
        <v>3.0</v>
      </c>
      <c r="C7" s="14">
        <v>2.36480231529579</v>
      </c>
      <c r="D7" s="14">
        <v>13.691597876791</v>
      </c>
      <c r="E7" s="14">
        <v>31.3542901357165</v>
      </c>
      <c r="F7" s="14">
        <v>0.112573003862053</v>
      </c>
      <c r="G7" s="14">
        <v>9.88100531045347</v>
      </c>
      <c r="H7" s="14">
        <v>20.6388061813297</v>
      </c>
      <c r="I7" s="14">
        <v>7.5727650965564</v>
      </c>
      <c r="J7" s="14">
        <v>6.12184826810365</v>
      </c>
      <c r="K7" s="14">
        <v>0.0980669048126953</v>
      </c>
      <c r="L7" s="14">
        <v>16.3972534092856</v>
      </c>
      <c r="M7" s="14">
        <v>11.95375496685</v>
      </c>
      <c r="N7" s="14">
        <v>2.76317008305341</v>
      </c>
      <c r="O7" s="28"/>
      <c r="P7" s="13">
        <v>3.0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-168.84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4.0</v>
      </c>
      <c r="C8" s="14">
        <v>16.7402471595662</v>
      </c>
      <c r="D8" s="14">
        <v>29.5512850104336</v>
      </c>
      <c r="E8" s="14">
        <v>11.7452236187522</v>
      </c>
      <c r="F8" s="14">
        <v>0.285913597326726</v>
      </c>
      <c r="G8" s="14">
        <v>32.1467346520762</v>
      </c>
      <c r="H8" s="14">
        <v>7.88642286323011</v>
      </c>
      <c r="I8" s="14">
        <v>19.958376706879</v>
      </c>
      <c r="J8" s="14">
        <v>88.1331608394041</v>
      </c>
      <c r="K8" s="14">
        <v>3.15356790320948</v>
      </c>
      <c r="L8" s="14">
        <v>3.26161540253264</v>
      </c>
      <c r="M8" s="14">
        <v>13.8303931499595</v>
      </c>
      <c r="N8" s="14">
        <v>33.3229399919232</v>
      </c>
      <c r="O8" s="28"/>
      <c r="P8" s="13">
        <v>4.0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-168.84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-844.2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-168.84</v>
      </c>
    </row>
    <row r="9">
      <c r="B9" s="13">
        <v>5.0</v>
      </c>
      <c r="C9" s="14">
        <v>4.23752875998616</v>
      </c>
      <c r="D9" s="14">
        <v>2.32642694858156</v>
      </c>
      <c r="E9" s="14">
        <v>3.33111983220436</v>
      </c>
      <c r="F9" s="14">
        <v>16.5825259772347</v>
      </c>
      <c r="G9" s="14">
        <v>2.94570627389476</v>
      </c>
      <c r="H9" s="14">
        <v>20.5651898815514</v>
      </c>
      <c r="I9" s="14">
        <v>6.37241381600711</v>
      </c>
      <c r="J9" s="14">
        <v>3.30150546633386</v>
      </c>
      <c r="K9" s="14">
        <v>34.4941700324138</v>
      </c>
      <c r="L9" s="14">
        <v>40.8371446914693</v>
      </c>
      <c r="M9" s="14">
        <v>19.2197099228607</v>
      </c>
      <c r="N9" s="14">
        <v>1.30997778614983</v>
      </c>
      <c r="O9" s="28"/>
      <c r="P9" s="13">
        <v>5.0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-168.84</v>
      </c>
      <c r="Z9" s="16">
        <f>VLOOKUP(IF(L9&gt;240,5,IF(L9&gt;180,4,IF(L9&gt;120,3,IF(L9&gt;60,2,IF(L9&gt;30,1,0))))),Trial!$E$8:$H$13,4)</f>
        <v>-168.84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6.0</v>
      </c>
      <c r="C10" s="14">
        <v>7.27260556071997</v>
      </c>
      <c r="D10" s="14">
        <v>62.630960322861</v>
      </c>
      <c r="E10" s="14">
        <v>3.00169453723356</v>
      </c>
      <c r="F10" s="14">
        <v>4.11651729606092</v>
      </c>
      <c r="G10" s="14">
        <v>5.38744205608964</v>
      </c>
      <c r="H10" s="14">
        <v>3.77143316203728</v>
      </c>
      <c r="I10" s="14">
        <v>60.3887109776233</v>
      </c>
      <c r="J10" s="14">
        <v>32.4551820703255</v>
      </c>
      <c r="K10" s="14">
        <v>17.4685884586753</v>
      </c>
      <c r="L10" s="14">
        <v>2.75461974553764</v>
      </c>
      <c r="M10" s="14">
        <v>32.3740842453858</v>
      </c>
      <c r="N10" s="14">
        <v>11.7093662764151</v>
      </c>
      <c r="O10" s="28"/>
      <c r="P10" s="13">
        <v>6.0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-844.2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-844.2</v>
      </c>
      <c r="X10" s="16">
        <f>VLOOKUP(IF(J10&gt;240,5,IF(J10&gt;180,4,IF(J10&gt;120,3,IF(J10&gt;60,2,IF(J10&gt;30,1,0))))),Trial!$E$8:$H$13,4)</f>
        <v>-168.84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-168.84</v>
      </c>
      <c r="AB10" s="16">
        <f>VLOOKUP(IF(N10&gt;240,5,IF(N10&gt;180,4,IF(N10&gt;120,3,IF(N10&gt;60,2,IF(N10&gt;30,1,0))))),Trial!$E$8:$H$13,4)</f>
        <v>0</v>
      </c>
    </row>
    <row r="11">
      <c r="B11" s="13">
        <v>7.0</v>
      </c>
      <c r="C11" s="14">
        <v>18.1597887450532</v>
      </c>
      <c r="D11" s="14">
        <v>12.1561715870178</v>
      </c>
      <c r="E11" s="14">
        <v>37.9042527340075</v>
      </c>
      <c r="F11" s="14">
        <v>10.2093915478326</v>
      </c>
      <c r="G11" s="14">
        <v>29.9767007386748</v>
      </c>
      <c r="H11" s="14">
        <v>23.3996637246076</v>
      </c>
      <c r="I11" s="14">
        <v>9.27284753881395</v>
      </c>
      <c r="J11" s="14">
        <v>6.17834140313789</v>
      </c>
      <c r="K11" s="14">
        <v>7.43117714300752</v>
      </c>
      <c r="L11" s="14">
        <v>11.217318945191</v>
      </c>
      <c r="M11" s="14">
        <v>4.65972440550104</v>
      </c>
      <c r="N11" s="14">
        <v>2.48282746467307</v>
      </c>
      <c r="O11" s="28"/>
      <c r="P11" s="13">
        <v>7.0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-168.84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8.0</v>
      </c>
      <c r="C12" s="14">
        <v>5.81797318998724</v>
      </c>
      <c r="D12" s="14">
        <v>33.1620279587528</v>
      </c>
      <c r="E12" s="14">
        <v>4.55773946354704</v>
      </c>
      <c r="F12" s="14">
        <v>15.9308922517331</v>
      </c>
      <c r="G12" s="14">
        <v>7.79055415419862</v>
      </c>
      <c r="H12" s="14">
        <v>2.31261701323092</v>
      </c>
      <c r="I12" s="14">
        <v>5.16492732765522</v>
      </c>
      <c r="J12" s="14">
        <v>41.5248761027774</v>
      </c>
      <c r="K12" s="14">
        <v>11.3719499291139</v>
      </c>
      <c r="L12" s="14">
        <v>0.663642163854092</v>
      </c>
      <c r="M12" s="14">
        <v>0.760877677998448</v>
      </c>
      <c r="N12" s="14">
        <v>8.66370152682066</v>
      </c>
      <c r="O12" s="28"/>
      <c r="P12" s="13">
        <v>8.0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-168.84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-168.84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9.0</v>
      </c>
      <c r="C13" s="14">
        <v>6.38793903635815</v>
      </c>
      <c r="D13" s="14">
        <v>7.43550138082355</v>
      </c>
      <c r="E13" s="14">
        <v>10.175503178034</v>
      </c>
      <c r="F13" s="14">
        <v>5.55316820478961</v>
      </c>
      <c r="G13" s="14">
        <v>20.7359892635824</v>
      </c>
      <c r="H13" s="14">
        <v>18.2939269992741</v>
      </c>
      <c r="I13" s="14">
        <v>24.255392053318</v>
      </c>
      <c r="J13" s="14">
        <v>23.3502751190536</v>
      </c>
      <c r="K13" s="14">
        <v>13.8444882591493</v>
      </c>
      <c r="L13" s="14">
        <v>14.3834568345557</v>
      </c>
      <c r="M13" s="14">
        <v>2.21813835203648</v>
      </c>
      <c r="N13" s="14">
        <v>3.13308703713119</v>
      </c>
      <c r="O13" s="28"/>
      <c r="P13" s="13">
        <v>9.0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10.0</v>
      </c>
      <c r="C14" s="14">
        <v>42.2664222469815</v>
      </c>
      <c r="D14" s="14">
        <v>4.45037611294538</v>
      </c>
      <c r="E14" s="14">
        <v>10.4306429767346</v>
      </c>
      <c r="F14" s="14">
        <v>11.3163635361226</v>
      </c>
      <c r="G14" s="14">
        <v>3.72465985423565</v>
      </c>
      <c r="H14" s="14">
        <v>17.3292271786587</v>
      </c>
      <c r="I14" s="14">
        <v>37.9819301857484</v>
      </c>
      <c r="J14" s="14">
        <v>24.4948956357751</v>
      </c>
      <c r="K14" s="14">
        <v>2.01917277090595</v>
      </c>
      <c r="L14" s="14">
        <v>48.1540586401649</v>
      </c>
      <c r="M14" s="14">
        <v>3.50734130267868</v>
      </c>
      <c r="N14" s="14">
        <v>14.0844711410284</v>
      </c>
      <c r="O14" s="28"/>
      <c r="P14" s="13">
        <v>10.0</v>
      </c>
      <c r="Q14" s="16">
        <f>VLOOKUP(IF(C14&gt;240,5,IF(C14&gt;180,4,IF(C14&gt;120,3,IF(C14&gt;60,2,IF(C14&gt;30,1,0))))),Trial!$E$8:$H$13,4)</f>
        <v>-168.84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-168.84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-168.84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11.0</v>
      </c>
      <c r="C15" s="14">
        <v>25.8741340307955</v>
      </c>
      <c r="D15" s="14">
        <v>16.621434687938</v>
      </c>
      <c r="E15" s="14">
        <v>0.528431204147637</v>
      </c>
      <c r="F15" s="14">
        <v>14.3064608558796</v>
      </c>
      <c r="G15" s="14">
        <v>28.3519807352189</v>
      </c>
      <c r="H15" s="14">
        <v>30.5974725062463</v>
      </c>
      <c r="I15" s="14">
        <v>0.626088853475791</v>
      </c>
      <c r="J15" s="14">
        <v>26.6016255027119</v>
      </c>
      <c r="K15" s="14">
        <v>12.3749120899694</v>
      </c>
      <c r="L15" s="14">
        <v>10.6655275303157</v>
      </c>
      <c r="M15" s="14">
        <v>49.9939014737434</v>
      </c>
      <c r="N15" s="14">
        <v>15.289153586443</v>
      </c>
      <c r="O15" s="28"/>
      <c r="P15" s="13">
        <v>11.0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-168.84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-168.84</v>
      </c>
      <c r="AB15" s="16">
        <f>VLOOKUP(IF(N15&gt;240,5,IF(N15&gt;180,4,IF(N15&gt;120,3,IF(N15&gt;60,2,IF(N15&gt;30,1,0))))),Trial!$E$8:$H$13,4)</f>
        <v>0</v>
      </c>
    </row>
    <row r="16">
      <c r="B16" s="13">
        <v>12.0</v>
      </c>
      <c r="C16" s="14">
        <v>0.133479531345231</v>
      </c>
      <c r="D16" s="14">
        <v>13.3706501575947</v>
      </c>
      <c r="E16" s="14">
        <v>8.45520602306351</v>
      </c>
      <c r="F16" s="14">
        <v>9.42887183977291</v>
      </c>
      <c r="G16" s="14">
        <v>1.46898819792969</v>
      </c>
      <c r="H16" s="14">
        <v>0.62092705629766</v>
      </c>
      <c r="I16" s="14">
        <v>1.70009787194431</v>
      </c>
      <c r="J16" s="14">
        <v>11.6685618034782</v>
      </c>
      <c r="K16" s="14">
        <v>6.80176515876411</v>
      </c>
      <c r="L16" s="14">
        <v>34.3731509409567</v>
      </c>
      <c r="M16" s="14">
        <v>10.5526901501113</v>
      </c>
      <c r="N16" s="14">
        <v>20.5680519662084</v>
      </c>
      <c r="O16" s="28"/>
      <c r="P16" s="13">
        <v>12.0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-168.84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13.0</v>
      </c>
      <c r="C17" s="14">
        <v>11.8829257727412</v>
      </c>
      <c r="D17" s="14">
        <v>32.0648885775191</v>
      </c>
      <c r="E17" s="14">
        <v>8.91912948573008</v>
      </c>
      <c r="F17" s="14">
        <v>10.9826335112361</v>
      </c>
      <c r="G17" s="14">
        <v>27.3439851018105</v>
      </c>
      <c r="H17" s="14">
        <v>8.36968434043229</v>
      </c>
      <c r="I17" s="14">
        <v>18.908282322179</v>
      </c>
      <c r="J17" s="14">
        <v>3.09563035843894</v>
      </c>
      <c r="K17" s="14">
        <v>2.85347512224689</v>
      </c>
      <c r="L17" s="14">
        <v>0.0780371961489424</v>
      </c>
      <c r="M17" s="14">
        <v>2.62079447507858</v>
      </c>
      <c r="N17" s="14">
        <v>22.873741936541</v>
      </c>
      <c r="O17" s="28"/>
      <c r="P17" s="13">
        <v>13.0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-168.84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14.0</v>
      </c>
      <c r="C18" s="14">
        <v>17.5608648696889</v>
      </c>
      <c r="D18" s="14">
        <v>8.05078994838449</v>
      </c>
      <c r="E18" s="14">
        <v>15.1090869184404</v>
      </c>
      <c r="F18" s="14">
        <v>3.03609400754794</v>
      </c>
      <c r="G18" s="14">
        <v>6.67437036987394</v>
      </c>
      <c r="H18" s="14">
        <v>5.82170926267281</v>
      </c>
      <c r="I18" s="14">
        <v>7.30600914174255</v>
      </c>
      <c r="J18" s="14">
        <v>19.9223117803441</v>
      </c>
      <c r="K18" s="14">
        <v>29.4458296323631</v>
      </c>
      <c r="L18" s="14">
        <v>1.78995123831555</v>
      </c>
      <c r="M18" s="14">
        <v>48.5330095116921</v>
      </c>
      <c r="N18" s="14">
        <v>9.38051636097953</v>
      </c>
      <c r="O18" s="28"/>
      <c r="P18" s="13">
        <v>14.0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-168.84</v>
      </c>
      <c r="AB18" s="16">
        <f>VLOOKUP(IF(N18&gt;240,5,IF(N18&gt;180,4,IF(N18&gt;120,3,IF(N18&gt;60,2,IF(N18&gt;30,1,0))))),Trial!$E$8:$H$13,4)</f>
        <v>0</v>
      </c>
    </row>
    <row r="19">
      <c r="B19" s="13">
        <v>15.0</v>
      </c>
      <c r="C19" s="14">
        <v>6.41144269611686</v>
      </c>
      <c r="D19" s="14">
        <v>19.4861589598687</v>
      </c>
      <c r="E19" s="14">
        <v>8.42991345562041</v>
      </c>
      <c r="F19" s="14">
        <v>1.97856354061514</v>
      </c>
      <c r="G19" s="14">
        <v>37.9677472745574</v>
      </c>
      <c r="H19" s="14">
        <v>3.38434006087482</v>
      </c>
      <c r="I19" s="14">
        <v>0.578095419332385</v>
      </c>
      <c r="J19" s="14">
        <v>10.9442709892275</v>
      </c>
      <c r="K19" s="14">
        <v>77.5152547147719</v>
      </c>
      <c r="L19" s="14">
        <v>0.156553168597499</v>
      </c>
      <c r="M19" s="14">
        <v>5.83989030933809</v>
      </c>
      <c r="N19" s="14">
        <v>24.2639281029317</v>
      </c>
      <c r="O19" s="28"/>
      <c r="P19" s="13">
        <v>15.0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-168.84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-844.2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16.0</v>
      </c>
      <c r="C20" s="14">
        <v>34.448086217018</v>
      </c>
      <c r="D20" s="14">
        <v>20.4228265530648</v>
      </c>
      <c r="E20" s="14">
        <v>13.8371687289594</v>
      </c>
      <c r="F20" s="14">
        <v>5.00507613876835</v>
      </c>
      <c r="G20" s="14">
        <v>27.109089194468</v>
      </c>
      <c r="H20" s="14">
        <v>48.7422569774502</v>
      </c>
      <c r="I20" s="14">
        <v>0.505926743311412</v>
      </c>
      <c r="J20" s="14">
        <v>1.24318635839294</v>
      </c>
      <c r="K20" s="14">
        <v>42.7514513184257</v>
      </c>
      <c r="L20" s="14">
        <v>0.462149912230081</v>
      </c>
      <c r="M20" s="14">
        <v>17.8572528125886</v>
      </c>
      <c r="N20" s="14">
        <v>7.0487287058495</v>
      </c>
      <c r="O20" s="28"/>
      <c r="P20" s="13">
        <v>16.0</v>
      </c>
      <c r="Q20" s="16">
        <f>VLOOKUP(IF(C20&gt;240,5,IF(C20&gt;180,4,IF(C20&gt;120,3,IF(C20&gt;60,2,IF(C20&gt;30,1,0))))),Trial!$E$8:$H$13,4)</f>
        <v>-168.84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-168.84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-168.84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17.0</v>
      </c>
      <c r="C21" s="14">
        <v>7.32786893993121</v>
      </c>
      <c r="D21" s="14">
        <v>0.455901692335486</v>
      </c>
      <c r="E21" s="14">
        <v>12.2489568686012</v>
      </c>
      <c r="F21" s="14">
        <v>2.75789646438562</v>
      </c>
      <c r="G21" s="14">
        <v>2.65078587457538</v>
      </c>
      <c r="H21" s="14">
        <v>5.48159408150241</v>
      </c>
      <c r="I21" s="14">
        <v>26.3516734341595</v>
      </c>
      <c r="J21" s="14">
        <v>27.8697771100763</v>
      </c>
      <c r="K21" s="14">
        <v>7.16161049902439</v>
      </c>
      <c r="L21" s="14">
        <v>16.3834991811993</v>
      </c>
      <c r="M21" s="14">
        <v>1.37519614185321</v>
      </c>
      <c r="N21" s="14">
        <v>23.1659546947542</v>
      </c>
      <c r="O21" s="28"/>
      <c r="P21" s="13">
        <v>17.0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18.0</v>
      </c>
      <c r="C22" s="14">
        <v>5.83281578728929</v>
      </c>
      <c r="D22" s="14">
        <v>3.45767766935751</v>
      </c>
      <c r="E22" s="14">
        <v>15.8392348038222</v>
      </c>
      <c r="F22" s="14">
        <v>50.5984950785465</v>
      </c>
      <c r="G22" s="14">
        <v>33.954754944863</v>
      </c>
      <c r="H22" s="14">
        <v>1.61140046328009</v>
      </c>
      <c r="I22" s="14">
        <v>9.50140220811591</v>
      </c>
      <c r="J22" s="14">
        <v>23.76068223958</v>
      </c>
      <c r="K22" s="14">
        <v>19.7246885759043</v>
      </c>
      <c r="L22" s="14">
        <v>44.7639504049845</v>
      </c>
      <c r="M22" s="14">
        <v>2.027572193183</v>
      </c>
      <c r="N22" s="14">
        <v>18.0435563105376</v>
      </c>
      <c r="O22" s="28"/>
      <c r="P22" s="13">
        <v>18.0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-168.84</v>
      </c>
      <c r="U22" s="16">
        <f>VLOOKUP(IF(G22&gt;240,5,IF(G22&gt;180,4,IF(G22&gt;120,3,IF(G22&gt;60,2,IF(G22&gt;30,1,0))))),Trial!$E$8:$H$13,4)</f>
        <v>-168.84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-168.84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19.0</v>
      </c>
      <c r="C23" s="14">
        <v>39.4257988296172</v>
      </c>
      <c r="D23" s="14">
        <v>9.00539835216478</v>
      </c>
      <c r="E23" s="14">
        <v>5.17857564400396</v>
      </c>
      <c r="F23" s="14">
        <v>27.9924824026416</v>
      </c>
      <c r="G23" s="14">
        <v>30.7597129313711</v>
      </c>
      <c r="H23" s="14">
        <v>34.6156098954102</v>
      </c>
      <c r="I23" s="14">
        <v>2.05442765643494</v>
      </c>
      <c r="J23" s="14">
        <v>12.7606058065564</v>
      </c>
      <c r="K23" s="14">
        <v>18.6702485376256</v>
      </c>
      <c r="L23" s="14">
        <v>1.57556678173044</v>
      </c>
      <c r="M23" s="14">
        <v>2.0122732501477</v>
      </c>
      <c r="N23" s="14">
        <v>2.23978338914151</v>
      </c>
      <c r="O23" s="28"/>
      <c r="P23" s="13">
        <v>19.0</v>
      </c>
      <c r="Q23" s="16">
        <f>VLOOKUP(IF(C23&gt;240,5,IF(C23&gt;180,4,IF(C23&gt;120,3,IF(C23&gt;60,2,IF(C23&gt;30,1,0))))),Trial!$E$8:$H$13,4)</f>
        <v>-168.84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-168.84</v>
      </c>
      <c r="V23" s="16">
        <f>VLOOKUP(IF(H23&gt;240,5,IF(H23&gt;180,4,IF(H23&gt;120,3,IF(H23&gt;60,2,IF(H23&gt;30,1,0))))),Trial!$E$8:$H$13,4)</f>
        <v>-168.84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20.0</v>
      </c>
      <c r="C24" s="14">
        <v>32.7930785417279</v>
      </c>
      <c r="D24" s="14">
        <v>1.93812516440694</v>
      </c>
      <c r="E24" s="14">
        <v>7.59165240917355</v>
      </c>
      <c r="F24" s="14">
        <v>7.92062715394422</v>
      </c>
      <c r="G24" s="14">
        <v>4.54083219932805</v>
      </c>
      <c r="H24" s="14">
        <v>16.5044360880958</v>
      </c>
      <c r="I24" s="14">
        <v>39.0146687701067</v>
      </c>
      <c r="J24" s="14">
        <v>9.63629163103178</v>
      </c>
      <c r="K24" s="14">
        <v>6.50638248771429</v>
      </c>
      <c r="L24" s="14">
        <v>1.47860404802486</v>
      </c>
      <c r="M24" s="14">
        <v>18.4089050491509</v>
      </c>
      <c r="N24" s="14">
        <v>7.70479188999161</v>
      </c>
      <c r="O24" s="28"/>
      <c r="P24" s="13">
        <v>20.0</v>
      </c>
      <c r="Q24" s="16">
        <f>VLOOKUP(IF(C24&gt;240,5,IF(C24&gt;180,4,IF(C24&gt;120,3,IF(C24&gt;60,2,IF(C24&gt;30,1,0))))),Trial!$E$8:$H$13,4)</f>
        <v>-168.84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-168.84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21.0</v>
      </c>
      <c r="C25" s="14">
        <v>29.6101322012458</v>
      </c>
      <c r="D25" s="14">
        <v>47.6760991780177</v>
      </c>
      <c r="E25" s="14">
        <v>10.380652367603</v>
      </c>
      <c r="F25" s="14">
        <v>9.88596406532452</v>
      </c>
      <c r="G25" s="14">
        <v>10.064788274467</v>
      </c>
      <c r="H25" s="14">
        <v>0.90100578032434</v>
      </c>
      <c r="I25" s="14">
        <v>6.24787099426612</v>
      </c>
      <c r="J25" s="14">
        <v>2.81904039904475</v>
      </c>
      <c r="K25" s="14">
        <v>10.6576524808289</v>
      </c>
      <c r="L25" s="14">
        <v>40.550681024762</v>
      </c>
      <c r="M25" s="14">
        <v>11.9258185050668</v>
      </c>
      <c r="N25" s="14">
        <v>13.3345525100114</v>
      </c>
      <c r="O25" s="28"/>
      <c r="P25" s="13">
        <v>21.0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-168.84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-168.84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22.0</v>
      </c>
      <c r="C26" s="14">
        <v>6.70527333276753</v>
      </c>
      <c r="D26" s="14">
        <v>9.32612311793491</v>
      </c>
      <c r="E26" s="14">
        <v>47.913661857409</v>
      </c>
      <c r="F26" s="14">
        <v>6.27980985213071</v>
      </c>
      <c r="G26" s="14">
        <v>0.881165911246957</v>
      </c>
      <c r="H26" s="14">
        <v>54.6737018289203</v>
      </c>
      <c r="I26" s="14">
        <v>24.6219317834837</v>
      </c>
      <c r="J26" s="14">
        <v>12.0022113521801</v>
      </c>
      <c r="K26" s="14">
        <v>5.5098769427406</v>
      </c>
      <c r="L26" s="14">
        <v>29.427280089489</v>
      </c>
      <c r="M26" s="14">
        <v>8.84368777507916</v>
      </c>
      <c r="N26" s="14">
        <v>12.3569937790065</v>
      </c>
      <c r="O26" s="28"/>
      <c r="P26" s="13">
        <v>22.0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-168.84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-168.84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23.0</v>
      </c>
      <c r="C27" s="14">
        <v>0.609480956074442</v>
      </c>
      <c r="D27" s="14">
        <v>6.85341038784708</v>
      </c>
      <c r="E27" s="14">
        <v>10.2636474254541</v>
      </c>
      <c r="F27" s="14">
        <v>40.3459642715474</v>
      </c>
      <c r="G27" s="14">
        <v>1.62995126796886</v>
      </c>
      <c r="H27" s="14">
        <v>31.3782326765081</v>
      </c>
      <c r="I27" s="14">
        <v>7.62831734027714</v>
      </c>
      <c r="J27" s="14">
        <v>1.92068254575133</v>
      </c>
      <c r="K27" s="14">
        <v>12.6962605810942</v>
      </c>
      <c r="L27" s="14">
        <v>3.80596980918199</v>
      </c>
      <c r="M27" s="14">
        <v>8.32498659845442</v>
      </c>
      <c r="N27" s="14">
        <v>4.3212170759216</v>
      </c>
      <c r="O27" s="28"/>
      <c r="P27" s="13">
        <v>23.0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-168.84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-168.84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24.0</v>
      </c>
      <c r="C28" s="14">
        <v>27.8357735773395</v>
      </c>
      <c r="D28" s="14">
        <v>5.04499134840444</v>
      </c>
      <c r="E28" s="14">
        <v>17.2647844807463</v>
      </c>
      <c r="F28" s="14">
        <v>2.0008486966063</v>
      </c>
      <c r="G28" s="14">
        <v>6.76370993256569</v>
      </c>
      <c r="H28" s="14">
        <v>36.9616196565052</v>
      </c>
      <c r="I28" s="14">
        <v>32.8227747708925</v>
      </c>
      <c r="J28" s="14">
        <v>13.6176539411866</v>
      </c>
      <c r="K28" s="14">
        <v>18.3907015335964</v>
      </c>
      <c r="L28" s="14">
        <v>41.3274440616092</v>
      </c>
      <c r="M28" s="14">
        <v>14.1888107399674</v>
      </c>
      <c r="N28" s="14">
        <v>1.91650809868747</v>
      </c>
      <c r="O28" s="28"/>
      <c r="P28" s="13">
        <v>24.0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-168.84</v>
      </c>
      <c r="W28" s="16">
        <f>VLOOKUP(IF(I28&gt;240,5,IF(I28&gt;180,4,IF(I28&gt;120,3,IF(I28&gt;60,2,IF(I28&gt;30,1,0))))),Trial!$E$8:$H$13,4)</f>
        <v>-168.84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-168.84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25.0</v>
      </c>
      <c r="C29" s="14">
        <v>11.6011786864465</v>
      </c>
      <c r="D29" s="14">
        <v>5.35078433304952</v>
      </c>
      <c r="E29" s="14">
        <v>18.7732189126488</v>
      </c>
      <c r="F29" s="14">
        <v>13.3230899341672</v>
      </c>
      <c r="G29" s="14">
        <v>29.3658001149509</v>
      </c>
      <c r="H29" s="14">
        <v>12.5226170516769</v>
      </c>
      <c r="I29" s="14">
        <v>7.85781381293983</v>
      </c>
      <c r="J29" s="14">
        <v>0.799534670077264</v>
      </c>
      <c r="K29" s="14">
        <v>44.4228792537875</v>
      </c>
      <c r="L29" s="14">
        <v>5.67956832004711</v>
      </c>
      <c r="M29" s="14">
        <v>6.64808024697069</v>
      </c>
      <c r="N29" s="14">
        <v>0.560973454266787</v>
      </c>
      <c r="O29" s="28"/>
      <c r="P29" s="13">
        <v>25.0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-168.84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26.0</v>
      </c>
      <c r="C30" s="14">
        <v>10.4636032524629</v>
      </c>
      <c r="D30" s="14">
        <v>48.1761618305869</v>
      </c>
      <c r="E30" s="14">
        <v>15.0020634702625</v>
      </c>
      <c r="F30" s="14">
        <v>10.77238925204</v>
      </c>
      <c r="G30" s="14">
        <v>0.87372539972776</v>
      </c>
      <c r="H30" s="14">
        <v>44.1325200092478</v>
      </c>
      <c r="I30" s="14">
        <v>26.5513168169621</v>
      </c>
      <c r="J30" s="14">
        <v>2.28840429335833</v>
      </c>
      <c r="K30" s="14">
        <v>5.67375967511907</v>
      </c>
      <c r="L30" s="14">
        <v>8.71217451291159</v>
      </c>
      <c r="M30" s="14">
        <v>5.16764346510172</v>
      </c>
      <c r="N30" s="14">
        <v>18.9065392914446</v>
      </c>
      <c r="O30" s="28"/>
      <c r="P30" s="13">
        <v>26.0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-168.84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-168.84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27.0</v>
      </c>
      <c r="C31" s="14">
        <v>6.00330365381259</v>
      </c>
      <c r="D31" s="14">
        <v>24.3210749967459</v>
      </c>
      <c r="E31" s="14">
        <v>9.28305616602302</v>
      </c>
      <c r="F31" s="14">
        <v>40.8965861871561</v>
      </c>
      <c r="G31" s="14">
        <v>11.5595206751706</v>
      </c>
      <c r="H31" s="14">
        <v>9.2280035186559</v>
      </c>
      <c r="I31" s="14">
        <v>36.0658399089893</v>
      </c>
      <c r="J31" s="14">
        <v>45.5680519433429</v>
      </c>
      <c r="K31" s="14">
        <v>4.49480323120952</v>
      </c>
      <c r="L31" s="14">
        <v>12.7282588317277</v>
      </c>
      <c r="M31" s="14">
        <v>0.980217678006738</v>
      </c>
      <c r="N31" s="14">
        <v>0.599880174268037</v>
      </c>
      <c r="O31" s="28"/>
      <c r="P31" s="13">
        <v>27.0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-168.84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-168.84</v>
      </c>
      <c r="X31" s="16">
        <f>VLOOKUP(IF(J31&gt;240,5,IF(J31&gt;180,4,IF(J31&gt;120,3,IF(J31&gt;60,2,IF(J31&gt;30,1,0))))),Trial!$E$8:$H$13,4)</f>
        <v>-168.84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28.0</v>
      </c>
      <c r="C32" s="14">
        <v>20.6468811531769</v>
      </c>
      <c r="D32" s="14">
        <v>29.5247871881787</v>
      </c>
      <c r="E32" s="14">
        <v>4.44783812715188</v>
      </c>
      <c r="F32" s="14">
        <v>18.6242110881241</v>
      </c>
      <c r="G32" s="14">
        <v>9.99578709248453</v>
      </c>
      <c r="H32" s="14">
        <v>32.6411721416255</v>
      </c>
      <c r="I32" s="14">
        <v>0.90908101061359</v>
      </c>
      <c r="J32" s="14">
        <v>17.0641675957696</v>
      </c>
      <c r="K32" s="14">
        <v>13.8479554287271</v>
      </c>
      <c r="L32" s="14">
        <v>2.16063527623191</v>
      </c>
      <c r="M32" s="14">
        <v>3.31402521813288</v>
      </c>
      <c r="N32" s="14">
        <v>36.2012683301886</v>
      </c>
      <c r="O32" s="28"/>
      <c r="P32" s="13">
        <v>28.0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-168.84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-168.84</v>
      </c>
    </row>
    <row r="33" ht="15.75" customHeight="1">
      <c r="B33" s="13">
        <v>29.0</v>
      </c>
      <c r="C33" s="14">
        <v>11.0786878125029</v>
      </c>
      <c r="D33" s="14">
        <v>12.741850897971</v>
      </c>
      <c r="E33" s="14">
        <v>6.44117558163876</v>
      </c>
      <c r="F33" s="14">
        <v>0.0200636708177626</v>
      </c>
      <c r="G33" s="14">
        <v>52.6189109219204</v>
      </c>
      <c r="H33" s="14">
        <v>2.73850485216826</v>
      </c>
      <c r="I33" s="14">
        <v>29.0102502877328</v>
      </c>
      <c r="J33" s="14">
        <v>11.2861457283619</v>
      </c>
      <c r="K33" s="14">
        <v>0.0865276018157601</v>
      </c>
      <c r="L33" s="14">
        <v>8.87002709894597</v>
      </c>
      <c r="M33" s="14">
        <v>23.9521627394918</v>
      </c>
      <c r="N33" s="14">
        <v>27.3823251003835</v>
      </c>
      <c r="O33" s="28"/>
      <c r="P33" s="13">
        <v>29.0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-168.84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30.0</v>
      </c>
      <c r="C34" s="14">
        <v>10.7601189839492</v>
      </c>
      <c r="D34" s="14">
        <v>4.31193696723007</v>
      </c>
      <c r="E34" s="14">
        <v>13.6331440781461</v>
      </c>
      <c r="F34" s="14">
        <v>9.7588454419747</v>
      </c>
      <c r="G34" s="14">
        <v>8.63246822264045</v>
      </c>
      <c r="H34" s="14">
        <v>3.24665279649889</v>
      </c>
      <c r="I34" s="14">
        <v>3.15978852566332</v>
      </c>
      <c r="J34" s="14">
        <v>2.37792660249397</v>
      </c>
      <c r="K34" s="14">
        <v>10.562762499382</v>
      </c>
      <c r="L34" s="14">
        <v>30.1176508782867</v>
      </c>
      <c r="M34" s="14">
        <v>0.837276869353367</v>
      </c>
      <c r="N34" s="14">
        <v>41.3017732538005</v>
      </c>
      <c r="O34" s="28"/>
      <c r="P34" s="13">
        <v>30.0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-168.84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-168.84</v>
      </c>
    </row>
    <row r="35" ht="15.75" customHeight="1">
      <c r="B35" s="13">
        <v>31.0</v>
      </c>
      <c r="C35" s="14">
        <v>14.9938465764438</v>
      </c>
      <c r="D35" s="14">
        <v>1.67393737938255</v>
      </c>
      <c r="E35" s="14">
        <v>16.6273353724569</v>
      </c>
      <c r="F35" s="14">
        <v>62.2820873038212</v>
      </c>
      <c r="G35" s="14">
        <v>14.8762401513042</v>
      </c>
      <c r="H35" s="14">
        <v>1.41857818700373</v>
      </c>
      <c r="I35" s="14">
        <v>0.655197941232473</v>
      </c>
      <c r="J35" s="14">
        <v>6.59579704326984</v>
      </c>
      <c r="K35" s="14">
        <v>18.3962976413997</v>
      </c>
      <c r="L35" s="14">
        <v>3.93299483522763</v>
      </c>
      <c r="M35" s="14">
        <v>9.95605517411605</v>
      </c>
      <c r="N35" s="14">
        <v>74.08466646938</v>
      </c>
      <c r="O35" s="28"/>
      <c r="P35" s="13">
        <v>31.0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-844.2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-844.2</v>
      </c>
    </row>
    <row r="36" ht="15.75" customHeight="1">
      <c r="B36" s="13">
        <v>32.0</v>
      </c>
      <c r="C36" s="14">
        <v>3.1771760654899</v>
      </c>
      <c r="D36" s="14">
        <v>20.1192324555697</v>
      </c>
      <c r="E36" s="14">
        <v>4.60546674672514</v>
      </c>
      <c r="F36" s="14">
        <v>31.2185684293231</v>
      </c>
      <c r="G36" s="14">
        <v>1.79775602649897</v>
      </c>
      <c r="H36" s="14">
        <v>7.48519869754091</v>
      </c>
      <c r="I36" s="14">
        <v>0.678620592276034</v>
      </c>
      <c r="J36" s="14">
        <v>27.4144824115995</v>
      </c>
      <c r="K36" s="14">
        <v>13.7112042645795</v>
      </c>
      <c r="L36" s="14">
        <v>33.0261842980703</v>
      </c>
      <c r="M36" s="14">
        <v>4.96406322810799</v>
      </c>
      <c r="N36" s="14">
        <v>5.212018112652</v>
      </c>
      <c r="O36" s="28"/>
      <c r="P36" s="13">
        <v>32.0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-168.84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-168.84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33.0</v>
      </c>
      <c r="C37" s="14">
        <v>0.885975843824761</v>
      </c>
      <c r="D37" s="14">
        <v>34.6104808412215</v>
      </c>
      <c r="E37" s="14">
        <v>4.6816547261551</v>
      </c>
      <c r="F37" s="14">
        <v>1.66650761850178</v>
      </c>
      <c r="G37" s="14">
        <v>17.2297454572501</v>
      </c>
      <c r="H37" s="14">
        <v>12.4067078198524</v>
      </c>
      <c r="I37" s="14">
        <v>13.5043727288493</v>
      </c>
      <c r="J37" s="14">
        <v>65.6938124741373</v>
      </c>
      <c r="K37" s="14">
        <v>12.4465454414303</v>
      </c>
      <c r="L37" s="14">
        <v>13.1415225046905</v>
      </c>
      <c r="M37" s="14">
        <v>37.1155344769081</v>
      </c>
      <c r="N37" s="14">
        <v>37.9985750168284</v>
      </c>
      <c r="O37" s="28"/>
      <c r="P37" s="13">
        <v>33.0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-168.84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-844.2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-168.84</v>
      </c>
      <c r="AB37" s="16">
        <f>VLOOKUP(IF(N37&gt;240,5,IF(N37&gt;180,4,IF(N37&gt;120,3,IF(N37&gt;60,2,IF(N37&gt;30,1,0))))),Trial!$E$8:$H$13,4)</f>
        <v>-168.84</v>
      </c>
    </row>
    <row r="38" ht="15.75" customHeight="1">
      <c r="B38" s="13">
        <v>34.0</v>
      </c>
      <c r="C38" s="14">
        <v>31.9312188593412</v>
      </c>
      <c r="D38" s="14">
        <v>42.0564483825989</v>
      </c>
      <c r="E38" s="14">
        <v>1.11617388669401</v>
      </c>
      <c r="F38" s="14">
        <v>19.0200843935119</v>
      </c>
      <c r="G38" s="14">
        <v>17.2617773053454</v>
      </c>
      <c r="H38" s="14">
        <v>8.89053787104785</v>
      </c>
      <c r="I38" s="14">
        <v>2.73200866067782</v>
      </c>
      <c r="J38" s="14">
        <v>9.02042012661695</v>
      </c>
      <c r="K38" s="14">
        <v>13.2510888363151</v>
      </c>
      <c r="L38" s="14">
        <v>33.118087382567</v>
      </c>
      <c r="M38" s="14">
        <v>25.8791530864749</v>
      </c>
      <c r="N38" s="14">
        <v>4.75502712652087</v>
      </c>
      <c r="O38" s="28"/>
      <c r="P38" s="13">
        <v>34.0</v>
      </c>
      <c r="Q38" s="16">
        <f>VLOOKUP(IF(C38&gt;240,5,IF(C38&gt;180,4,IF(C38&gt;120,3,IF(C38&gt;60,2,IF(C38&gt;30,1,0))))),Trial!$E$8:$H$13,4)</f>
        <v>-168.84</v>
      </c>
      <c r="R38" s="16">
        <f>VLOOKUP(IF(D38&gt;240,5,IF(D38&gt;180,4,IF(D38&gt;120,3,IF(D38&gt;60,2,IF(D38&gt;30,1,0))))),Trial!$E$8:$H$13,4)</f>
        <v>-168.84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-168.84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35.0</v>
      </c>
      <c r="C39" s="14">
        <v>4.57547741476446</v>
      </c>
      <c r="D39" s="14">
        <v>3.42905409866944</v>
      </c>
      <c r="E39" s="14">
        <v>16.5545011817696</v>
      </c>
      <c r="F39" s="14">
        <v>27.7881756226037</v>
      </c>
      <c r="G39" s="14">
        <v>7.64048802433535</v>
      </c>
      <c r="H39" s="14">
        <v>10.7140486913951</v>
      </c>
      <c r="I39" s="14">
        <v>9.29822967387736</v>
      </c>
      <c r="J39" s="14">
        <v>5.77286408515647</v>
      </c>
      <c r="K39" s="14">
        <v>5.35572353089501</v>
      </c>
      <c r="L39" s="14">
        <v>10.6333693809094</v>
      </c>
      <c r="M39" s="14">
        <v>8.05241765514397</v>
      </c>
      <c r="N39" s="14">
        <v>18.1634914403068</v>
      </c>
      <c r="O39" s="28"/>
      <c r="P39" s="13">
        <v>35.0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36.0</v>
      </c>
      <c r="C40" s="14">
        <v>9.29045406170189</v>
      </c>
      <c r="D40" s="14">
        <v>5.84121385356411</v>
      </c>
      <c r="E40" s="14">
        <v>25.5391751310293</v>
      </c>
      <c r="F40" s="14">
        <v>0.789945771142623</v>
      </c>
      <c r="G40" s="14">
        <v>0.879410764494373</v>
      </c>
      <c r="H40" s="14">
        <v>3.45914572876817</v>
      </c>
      <c r="I40" s="14">
        <v>34.315708473297</v>
      </c>
      <c r="J40" s="14">
        <v>8.12999258749187</v>
      </c>
      <c r="K40" s="14">
        <v>35.9404238973815</v>
      </c>
      <c r="L40" s="14">
        <v>15.6071990349548</v>
      </c>
      <c r="M40" s="14">
        <v>3.9399562147446</v>
      </c>
      <c r="N40" s="14">
        <v>0.0885843177349145</v>
      </c>
      <c r="O40" s="28"/>
      <c r="P40" s="13">
        <v>36.0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-168.84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-168.84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37.0</v>
      </c>
      <c r="C41" s="14">
        <v>4.45453299209476</v>
      </c>
      <c r="D41" s="14">
        <v>7.38134812938001</v>
      </c>
      <c r="E41" s="14">
        <v>1.32152310339734</v>
      </c>
      <c r="F41" s="14">
        <v>9.73047733074054</v>
      </c>
      <c r="G41" s="14">
        <v>3.11795362537837</v>
      </c>
      <c r="H41" s="14">
        <v>6.27202269388363</v>
      </c>
      <c r="I41" s="14">
        <v>5.16314692329615</v>
      </c>
      <c r="J41" s="14">
        <v>15.4083440260248</v>
      </c>
      <c r="K41" s="14">
        <v>0.716363943647593</v>
      </c>
      <c r="L41" s="14">
        <v>19.9193331592934</v>
      </c>
      <c r="M41" s="14">
        <v>13.7045287241446</v>
      </c>
      <c r="N41" s="14">
        <v>0.0113800819963217</v>
      </c>
      <c r="O41" s="28"/>
      <c r="P41" s="13">
        <v>37.0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38.0</v>
      </c>
      <c r="C42" s="14">
        <v>16.5486189856412</v>
      </c>
      <c r="D42" s="14">
        <v>6.36989305727184</v>
      </c>
      <c r="E42" s="14">
        <v>16.7548216607253</v>
      </c>
      <c r="F42" s="14">
        <v>11.2887691513853</v>
      </c>
      <c r="G42" s="14">
        <v>2.00782399624586</v>
      </c>
      <c r="H42" s="14">
        <v>8.50343224742463</v>
      </c>
      <c r="I42" s="14">
        <v>9.11949772853404</v>
      </c>
      <c r="J42" s="14">
        <v>3.31008463399485</v>
      </c>
      <c r="K42" s="14">
        <v>5.1302201479594</v>
      </c>
      <c r="L42" s="14">
        <v>19.5751492067458</v>
      </c>
      <c r="M42" s="14">
        <v>6.44711434375495</v>
      </c>
      <c r="N42" s="14">
        <v>22.4247122915897</v>
      </c>
      <c r="O42" s="28"/>
      <c r="P42" s="13">
        <v>38.0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39.0</v>
      </c>
      <c r="C43" s="14">
        <v>7.26364909904078</v>
      </c>
      <c r="D43" s="14">
        <v>42.4132119565082</v>
      </c>
      <c r="E43" s="14">
        <v>37.0790659337958</v>
      </c>
      <c r="F43" s="14">
        <v>14.7680404263766</v>
      </c>
      <c r="G43" s="14">
        <v>12.2616317059827</v>
      </c>
      <c r="H43" s="14">
        <v>24.9793107143108</v>
      </c>
      <c r="I43" s="14">
        <v>32.932745523723</v>
      </c>
      <c r="J43" s="14">
        <v>7.46761419111863</v>
      </c>
      <c r="K43" s="14">
        <v>3.94190792211283</v>
      </c>
      <c r="L43" s="14">
        <v>4.98840847540989</v>
      </c>
      <c r="M43" s="14">
        <v>4.8558813566342</v>
      </c>
      <c r="N43" s="14">
        <v>20.4834124160217</v>
      </c>
      <c r="O43" s="28"/>
      <c r="P43" s="13">
        <v>39.0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-168.84</v>
      </c>
      <c r="S43" s="16">
        <f>VLOOKUP(IF(E43&gt;240,5,IF(E43&gt;180,4,IF(E43&gt;120,3,IF(E43&gt;60,2,IF(E43&gt;30,1,0))))),Trial!$E$8:$H$13,4)</f>
        <v>-168.84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-168.84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40.0</v>
      </c>
      <c r="C44" s="14">
        <v>0.359203767663024</v>
      </c>
      <c r="D44" s="14">
        <v>5.54219291545451</v>
      </c>
      <c r="E44" s="14">
        <v>7.86121232667938</v>
      </c>
      <c r="F44" s="14">
        <v>4.15902403648943</v>
      </c>
      <c r="G44" s="14">
        <v>3.03953094407916</v>
      </c>
      <c r="H44" s="14">
        <v>0.309458702671501</v>
      </c>
      <c r="I44" s="14">
        <v>9.79993080720305</v>
      </c>
      <c r="J44" s="14">
        <v>7.85960494307801</v>
      </c>
      <c r="K44" s="14">
        <v>43.8883609299488</v>
      </c>
      <c r="L44" s="14">
        <v>14.7745428274604</v>
      </c>
      <c r="M44" s="14">
        <v>0.0186518321255504</v>
      </c>
      <c r="N44" s="14">
        <v>5.73709825286642</v>
      </c>
      <c r="O44" s="28"/>
      <c r="P44" s="13">
        <v>40.0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-168.84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41.0</v>
      </c>
      <c r="C45" s="14">
        <v>3.90778185334057</v>
      </c>
      <c r="D45" s="14">
        <v>53.4884841801757</v>
      </c>
      <c r="E45" s="14">
        <v>82.639277973458</v>
      </c>
      <c r="F45" s="14">
        <v>13.3603525667669</v>
      </c>
      <c r="G45" s="14">
        <v>36.7984217665812</v>
      </c>
      <c r="H45" s="14">
        <v>11.275267711608</v>
      </c>
      <c r="I45" s="14">
        <v>8.35269082803279</v>
      </c>
      <c r="J45" s="14">
        <v>7.50005974899977</v>
      </c>
      <c r="K45" s="14">
        <v>21.067193559042</v>
      </c>
      <c r="L45" s="14">
        <v>1.36439718079146</v>
      </c>
      <c r="M45" s="14">
        <v>27.0248405902151</v>
      </c>
      <c r="N45" s="14">
        <v>10.1714581134729</v>
      </c>
      <c r="O45" s="28"/>
      <c r="P45" s="13">
        <v>41.0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-168.84</v>
      </c>
      <c r="S45" s="16">
        <f>VLOOKUP(IF(E45&gt;240,5,IF(E45&gt;180,4,IF(E45&gt;120,3,IF(E45&gt;60,2,IF(E45&gt;30,1,0))))),Trial!$E$8:$H$13,4)</f>
        <v>-844.2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-168.84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42.0</v>
      </c>
      <c r="C46" s="14">
        <v>10.0758046122455</v>
      </c>
      <c r="D46" s="14">
        <v>12.6213681488027</v>
      </c>
      <c r="E46" s="14">
        <v>3.23407856281847</v>
      </c>
      <c r="F46" s="14">
        <v>25.0236819113109</v>
      </c>
      <c r="G46" s="14">
        <v>0.603616219013929</v>
      </c>
      <c r="H46" s="14">
        <v>2.35520327696577</v>
      </c>
      <c r="I46" s="14">
        <v>49.1700636416539</v>
      </c>
      <c r="J46" s="14">
        <v>12.137141269442</v>
      </c>
      <c r="K46" s="14">
        <v>2.25286401808262</v>
      </c>
      <c r="L46" s="14">
        <v>25.0369745200936</v>
      </c>
      <c r="M46" s="14">
        <v>2.73331052904782</v>
      </c>
      <c r="N46" s="14">
        <v>7.23388324957341</v>
      </c>
      <c r="O46" s="28"/>
      <c r="P46" s="13">
        <v>42.0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-168.84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43.0</v>
      </c>
      <c r="C47" s="14">
        <v>45.3129367877669</v>
      </c>
      <c r="D47" s="14">
        <v>53.8354983242387</v>
      </c>
      <c r="E47" s="14">
        <v>29.6576823474844</v>
      </c>
      <c r="F47" s="14">
        <v>8.33663352532312</v>
      </c>
      <c r="G47" s="14">
        <v>27.0148298597399</v>
      </c>
      <c r="H47" s="14">
        <v>14.3012477963449</v>
      </c>
      <c r="I47" s="14">
        <v>4.27836509863765</v>
      </c>
      <c r="J47" s="14">
        <v>1.24071007567297</v>
      </c>
      <c r="K47" s="14">
        <v>0.869228895753622</v>
      </c>
      <c r="L47" s="14">
        <v>12.9322510811718</v>
      </c>
      <c r="M47" s="14">
        <v>8.12114556552842</v>
      </c>
      <c r="N47" s="14">
        <v>11.071177557412</v>
      </c>
      <c r="O47" s="28"/>
      <c r="P47" s="13">
        <v>43.0</v>
      </c>
      <c r="Q47" s="16">
        <f>VLOOKUP(IF(C47&gt;240,5,IF(C47&gt;180,4,IF(C47&gt;120,3,IF(C47&gt;60,2,IF(C47&gt;30,1,0))))),Trial!$E$8:$H$13,4)</f>
        <v>-168.84</v>
      </c>
      <c r="R47" s="16">
        <f>VLOOKUP(IF(D47&gt;240,5,IF(D47&gt;180,4,IF(D47&gt;120,3,IF(D47&gt;60,2,IF(D47&gt;30,1,0))))),Trial!$E$8:$H$13,4)</f>
        <v>-168.84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44.0</v>
      </c>
      <c r="C48" s="14">
        <v>1.94959305228913</v>
      </c>
      <c r="D48" s="14">
        <v>6.71359827741981</v>
      </c>
      <c r="E48" s="14">
        <v>11.1657811942787</v>
      </c>
      <c r="F48" s="14">
        <v>6.97682978818193</v>
      </c>
      <c r="G48" s="14">
        <v>3.9812674216847</v>
      </c>
      <c r="H48" s="14">
        <v>0.177384219132364</v>
      </c>
      <c r="I48" s="14">
        <v>2.55970999365672</v>
      </c>
      <c r="J48" s="14">
        <v>17.6342259713666</v>
      </c>
      <c r="K48" s="14">
        <v>6.95427119494314</v>
      </c>
      <c r="L48" s="14">
        <v>27.0000768719677</v>
      </c>
      <c r="M48" s="14">
        <v>4.89235980436206</v>
      </c>
      <c r="N48" s="14">
        <v>20.6606535141574</v>
      </c>
      <c r="O48" s="28"/>
      <c r="P48" s="13">
        <v>44.0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45.0</v>
      </c>
      <c r="C49" s="14">
        <v>10.9244284510924</v>
      </c>
      <c r="D49" s="14">
        <v>7.80268919898006</v>
      </c>
      <c r="E49" s="14">
        <v>5.03208296606317</v>
      </c>
      <c r="F49" s="14">
        <v>2.62902302434668</v>
      </c>
      <c r="G49" s="14">
        <v>18.5112175152855</v>
      </c>
      <c r="H49" s="14">
        <v>16.6433506825225</v>
      </c>
      <c r="I49" s="14">
        <v>7.5451112841256</v>
      </c>
      <c r="J49" s="14">
        <v>14.1018019750001</v>
      </c>
      <c r="K49" s="14">
        <v>15.2245202529635</v>
      </c>
      <c r="L49" s="14">
        <v>28.9667107152257</v>
      </c>
      <c r="M49" s="14">
        <v>28.6107387474243</v>
      </c>
      <c r="N49" s="14">
        <v>11.0650414594667</v>
      </c>
      <c r="O49" s="28"/>
      <c r="P49" s="13">
        <v>45.0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46.0</v>
      </c>
      <c r="C50" s="14">
        <v>5.9392224973999</v>
      </c>
      <c r="D50" s="14">
        <v>10.0573634728789</v>
      </c>
      <c r="E50" s="14">
        <v>8.22787969373167</v>
      </c>
      <c r="F50" s="14">
        <v>3.30392842150257</v>
      </c>
      <c r="G50" s="14">
        <v>4.43490250306003</v>
      </c>
      <c r="H50" s="14">
        <v>27.4134595120761</v>
      </c>
      <c r="I50" s="14">
        <v>1.7885516618099</v>
      </c>
      <c r="J50" s="14">
        <v>8.0746352719143</v>
      </c>
      <c r="K50" s="14">
        <v>31.2072103939329</v>
      </c>
      <c r="L50" s="14">
        <v>7.81167563516647</v>
      </c>
      <c r="M50" s="14">
        <v>10.3082797466777</v>
      </c>
      <c r="N50" s="14">
        <v>7.3531429263191</v>
      </c>
      <c r="O50" s="28"/>
      <c r="P50" s="13">
        <v>46.0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-168.84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47.0</v>
      </c>
      <c r="C51" s="14">
        <v>5.60672699706629</v>
      </c>
      <c r="D51" s="14">
        <v>35.1581018119773</v>
      </c>
      <c r="E51" s="14">
        <v>1.04561788052966</v>
      </c>
      <c r="F51" s="14">
        <v>48.2366808478661</v>
      </c>
      <c r="G51" s="14">
        <v>8.30609750468284</v>
      </c>
      <c r="H51" s="14">
        <v>16.2658632493796</v>
      </c>
      <c r="I51" s="14">
        <v>20.7760477478834</v>
      </c>
      <c r="J51" s="14">
        <v>5.06255433429033</v>
      </c>
      <c r="K51" s="14">
        <v>9.34943212196231</v>
      </c>
      <c r="L51" s="14">
        <v>4.93399609113112</v>
      </c>
      <c r="M51" s="14">
        <v>12.4976587615194</v>
      </c>
      <c r="N51" s="14">
        <v>6.24503692075309</v>
      </c>
      <c r="O51" s="28"/>
      <c r="P51" s="13">
        <v>47.0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-168.84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-168.84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48.0</v>
      </c>
      <c r="C52" s="14">
        <v>3.60334733035415</v>
      </c>
      <c r="D52" s="14">
        <v>19.1049506462397</v>
      </c>
      <c r="E52" s="14">
        <v>43.5048796191246</v>
      </c>
      <c r="F52" s="14">
        <v>9.02462579542771</v>
      </c>
      <c r="G52" s="14">
        <v>29.5842387421492</v>
      </c>
      <c r="H52" s="14">
        <v>7.02482307096943</v>
      </c>
      <c r="I52" s="14">
        <v>3.82323910684375</v>
      </c>
      <c r="J52" s="14">
        <v>1.24084688169703</v>
      </c>
      <c r="K52" s="14">
        <v>7.76419627635243</v>
      </c>
      <c r="L52" s="14">
        <v>39.2605060226938</v>
      </c>
      <c r="M52" s="14">
        <v>6.36535190278664</v>
      </c>
      <c r="N52" s="14">
        <v>29.2808657033805</v>
      </c>
      <c r="O52" s="28"/>
      <c r="P52" s="13">
        <v>48.0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-168.84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-168.84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49.0</v>
      </c>
      <c r="C53" s="14">
        <v>18.813443336937</v>
      </c>
      <c r="D53" s="14">
        <v>10.13197285356</v>
      </c>
      <c r="E53" s="14">
        <v>20.3436723298611</v>
      </c>
      <c r="F53" s="14">
        <v>9.89735975861549</v>
      </c>
      <c r="G53" s="14">
        <v>6.8752450509881</v>
      </c>
      <c r="H53" s="14">
        <v>10.3513347054832</v>
      </c>
      <c r="I53" s="14">
        <v>63.0467152371447</v>
      </c>
      <c r="J53" s="14">
        <v>6.22997741913423</v>
      </c>
      <c r="K53" s="14">
        <v>8.82152072852477</v>
      </c>
      <c r="L53" s="14">
        <v>22.2100086404446</v>
      </c>
      <c r="M53" s="14">
        <v>9.68415026552975</v>
      </c>
      <c r="N53" s="14">
        <v>0.441286314530049</v>
      </c>
      <c r="O53" s="28"/>
      <c r="P53" s="13">
        <v>49.0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-844.2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50.0</v>
      </c>
      <c r="C54" s="14">
        <v>12.4154888133736</v>
      </c>
      <c r="D54" s="14">
        <v>4.68855405924842</v>
      </c>
      <c r="E54" s="14">
        <v>9.32706944877282</v>
      </c>
      <c r="F54" s="14">
        <v>10.0505905179307</v>
      </c>
      <c r="G54" s="14">
        <v>14.5973142602699</v>
      </c>
      <c r="H54" s="14">
        <v>12.828662059571</v>
      </c>
      <c r="I54" s="14">
        <v>16.3948540108104</v>
      </c>
      <c r="J54" s="14">
        <v>3.76864940000801</v>
      </c>
      <c r="K54" s="14">
        <v>4.84133413440553</v>
      </c>
      <c r="L54" s="14">
        <v>58.6643270464772</v>
      </c>
      <c r="M54" s="14">
        <v>69.5192692799082</v>
      </c>
      <c r="N54" s="14">
        <v>1.39624647434141</v>
      </c>
      <c r="O54" s="28"/>
      <c r="P54" s="13">
        <v>50.0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-168.84</v>
      </c>
      <c r="AA54" s="16">
        <f>VLOOKUP(IF(M54&gt;240,5,IF(M54&gt;180,4,IF(M54&gt;120,3,IF(M54&gt;60,2,IF(M54&gt;30,1,0))))),Trial!$E$8:$H$13,4)</f>
        <v>-844.2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51.0</v>
      </c>
      <c r="C55" s="14">
        <v>16.327900410931</v>
      </c>
      <c r="D55" s="14">
        <v>54.8203730644816</v>
      </c>
      <c r="E55" s="14">
        <v>10.4177457320722</v>
      </c>
      <c r="F55" s="14">
        <v>3.36625478463247</v>
      </c>
      <c r="G55" s="14">
        <v>12.9462940781463</v>
      </c>
      <c r="H55" s="14">
        <v>4.2135269776918</v>
      </c>
      <c r="I55" s="14">
        <v>20.5017337196724</v>
      </c>
      <c r="J55" s="14">
        <v>1.7263413942419</v>
      </c>
      <c r="K55" s="14">
        <v>2.35793065277706</v>
      </c>
      <c r="L55" s="14">
        <v>10.1759782293811</v>
      </c>
      <c r="M55" s="14">
        <v>0.622187100816518</v>
      </c>
      <c r="N55" s="14">
        <v>9.70304487738758</v>
      </c>
      <c r="O55" s="28"/>
      <c r="P55" s="13">
        <v>51.0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-168.84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52.0</v>
      </c>
      <c r="C56" s="14">
        <v>3.68267356418073</v>
      </c>
      <c r="D56" s="14">
        <v>8.67043090984225</v>
      </c>
      <c r="E56" s="14">
        <v>17.3059634062369</v>
      </c>
      <c r="F56" s="14">
        <v>39.4827735870799</v>
      </c>
      <c r="G56" s="14">
        <v>35.3043133839687</v>
      </c>
      <c r="H56" s="14">
        <v>1.34106481449916</v>
      </c>
      <c r="I56" s="14">
        <v>31.1656691214506</v>
      </c>
      <c r="J56" s="14">
        <v>32.8197319321057</v>
      </c>
      <c r="K56" s="14">
        <v>1.38636849986765</v>
      </c>
      <c r="L56" s="14">
        <v>27.7884843560371</v>
      </c>
      <c r="M56" s="14">
        <v>0.906989586073905</v>
      </c>
      <c r="N56" s="14">
        <v>34.8091181441864</v>
      </c>
      <c r="O56" s="28"/>
      <c r="P56" s="13">
        <v>52.0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-168.84</v>
      </c>
      <c r="U56" s="16">
        <f>VLOOKUP(IF(G56&gt;240,5,IF(G56&gt;180,4,IF(G56&gt;120,3,IF(G56&gt;60,2,IF(G56&gt;30,1,0))))),Trial!$E$8:$H$13,4)</f>
        <v>-168.84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-168.84</v>
      </c>
      <c r="X56" s="16">
        <f>VLOOKUP(IF(J56&gt;240,5,IF(J56&gt;180,4,IF(J56&gt;120,3,IF(J56&gt;60,2,IF(J56&gt;30,1,0))))),Trial!$E$8:$H$13,4)</f>
        <v>-168.84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-168.84</v>
      </c>
    </row>
    <row r="57" ht="15.75" customHeight="1">
      <c r="B57" s="13">
        <v>53.0</v>
      </c>
      <c r="C57" s="14">
        <v>10.9812183279254</v>
      </c>
      <c r="D57" s="14">
        <v>16.2434788321363</v>
      </c>
      <c r="E57" s="14">
        <v>13.2583159698472</v>
      </c>
      <c r="F57" s="14">
        <v>2.22476578317583</v>
      </c>
      <c r="G57" s="14">
        <v>6.67424183727228</v>
      </c>
      <c r="H57" s="14">
        <v>1.42650999887296</v>
      </c>
      <c r="I57" s="14">
        <v>6.21436599176377</v>
      </c>
      <c r="J57" s="14">
        <v>48.3211138484686</v>
      </c>
      <c r="K57" s="14">
        <v>45.0756050993629</v>
      </c>
      <c r="L57" s="14">
        <v>4.03414794942364</v>
      </c>
      <c r="M57" s="14">
        <v>23.8032069444058</v>
      </c>
      <c r="N57" s="14">
        <v>15.8298483753077</v>
      </c>
      <c r="O57" s="28"/>
      <c r="P57" s="13">
        <v>53.0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-168.84</v>
      </c>
      <c r="Y57" s="16">
        <f>VLOOKUP(IF(K57&gt;240,5,IF(K57&gt;180,4,IF(K57&gt;120,3,IF(K57&gt;60,2,IF(K57&gt;30,1,0))))),Trial!$E$8:$H$13,4)</f>
        <v>-168.84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54.0</v>
      </c>
      <c r="C58" s="14">
        <v>6.38465758413076</v>
      </c>
      <c r="D58" s="14">
        <v>6.79425121285021</v>
      </c>
      <c r="E58" s="14">
        <v>5.38847217801958</v>
      </c>
      <c r="F58" s="14">
        <v>85.0436390000702</v>
      </c>
      <c r="G58" s="14">
        <v>8.97343968506902</v>
      </c>
      <c r="H58" s="14">
        <v>10.8673214775863</v>
      </c>
      <c r="I58" s="14">
        <v>14.0689294654248</v>
      </c>
      <c r="J58" s="14">
        <v>10.1542687858455</v>
      </c>
      <c r="K58" s="14">
        <v>5.37199608613989</v>
      </c>
      <c r="L58" s="14">
        <v>0.444424189081115</v>
      </c>
      <c r="M58" s="14">
        <v>6.36800560634583</v>
      </c>
      <c r="N58" s="14">
        <v>2.26112798058348</v>
      </c>
      <c r="O58" s="28"/>
      <c r="P58" s="13">
        <v>54.0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-844.2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55.0</v>
      </c>
      <c r="C59" s="14">
        <v>9.03219160158187</v>
      </c>
      <c r="D59" s="14">
        <v>25.3261265704844</v>
      </c>
      <c r="E59" s="14">
        <v>23.1449465161625</v>
      </c>
      <c r="F59" s="14">
        <v>4.40949785057455</v>
      </c>
      <c r="G59" s="14">
        <v>1.05991349788383</v>
      </c>
      <c r="H59" s="14">
        <v>6.20757658034563</v>
      </c>
      <c r="I59" s="14">
        <v>4.52288457658142</v>
      </c>
      <c r="J59" s="14">
        <v>25.8075473985393</v>
      </c>
      <c r="K59" s="14">
        <v>12.6224559834008</v>
      </c>
      <c r="L59" s="14">
        <v>5.26184326037765</v>
      </c>
      <c r="M59" s="14">
        <v>7.57268265355378</v>
      </c>
      <c r="N59" s="14">
        <v>12.010078424889</v>
      </c>
      <c r="O59" s="28"/>
      <c r="P59" s="13">
        <v>55.0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56.0</v>
      </c>
      <c r="C60" s="14">
        <v>25.3950936520908</v>
      </c>
      <c r="D60" s="14">
        <v>16.2914114883901</v>
      </c>
      <c r="E60" s="14">
        <v>3.08070331346244</v>
      </c>
      <c r="F60" s="14">
        <v>11.1762656440695</v>
      </c>
      <c r="G60" s="14">
        <v>7.62274671988089</v>
      </c>
      <c r="H60" s="14">
        <v>14.4516885693403</v>
      </c>
      <c r="I60" s="14">
        <v>42.4658231504307</v>
      </c>
      <c r="J60" s="14">
        <v>15.4540579061242</v>
      </c>
      <c r="K60" s="14">
        <v>8.19116396829486</v>
      </c>
      <c r="L60" s="14">
        <v>15.9645457047256</v>
      </c>
      <c r="M60" s="14">
        <v>10.1190292811953</v>
      </c>
      <c r="N60" s="14">
        <v>49.573759360706</v>
      </c>
      <c r="O60" s="28"/>
      <c r="P60" s="13">
        <v>56.0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-168.84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-168.84</v>
      </c>
    </row>
    <row r="61" ht="15.75" customHeight="1">
      <c r="B61" s="13">
        <v>57.0</v>
      </c>
      <c r="C61" s="14">
        <v>50.5742329333849</v>
      </c>
      <c r="D61" s="14">
        <v>11.0920342140317</v>
      </c>
      <c r="E61" s="14">
        <v>14.8280553446213</v>
      </c>
      <c r="F61" s="14">
        <v>5.90484732063487</v>
      </c>
      <c r="G61" s="14">
        <v>26.4563266640965</v>
      </c>
      <c r="H61" s="14">
        <v>31.8176989015735</v>
      </c>
      <c r="I61" s="14">
        <v>5.430910193827</v>
      </c>
      <c r="J61" s="14">
        <v>14.6667762373792</v>
      </c>
      <c r="K61" s="14">
        <v>22.7092716105239</v>
      </c>
      <c r="L61" s="14">
        <v>3.81405212217942</v>
      </c>
      <c r="M61" s="14">
        <v>8.07429387699813</v>
      </c>
      <c r="N61" s="14">
        <v>13.2579027575659</v>
      </c>
      <c r="O61" s="28"/>
      <c r="P61" s="13">
        <v>57.0</v>
      </c>
      <c r="Q61" s="16">
        <f>VLOOKUP(IF(C61&gt;240,5,IF(C61&gt;180,4,IF(C61&gt;120,3,IF(C61&gt;60,2,IF(C61&gt;30,1,0))))),Trial!$E$8:$H$13,4)</f>
        <v>-168.84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-168.84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58.0</v>
      </c>
      <c r="C62" s="14">
        <v>3.95128410542384</v>
      </c>
      <c r="D62" s="14">
        <v>0.615883755963296</v>
      </c>
      <c r="E62" s="14">
        <v>0.696837360281051</v>
      </c>
      <c r="F62" s="14">
        <v>8.52649382672907</v>
      </c>
      <c r="G62" s="14">
        <v>28.5344224689964</v>
      </c>
      <c r="H62" s="14">
        <v>5.94700776273385</v>
      </c>
      <c r="I62" s="14">
        <v>23.0554964101378</v>
      </c>
      <c r="J62" s="14">
        <v>18.5544091270523</v>
      </c>
      <c r="K62" s="14">
        <v>11.7173815267134</v>
      </c>
      <c r="L62" s="14">
        <v>2.92788015911356</v>
      </c>
      <c r="M62" s="14">
        <v>3.31206955038529</v>
      </c>
      <c r="N62" s="14">
        <v>9.99639343237504</v>
      </c>
      <c r="O62" s="28"/>
      <c r="P62" s="13">
        <v>58.0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59.0</v>
      </c>
      <c r="C63" s="14">
        <v>3.33691125735641</v>
      </c>
      <c r="D63" s="14">
        <v>6.7066845944008</v>
      </c>
      <c r="E63" s="14">
        <v>31.201732892597</v>
      </c>
      <c r="F63" s="14">
        <v>31.1567316936765</v>
      </c>
      <c r="G63" s="14">
        <v>32.8781313859658</v>
      </c>
      <c r="H63" s="14">
        <v>0.100884475145844</v>
      </c>
      <c r="I63" s="14">
        <v>21.974602973691</v>
      </c>
      <c r="J63" s="14">
        <v>6.76500412635505</v>
      </c>
      <c r="K63" s="14">
        <v>14.0672633092137</v>
      </c>
      <c r="L63" s="14">
        <v>2.66646985038317</v>
      </c>
      <c r="M63" s="14">
        <v>20.9775347862979</v>
      </c>
      <c r="N63" s="14">
        <v>20.4563062352346</v>
      </c>
      <c r="O63" s="28"/>
      <c r="P63" s="13">
        <v>59.0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-168.84</v>
      </c>
      <c r="T63" s="16">
        <f>VLOOKUP(IF(F63&gt;240,5,IF(F63&gt;180,4,IF(F63&gt;120,3,IF(F63&gt;60,2,IF(F63&gt;30,1,0))))),Trial!$E$8:$H$13,4)</f>
        <v>-168.84</v>
      </c>
      <c r="U63" s="16">
        <f>VLOOKUP(IF(G63&gt;240,5,IF(G63&gt;180,4,IF(G63&gt;120,3,IF(G63&gt;60,2,IF(G63&gt;30,1,0))))),Trial!$E$8:$H$13,4)</f>
        <v>-168.84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60.0</v>
      </c>
      <c r="C64" s="14">
        <v>9.52152586850825</v>
      </c>
      <c r="D64" s="14">
        <v>5.78802642412484</v>
      </c>
      <c r="E64" s="14">
        <v>6.25606321322721</v>
      </c>
      <c r="F64" s="14">
        <v>1.99578491529821</v>
      </c>
      <c r="G64" s="14">
        <v>18.8514569302307</v>
      </c>
      <c r="H64" s="14">
        <v>11.171068644346</v>
      </c>
      <c r="I64" s="14">
        <v>15.4710030270027</v>
      </c>
      <c r="J64" s="14">
        <v>13.9412586338105</v>
      </c>
      <c r="K64" s="14">
        <v>18.4739135339143</v>
      </c>
      <c r="L64" s="14">
        <v>13.4805902273612</v>
      </c>
      <c r="M64" s="14">
        <v>19.7083601535516</v>
      </c>
      <c r="N64" s="14">
        <v>29.3999551072261</v>
      </c>
      <c r="O64" s="28"/>
      <c r="P64" s="13">
        <v>60.0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61.0</v>
      </c>
      <c r="C65" s="14">
        <v>19.5682418759199</v>
      </c>
      <c r="D65" s="14">
        <v>9.60012778406963</v>
      </c>
      <c r="E65" s="14">
        <v>12.9549239327696</v>
      </c>
      <c r="F65" s="14">
        <v>14.3201705924757</v>
      </c>
      <c r="G65" s="14">
        <v>14.6565083055057</v>
      </c>
      <c r="H65" s="14">
        <v>8.85105718625709</v>
      </c>
      <c r="I65" s="14">
        <v>8.9659935166128</v>
      </c>
      <c r="J65" s="14">
        <v>11.4755504066576</v>
      </c>
      <c r="K65" s="14">
        <v>28.9542340581376</v>
      </c>
      <c r="L65" s="14">
        <v>14.7381715283947</v>
      </c>
      <c r="M65" s="14">
        <v>9.78857598965988</v>
      </c>
      <c r="N65" s="14">
        <v>4.18392629742633</v>
      </c>
      <c r="O65" s="28"/>
      <c r="P65" s="13">
        <v>61.0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62.0</v>
      </c>
      <c r="C66" s="14">
        <v>26.009183282635</v>
      </c>
      <c r="D66" s="14">
        <v>12.5715714169209</v>
      </c>
      <c r="E66" s="14">
        <v>9.8174337646924</v>
      </c>
      <c r="F66" s="14">
        <v>7.90142325684428</v>
      </c>
      <c r="G66" s="14">
        <v>17.0658821420031</v>
      </c>
      <c r="H66" s="14">
        <v>24.5473106658522</v>
      </c>
      <c r="I66" s="14">
        <v>22.6926621928673</v>
      </c>
      <c r="J66" s="14">
        <v>3.85149879846722</v>
      </c>
      <c r="K66" s="14">
        <v>14.6336757105993</v>
      </c>
      <c r="L66" s="14">
        <v>18.9370130834388</v>
      </c>
      <c r="M66" s="14">
        <v>19.0482150803538</v>
      </c>
      <c r="N66" s="14">
        <v>8.18164308633176</v>
      </c>
      <c r="O66" s="28"/>
      <c r="P66" s="13">
        <v>62.0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63.0</v>
      </c>
      <c r="C67" s="14">
        <v>4.30790065554902</v>
      </c>
      <c r="D67" s="14">
        <v>33.2184477224668</v>
      </c>
      <c r="E67" s="14">
        <v>8.13134503576722</v>
      </c>
      <c r="F67" s="14">
        <v>15.2886425748935</v>
      </c>
      <c r="G67" s="14">
        <v>28.1363438709143</v>
      </c>
      <c r="H67" s="14">
        <v>1.30085219163448</v>
      </c>
      <c r="I67" s="14">
        <v>17.6165502883687</v>
      </c>
      <c r="J67" s="14">
        <v>34.5736527144631</v>
      </c>
      <c r="K67" s="14">
        <v>1.9709200761281</v>
      </c>
      <c r="L67" s="14">
        <v>8.33753941347823</v>
      </c>
      <c r="M67" s="14">
        <v>4.85444339225069</v>
      </c>
      <c r="N67" s="14">
        <v>3.57234403956681</v>
      </c>
      <c r="O67" s="28"/>
      <c r="P67" s="13">
        <v>63.0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-168.84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-168.84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64.0</v>
      </c>
      <c r="C68" s="14">
        <v>24.5047078269038</v>
      </c>
      <c r="D68" s="14">
        <v>11.4434783387216</v>
      </c>
      <c r="E68" s="14">
        <v>14.9487508501144</v>
      </c>
      <c r="F68" s="14">
        <v>17.5960287916668</v>
      </c>
      <c r="G68" s="14">
        <v>2.28733671130612</v>
      </c>
      <c r="H68" s="14">
        <v>2.26001308399002</v>
      </c>
      <c r="I68" s="14">
        <v>0.520534473471344</v>
      </c>
      <c r="J68" s="14">
        <v>4.67158150160685</v>
      </c>
      <c r="K68" s="14">
        <v>5.06000415422022</v>
      </c>
      <c r="L68" s="14">
        <v>4.78777037954986</v>
      </c>
      <c r="M68" s="14">
        <v>14.144985609989</v>
      </c>
      <c r="N68" s="14">
        <v>7.30304192310201</v>
      </c>
      <c r="O68" s="28"/>
      <c r="P68" s="13">
        <v>64.0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65.0</v>
      </c>
      <c r="C69" s="14">
        <v>2.72650265833363</v>
      </c>
      <c r="D69" s="14">
        <v>1.07890668147384</v>
      </c>
      <c r="E69" s="14">
        <v>7.74771973025054</v>
      </c>
      <c r="F69" s="14">
        <v>29.0245711045775</v>
      </c>
      <c r="G69" s="14">
        <v>5.34391275141388</v>
      </c>
      <c r="H69" s="14">
        <v>7.75958341775074</v>
      </c>
      <c r="I69" s="14">
        <v>5.1663061410386</v>
      </c>
      <c r="J69" s="14">
        <v>0.963176689110696</v>
      </c>
      <c r="K69" s="14">
        <v>26.8008767521445</v>
      </c>
      <c r="L69" s="14">
        <v>30.9987499738548</v>
      </c>
      <c r="M69" s="14">
        <v>1.6327228851404</v>
      </c>
      <c r="N69" s="14">
        <v>2.54966616863385</v>
      </c>
      <c r="O69" s="28"/>
      <c r="P69" s="13">
        <v>65.0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0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-168.84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66.0</v>
      </c>
      <c r="C70" s="14">
        <v>1.99371121125296</v>
      </c>
      <c r="D70" s="14">
        <v>21.2912618620962</v>
      </c>
      <c r="E70" s="14">
        <v>15.8866549835758</v>
      </c>
      <c r="F70" s="14">
        <v>18.8698182295294</v>
      </c>
      <c r="G70" s="14">
        <v>8.64514861721545</v>
      </c>
      <c r="H70" s="14">
        <v>3.24175095185637</v>
      </c>
      <c r="I70" s="14">
        <v>25.2637886901847</v>
      </c>
      <c r="J70" s="14">
        <v>0.460042948834598</v>
      </c>
      <c r="K70" s="14">
        <v>2.07404959778999</v>
      </c>
      <c r="L70" s="14">
        <v>10.2157154423185</v>
      </c>
      <c r="M70" s="14">
        <v>24.4560212697256</v>
      </c>
      <c r="N70" s="14">
        <v>16.2328480643438</v>
      </c>
      <c r="O70" s="28"/>
      <c r="P70" s="13">
        <v>66.0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67.0</v>
      </c>
      <c r="C71" s="14">
        <v>9.06067221891135</v>
      </c>
      <c r="D71" s="14">
        <v>15.6028407942451</v>
      </c>
      <c r="E71" s="14">
        <v>7.35914826393127</v>
      </c>
      <c r="F71" s="14">
        <v>44.8662225876875</v>
      </c>
      <c r="G71" s="14">
        <v>15.1221665174918</v>
      </c>
      <c r="H71" s="14">
        <v>3.22363268584013</v>
      </c>
      <c r="I71" s="14">
        <v>0.668146940879524</v>
      </c>
      <c r="J71" s="14">
        <v>5.12949127703905</v>
      </c>
      <c r="K71" s="14">
        <v>6.12685504602268</v>
      </c>
      <c r="L71" s="14">
        <v>13.3944949501412</v>
      </c>
      <c r="M71" s="14">
        <v>10.5553976254014</v>
      </c>
      <c r="N71" s="14">
        <v>3.71037941426039</v>
      </c>
      <c r="O71" s="28"/>
      <c r="P71" s="13">
        <v>67.0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-168.84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68.0</v>
      </c>
      <c r="C72" s="14">
        <v>21.3582590350583</v>
      </c>
      <c r="D72" s="14">
        <v>10.7730799068915</v>
      </c>
      <c r="E72" s="14">
        <v>7.91927178623155</v>
      </c>
      <c r="F72" s="14">
        <v>0.835344311781228</v>
      </c>
      <c r="G72" s="14">
        <v>3.47395976132466</v>
      </c>
      <c r="H72" s="14">
        <v>2.03840169239623</v>
      </c>
      <c r="I72" s="14">
        <v>38.0149171016833</v>
      </c>
      <c r="J72" s="14">
        <v>44.2003991263199</v>
      </c>
      <c r="K72" s="14">
        <v>22.8183886582468</v>
      </c>
      <c r="L72" s="14">
        <v>33.1853886022886</v>
      </c>
      <c r="M72" s="14">
        <v>3.43100783815403</v>
      </c>
      <c r="N72" s="14">
        <v>10.7289896692297</v>
      </c>
      <c r="O72" s="28"/>
      <c r="P72" s="13">
        <v>68.0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-168.84</v>
      </c>
      <c r="X72" s="16">
        <f>VLOOKUP(IF(J72&gt;240,5,IF(J72&gt;180,4,IF(J72&gt;120,3,IF(J72&gt;60,2,IF(J72&gt;30,1,0))))),Trial!$E$8:$H$13,4)</f>
        <v>-168.84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-168.84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69.0</v>
      </c>
      <c r="C73" s="14">
        <v>0.728472297845333</v>
      </c>
      <c r="D73" s="14">
        <v>4.98341088881716</v>
      </c>
      <c r="E73" s="14">
        <v>19.9330880579757</v>
      </c>
      <c r="F73" s="14">
        <v>24.3718380763207</v>
      </c>
      <c r="G73" s="14">
        <v>10.2502450626343</v>
      </c>
      <c r="H73" s="14">
        <v>36.7934031149169</v>
      </c>
      <c r="I73" s="14">
        <v>8.09482743032277</v>
      </c>
      <c r="J73" s="14">
        <v>0.608549911994487</v>
      </c>
      <c r="K73" s="14">
        <v>0.374585513491184</v>
      </c>
      <c r="L73" s="14">
        <v>5.34526014234871</v>
      </c>
      <c r="M73" s="14">
        <v>15.3613889827076</v>
      </c>
      <c r="N73" s="14">
        <v>5.87040943767163</v>
      </c>
      <c r="O73" s="28"/>
      <c r="P73" s="13">
        <v>69.0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-168.84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70.0</v>
      </c>
      <c r="C74" s="14">
        <v>7.50777665991336</v>
      </c>
      <c r="D74" s="14">
        <v>50.564639677567</v>
      </c>
      <c r="E74" s="14">
        <v>5.31286464347044</v>
      </c>
      <c r="F74" s="14">
        <v>37.1651180721542</v>
      </c>
      <c r="G74" s="14">
        <v>1.49192788638175</v>
      </c>
      <c r="H74" s="14">
        <v>19.2392317525329</v>
      </c>
      <c r="I74" s="14">
        <v>23.9084356917504</v>
      </c>
      <c r="J74" s="14">
        <v>13.6901947756516</v>
      </c>
      <c r="K74" s="14">
        <v>17.217601071413</v>
      </c>
      <c r="L74" s="14">
        <v>4.45585862500593</v>
      </c>
      <c r="M74" s="14">
        <v>2.11439138045534</v>
      </c>
      <c r="N74" s="14">
        <v>78.2707632568327</v>
      </c>
      <c r="O74" s="28"/>
      <c r="P74" s="13">
        <v>70.0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-168.84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-168.84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-844.2</v>
      </c>
    </row>
    <row r="75" ht="15.75" customHeight="1">
      <c r="B75" s="13">
        <v>71.0</v>
      </c>
      <c r="C75" s="14">
        <v>0.988340757057853</v>
      </c>
      <c r="D75" s="14">
        <v>10.6726517850917</v>
      </c>
      <c r="E75" s="14">
        <v>16.3437347480314</v>
      </c>
      <c r="F75" s="14">
        <v>4.89974685246125</v>
      </c>
      <c r="G75" s="14">
        <v>15.9172094653578</v>
      </c>
      <c r="H75" s="14">
        <v>19.0048254740642</v>
      </c>
      <c r="I75" s="14">
        <v>4.15477666771039</v>
      </c>
      <c r="J75" s="14">
        <v>11.3835992222983</v>
      </c>
      <c r="K75" s="14">
        <v>11.6600633220034</v>
      </c>
      <c r="L75" s="14">
        <v>3.88890928588808</v>
      </c>
      <c r="M75" s="14">
        <v>10.5302400089087</v>
      </c>
      <c r="N75" s="14">
        <v>3.40947592863813</v>
      </c>
      <c r="O75" s="28"/>
      <c r="P75" s="13">
        <v>71.0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72.0</v>
      </c>
      <c r="C76" s="14">
        <v>20.6878733814912</v>
      </c>
      <c r="D76" s="14">
        <v>1.51940825628117</v>
      </c>
      <c r="E76" s="14">
        <v>5.84897188469768</v>
      </c>
      <c r="F76" s="14">
        <v>29.8845306212518</v>
      </c>
      <c r="G76" s="14">
        <v>0.704365405093895</v>
      </c>
      <c r="H76" s="14">
        <v>2.33178947120905</v>
      </c>
      <c r="I76" s="14">
        <v>10.468627558391</v>
      </c>
      <c r="J76" s="14">
        <v>68.0714395418208</v>
      </c>
      <c r="K76" s="14">
        <v>8.73530601292888</v>
      </c>
      <c r="L76" s="14">
        <v>8.21833901340142</v>
      </c>
      <c r="M76" s="14">
        <v>29.5008726684812</v>
      </c>
      <c r="N76" s="14">
        <v>37.0459147244414</v>
      </c>
      <c r="O76" s="28"/>
      <c r="P76" s="13">
        <v>72.0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-844.2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-168.84</v>
      </c>
    </row>
    <row r="77" ht="15.75" customHeight="1">
      <c r="B77" s="13">
        <v>73.0</v>
      </c>
      <c r="C77" s="14">
        <v>3.59283695463091</v>
      </c>
      <c r="D77" s="14">
        <v>6.31373867261547</v>
      </c>
      <c r="E77" s="14">
        <v>2.29958503680776</v>
      </c>
      <c r="F77" s="14">
        <v>1.46698753480106</v>
      </c>
      <c r="G77" s="14">
        <v>3.095383644104</v>
      </c>
      <c r="H77" s="14">
        <v>34.4272098484038</v>
      </c>
      <c r="I77" s="14">
        <v>14.0797928945068</v>
      </c>
      <c r="J77" s="14">
        <v>24.0849073094812</v>
      </c>
      <c r="K77" s="14">
        <v>7.97098781447858</v>
      </c>
      <c r="L77" s="14">
        <v>11.710836334161</v>
      </c>
      <c r="M77" s="14">
        <v>20.4659983975099</v>
      </c>
      <c r="N77" s="14">
        <v>49.40152734266</v>
      </c>
      <c r="O77" s="28"/>
      <c r="P77" s="13">
        <v>73.0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-168.84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-168.84</v>
      </c>
    </row>
    <row r="78" ht="15.75" customHeight="1">
      <c r="B78" s="13">
        <v>74.0</v>
      </c>
      <c r="C78" s="14">
        <v>6.07434347039089</v>
      </c>
      <c r="D78" s="14">
        <v>8.30006285570562</v>
      </c>
      <c r="E78" s="14">
        <v>7.66464539570734</v>
      </c>
      <c r="F78" s="14">
        <v>39.4746350384971</v>
      </c>
      <c r="G78" s="14">
        <v>33.8251649955926</v>
      </c>
      <c r="H78" s="14">
        <v>0.644413218270066</v>
      </c>
      <c r="I78" s="14">
        <v>1.00026133482211</v>
      </c>
      <c r="J78" s="14">
        <v>15.1361455901744</v>
      </c>
      <c r="K78" s="14">
        <v>14.620480541441</v>
      </c>
      <c r="L78" s="14">
        <v>39.2360503114482</v>
      </c>
      <c r="M78" s="14">
        <v>21.3174315935097</v>
      </c>
      <c r="N78" s="14">
        <v>51.3416312609739</v>
      </c>
      <c r="O78" s="28"/>
      <c r="P78" s="13">
        <v>74.0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-168.84</v>
      </c>
      <c r="U78" s="16">
        <f>VLOOKUP(IF(G78&gt;240,5,IF(G78&gt;180,4,IF(G78&gt;120,3,IF(G78&gt;60,2,IF(G78&gt;30,1,0))))),Trial!$E$8:$H$13,4)</f>
        <v>-168.84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-168.84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-168.84</v>
      </c>
    </row>
    <row r="79" ht="15.75" customHeight="1">
      <c r="B79" s="13">
        <v>75.0</v>
      </c>
      <c r="C79" s="14">
        <v>8.16916215000674</v>
      </c>
      <c r="D79" s="14">
        <v>12.8371459705042</v>
      </c>
      <c r="E79" s="14">
        <v>8.75495518790558</v>
      </c>
      <c r="F79" s="14">
        <v>4.64057352727791</v>
      </c>
      <c r="G79" s="14">
        <v>13.8309715078174</v>
      </c>
      <c r="H79" s="14">
        <v>22.3972020471904</v>
      </c>
      <c r="I79" s="14">
        <v>19.3004849826204</v>
      </c>
      <c r="J79" s="14">
        <v>7.44950518687021</v>
      </c>
      <c r="K79" s="14">
        <v>2.73791006605005</v>
      </c>
      <c r="L79" s="14">
        <v>6.3650299818255</v>
      </c>
      <c r="M79" s="14">
        <v>33.6584613732716</v>
      </c>
      <c r="N79" s="14">
        <v>0.386149249970913</v>
      </c>
      <c r="O79" s="28"/>
      <c r="P79" s="13">
        <v>75.0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-168.84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76.0</v>
      </c>
      <c r="C80" s="14">
        <v>27.6829803629283</v>
      </c>
      <c r="D80" s="14">
        <v>20.586752089973</v>
      </c>
      <c r="E80" s="14">
        <v>1.60952493797464</v>
      </c>
      <c r="F80" s="14">
        <v>31.9053627438566</v>
      </c>
      <c r="G80" s="14">
        <v>7.91865691047453</v>
      </c>
      <c r="H80" s="14">
        <v>3.39826503535733</v>
      </c>
      <c r="I80" s="14">
        <v>15.0547637549501</v>
      </c>
      <c r="J80" s="14">
        <v>5.32154503511265</v>
      </c>
      <c r="K80" s="14">
        <v>18.28902607255</v>
      </c>
      <c r="L80" s="14">
        <v>11.8499804792733</v>
      </c>
      <c r="M80" s="14">
        <v>1.0556579218246</v>
      </c>
      <c r="N80" s="14">
        <v>5.67308458312775</v>
      </c>
      <c r="O80" s="28"/>
      <c r="P80" s="13">
        <v>76.0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-168.84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77.0</v>
      </c>
      <c r="C81" s="14">
        <v>12.2578184672849</v>
      </c>
      <c r="D81" s="14">
        <v>35.6992968246063</v>
      </c>
      <c r="E81" s="14">
        <v>0.336530660279095</v>
      </c>
      <c r="F81" s="14">
        <v>24.5122417049918</v>
      </c>
      <c r="G81" s="14">
        <v>18.2140574408008</v>
      </c>
      <c r="H81" s="14">
        <v>32.5345759199593</v>
      </c>
      <c r="I81" s="14">
        <v>5.19198324065655</v>
      </c>
      <c r="J81" s="14">
        <v>1.61020540469417</v>
      </c>
      <c r="K81" s="14">
        <v>13.3152042276444</v>
      </c>
      <c r="L81" s="14">
        <v>33.294353399398</v>
      </c>
      <c r="M81" s="14">
        <v>8.89159493793001</v>
      </c>
      <c r="N81" s="14">
        <v>4.52127378914804</v>
      </c>
      <c r="O81" s="28"/>
      <c r="P81" s="13">
        <v>77.0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-168.84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-168.84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-168.84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78.0</v>
      </c>
      <c r="C82" s="14">
        <v>11.0965460718827</v>
      </c>
      <c r="D82" s="14">
        <v>12.4618221999364</v>
      </c>
      <c r="E82" s="14">
        <v>30.0591054639284</v>
      </c>
      <c r="F82" s="14">
        <v>7.51130491029471</v>
      </c>
      <c r="G82" s="14">
        <v>5.48232670873404</v>
      </c>
      <c r="H82" s="14">
        <v>3.39214737930283</v>
      </c>
      <c r="I82" s="14">
        <v>1.85754341687976</v>
      </c>
      <c r="J82" s="14">
        <v>1.73323720476945</v>
      </c>
      <c r="K82" s="14">
        <v>21.4174115458939</v>
      </c>
      <c r="L82" s="14">
        <v>47.6279154022164</v>
      </c>
      <c r="M82" s="14">
        <v>5.65378808649257</v>
      </c>
      <c r="N82" s="14">
        <v>4.40654764927094</v>
      </c>
      <c r="O82" s="28"/>
      <c r="P82" s="13">
        <v>78.0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-168.84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-168.84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79.0</v>
      </c>
      <c r="C83" s="14">
        <v>7.15393040562049</v>
      </c>
      <c r="D83" s="14">
        <v>22.4364547511998</v>
      </c>
      <c r="E83" s="14">
        <v>0.447675688184961</v>
      </c>
      <c r="F83" s="14">
        <v>6.0745374270516</v>
      </c>
      <c r="G83" s="14">
        <v>16.8904158001052</v>
      </c>
      <c r="H83" s="14">
        <v>48.8834772233791</v>
      </c>
      <c r="I83" s="14">
        <v>1.86307471297908</v>
      </c>
      <c r="J83" s="14">
        <v>76.3750022909213</v>
      </c>
      <c r="K83" s="14">
        <v>7.10180178517476</v>
      </c>
      <c r="L83" s="14">
        <v>24.0187254629487</v>
      </c>
      <c r="M83" s="14">
        <v>1.71755645424128</v>
      </c>
      <c r="N83" s="14">
        <v>2.50842750223092</v>
      </c>
      <c r="O83" s="28"/>
      <c r="P83" s="13">
        <v>79.0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-168.84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-844.2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80.0</v>
      </c>
      <c r="C84" s="14">
        <v>13.0316362482836</v>
      </c>
      <c r="D84" s="14">
        <v>17.4149221920626</v>
      </c>
      <c r="E84" s="14">
        <v>23.119822593673</v>
      </c>
      <c r="F84" s="14">
        <v>2.8637033700943</v>
      </c>
      <c r="G84" s="14">
        <v>33.2612063251158</v>
      </c>
      <c r="H84" s="14">
        <v>28.1104267469112</v>
      </c>
      <c r="I84" s="14">
        <v>0.462668328545988</v>
      </c>
      <c r="J84" s="14">
        <v>9.02032430050895</v>
      </c>
      <c r="K84" s="14">
        <v>3.81283544702455</v>
      </c>
      <c r="L84" s="14">
        <v>19.6628082816707</v>
      </c>
      <c r="M84" s="14">
        <v>6.94101932924241</v>
      </c>
      <c r="N84" s="14">
        <v>48.0046354811072</v>
      </c>
      <c r="O84" s="28"/>
      <c r="P84" s="13">
        <v>80.0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-168.84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-168.84</v>
      </c>
    </row>
    <row r="85" ht="15.75" customHeight="1">
      <c r="B85" s="13">
        <v>81.0</v>
      </c>
      <c r="C85" s="14">
        <v>7.72869209060445</v>
      </c>
      <c r="D85" s="14">
        <v>7.6524816264971</v>
      </c>
      <c r="E85" s="14">
        <v>7.7087789028883</v>
      </c>
      <c r="F85" s="14">
        <v>0.130041798111051</v>
      </c>
      <c r="G85" s="14">
        <v>3.87594177620485</v>
      </c>
      <c r="H85" s="14">
        <v>27.9160907013778</v>
      </c>
      <c r="I85" s="14">
        <v>6.86201405437973</v>
      </c>
      <c r="J85" s="14">
        <v>3.60925229731947</v>
      </c>
      <c r="K85" s="14">
        <v>9.85871494514868</v>
      </c>
      <c r="L85" s="14">
        <v>3.11942325706548</v>
      </c>
      <c r="M85" s="14">
        <v>29.8266857104812</v>
      </c>
      <c r="N85" s="14">
        <v>29.628896237022</v>
      </c>
      <c r="O85" s="28"/>
      <c r="P85" s="13">
        <v>81.0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82.0</v>
      </c>
      <c r="C86" s="14">
        <v>3.03569365292788</v>
      </c>
      <c r="D86" s="14">
        <v>19.17955965672</v>
      </c>
      <c r="E86" s="14">
        <v>20.8139584767581</v>
      </c>
      <c r="F86" s="14">
        <v>18.3991349994423</v>
      </c>
      <c r="G86" s="14">
        <v>40.8580318912586</v>
      </c>
      <c r="H86" s="14">
        <v>0.086226578610087</v>
      </c>
      <c r="I86" s="14">
        <v>2.24661911021244</v>
      </c>
      <c r="J86" s="14">
        <v>11.5617895306306</v>
      </c>
      <c r="K86" s="14">
        <v>16.7584098496692</v>
      </c>
      <c r="L86" s="14">
        <v>51.8857127775378</v>
      </c>
      <c r="M86" s="14">
        <v>21.9990016818332</v>
      </c>
      <c r="N86" s="14">
        <v>0.309151068795472</v>
      </c>
      <c r="O86" s="28"/>
      <c r="P86" s="13">
        <v>82.0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-168.84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-168.84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83.0</v>
      </c>
      <c r="C87" s="14">
        <v>2.52196441870183</v>
      </c>
      <c r="D87" s="14">
        <v>25.3750578022066</v>
      </c>
      <c r="E87" s="14">
        <v>39.5245239026567</v>
      </c>
      <c r="F87" s="14">
        <v>15.7163476052912</v>
      </c>
      <c r="G87" s="14">
        <v>31.1158945864502</v>
      </c>
      <c r="H87" s="14">
        <v>9.52561375452206</v>
      </c>
      <c r="I87" s="14">
        <v>3.50728814955801</v>
      </c>
      <c r="J87" s="14">
        <v>19.9091396893593</v>
      </c>
      <c r="K87" s="14">
        <v>10.1694954838604</v>
      </c>
      <c r="L87" s="14">
        <v>7.22584404339731</v>
      </c>
      <c r="M87" s="14">
        <v>3.49952810676768</v>
      </c>
      <c r="N87" s="14">
        <v>5.31432154588401</v>
      </c>
      <c r="O87" s="28"/>
      <c r="P87" s="13">
        <v>83.0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-168.84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-168.84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84.0</v>
      </c>
      <c r="C88" s="14">
        <v>22.06243354887</v>
      </c>
      <c r="D88" s="14">
        <v>3.91212841495872</v>
      </c>
      <c r="E88" s="14">
        <v>0.587848678696901</v>
      </c>
      <c r="F88" s="14">
        <v>4.54634594963863</v>
      </c>
      <c r="G88" s="14">
        <v>26.1929035081033</v>
      </c>
      <c r="H88" s="14">
        <v>0.883093933773186</v>
      </c>
      <c r="I88" s="14">
        <v>1.19792576646432</v>
      </c>
      <c r="J88" s="14">
        <v>3.83789978921413</v>
      </c>
      <c r="K88" s="14">
        <v>15.2080037857624</v>
      </c>
      <c r="L88" s="14">
        <v>13.7897734386983</v>
      </c>
      <c r="M88" s="14">
        <v>10.6087646815032</v>
      </c>
      <c r="N88" s="14">
        <v>1.08453787397593</v>
      </c>
      <c r="O88" s="28"/>
      <c r="P88" s="13">
        <v>84.0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85.0</v>
      </c>
      <c r="C89" s="14">
        <v>3.43523028650102</v>
      </c>
      <c r="D89" s="14">
        <v>6.09487722627819</v>
      </c>
      <c r="E89" s="14">
        <v>11.7363481775499</v>
      </c>
      <c r="F89" s="14">
        <v>21.576838948435</v>
      </c>
      <c r="G89" s="14">
        <v>38.5583132579645</v>
      </c>
      <c r="H89" s="14">
        <v>15.5763154656844</v>
      </c>
      <c r="I89" s="14">
        <v>4.24000040162355</v>
      </c>
      <c r="J89" s="14">
        <v>20.544568709399</v>
      </c>
      <c r="K89" s="14">
        <v>0.663717384450138</v>
      </c>
      <c r="L89" s="14">
        <v>26.1947841836575</v>
      </c>
      <c r="M89" s="14">
        <v>4.60857293202198</v>
      </c>
      <c r="N89" s="14">
        <v>15.1186288148379</v>
      </c>
      <c r="O89" s="28"/>
      <c r="P89" s="13">
        <v>85.0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-168.84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86.0</v>
      </c>
      <c r="C90" s="14">
        <v>21.9455057835642</v>
      </c>
      <c r="D90" s="14">
        <v>52.0764445418571</v>
      </c>
      <c r="E90" s="14">
        <v>25.4919384210784</v>
      </c>
      <c r="F90" s="14">
        <v>13.5688273602383</v>
      </c>
      <c r="G90" s="14">
        <v>9.19230163330212</v>
      </c>
      <c r="H90" s="14">
        <v>28.1899720697168</v>
      </c>
      <c r="I90" s="14">
        <v>27.5282212613586</v>
      </c>
      <c r="J90" s="14">
        <v>18.8601903005721</v>
      </c>
      <c r="K90" s="14">
        <v>17.914150552194</v>
      </c>
      <c r="L90" s="14">
        <v>0.671197113425167</v>
      </c>
      <c r="M90" s="14">
        <v>10.0983787304722</v>
      </c>
      <c r="N90" s="14">
        <v>11.7308200796353</v>
      </c>
      <c r="O90" s="28"/>
      <c r="P90" s="13">
        <v>86.0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-168.84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87.0</v>
      </c>
      <c r="C91" s="14">
        <v>11.8086573801221</v>
      </c>
      <c r="D91" s="14">
        <v>30.2784558745537</v>
      </c>
      <c r="E91" s="14">
        <v>7.79564838856459</v>
      </c>
      <c r="F91" s="14">
        <v>0.479606045410037</v>
      </c>
      <c r="G91" s="14">
        <v>61.0229047449464</v>
      </c>
      <c r="H91" s="14">
        <v>7.23320866003633</v>
      </c>
      <c r="I91" s="14">
        <v>50.5043791581817</v>
      </c>
      <c r="J91" s="14">
        <v>22.1210490154538</v>
      </c>
      <c r="K91" s="14">
        <v>1.06819162610918</v>
      </c>
      <c r="L91" s="14">
        <v>4.0804378889588</v>
      </c>
      <c r="M91" s="14">
        <v>5.41145243681967</v>
      </c>
      <c r="N91" s="14">
        <v>3.44711446668953</v>
      </c>
      <c r="O91" s="28"/>
      <c r="P91" s="13">
        <v>87.0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-168.84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-844.2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-168.84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88.0</v>
      </c>
      <c r="C92" s="14">
        <v>4.2106322649768</v>
      </c>
      <c r="D92" s="14">
        <v>12.1586039609494</v>
      </c>
      <c r="E92" s="14">
        <v>1.92507564090192</v>
      </c>
      <c r="F92" s="14">
        <v>2.06257734038444</v>
      </c>
      <c r="G92" s="14">
        <v>0.563515489920974</v>
      </c>
      <c r="H92" s="14">
        <v>3.0234547611326</v>
      </c>
      <c r="I92" s="14">
        <v>1.07488899026066</v>
      </c>
      <c r="J92" s="14">
        <v>35.8707310964685</v>
      </c>
      <c r="K92" s="14">
        <v>11.6353033372657</v>
      </c>
      <c r="L92" s="14">
        <v>46.1630779107041</v>
      </c>
      <c r="M92" s="14">
        <v>2.07824578508735</v>
      </c>
      <c r="N92" s="14">
        <v>2.214801160153</v>
      </c>
      <c r="O92" s="28"/>
      <c r="P92" s="13">
        <v>88.0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-168.84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-168.84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89.0</v>
      </c>
      <c r="C93" s="14">
        <v>13.0577079293536</v>
      </c>
      <c r="D93" s="14">
        <v>17.6974782993304</v>
      </c>
      <c r="E93" s="14">
        <v>29.135551805279</v>
      </c>
      <c r="F93" s="14">
        <v>20.4830680036204</v>
      </c>
      <c r="G93" s="14">
        <v>1.82096309635521</v>
      </c>
      <c r="H93" s="14">
        <v>16.9608316377955</v>
      </c>
      <c r="I93" s="14">
        <v>15.7836575706707</v>
      </c>
      <c r="J93" s="14">
        <v>5.14544455259308</v>
      </c>
      <c r="K93" s="14">
        <v>20.8191470884492</v>
      </c>
      <c r="L93" s="14">
        <v>9.49878390412778</v>
      </c>
      <c r="M93" s="14">
        <v>10.6315439840065</v>
      </c>
      <c r="N93" s="14">
        <v>19.5273912738295</v>
      </c>
      <c r="O93" s="28"/>
      <c r="P93" s="13">
        <v>89.0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90.0</v>
      </c>
      <c r="C94" s="14">
        <v>5.75480510015041</v>
      </c>
      <c r="D94" s="14">
        <v>6.81376373191508</v>
      </c>
      <c r="E94" s="14">
        <v>8.73811362544075</v>
      </c>
      <c r="F94" s="14">
        <v>16.8929379427092</v>
      </c>
      <c r="G94" s="14">
        <v>1.7068420839496</v>
      </c>
      <c r="H94" s="14">
        <v>18.674047551419</v>
      </c>
      <c r="I94" s="14">
        <v>16.7333155771004</v>
      </c>
      <c r="J94" s="14">
        <v>0.525884256797852</v>
      </c>
      <c r="K94" s="14">
        <v>7.85358037333935</v>
      </c>
      <c r="L94" s="14">
        <v>11.9023304007234</v>
      </c>
      <c r="M94" s="14">
        <v>4.55915347519612</v>
      </c>
      <c r="N94" s="14">
        <v>14.0138874196665</v>
      </c>
      <c r="O94" s="28"/>
      <c r="P94" s="13">
        <v>90.0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91.0</v>
      </c>
      <c r="C95" s="14">
        <v>7.88932596333325</v>
      </c>
      <c r="D95" s="14">
        <v>12.8129730507018</v>
      </c>
      <c r="E95" s="14">
        <v>10.1307806465775</v>
      </c>
      <c r="F95" s="14">
        <v>5.61126874526963</v>
      </c>
      <c r="G95" s="14">
        <v>22.0893319787944</v>
      </c>
      <c r="H95" s="14">
        <v>11.6312434158213</v>
      </c>
      <c r="I95" s="14">
        <v>31.7326429560503</v>
      </c>
      <c r="J95" s="14">
        <v>9.26891223527491</v>
      </c>
      <c r="K95" s="14">
        <v>2.82991709558071</v>
      </c>
      <c r="L95" s="14">
        <v>31.2901152372083</v>
      </c>
      <c r="M95" s="14">
        <v>2.99506837036461</v>
      </c>
      <c r="N95" s="14">
        <v>5.47079685609788</v>
      </c>
      <c r="O95" s="28"/>
      <c r="P95" s="13">
        <v>91.0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-168.84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-168.84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92.0</v>
      </c>
      <c r="C96" s="14">
        <v>26.9411482928757</v>
      </c>
      <c r="D96" s="14">
        <v>2.40029794824736</v>
      </c>
      <c r="E96" s="14">
        <v>16.2314886174383</v>
      </c>
      <c r="F96" s="14">
        <v>24.4018950114462</v>
      </c>
      <c r="G96" s="14">
        <v>9.69628298655152</v>
      </c>
      <c r="H96" s="14">
        <v>9.98358145589009</v>
      </c>
      <c r="I96" s="14">
        <v>7.85871082451195</v>
      </c>
      <c r="J96" s="14">
        <v>16.8167981399949</v>
      </c>
      <c r="K96" s="14">
        <v>28.8131809469467</v>
      </c>
      <c r="L96" s="14">
        <v>20.5694360419394</v>
      </c>
      <c r="M96" s="14">
        <v>12.0976938300984</v>
      </c>
      <c r="N96" s="14">
        <v>2.52391810761765</v>
      </c>
      <c r="O96" s="28"/>
      <c r="P96" s="13">
        <v>92.0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93.0</v>
      </c>
      <c r="C97" s="14">
        <v>7.42917374940589</v>
      </c>
      <c r="D97" s="14">
        <v>1.89726413925864</v>
      </c>
      <c r="E97" s="14">
        <v>1.21624639257839</v>
      </c>
      <c r="F97" s="14">
        <v>0.573501884937286</v>
      </c>
      <c r="G97" s="14">
        <v>15.2530615970411</v>
      </c>
      <c r="H97" s="14">
        <v>34.4098044778886</v>
      </c>
      <c r="I97" s="14">
        <v>15.6093644437598</v>
      </c>
      <c r="J97" s="14">
        <v>17.0505020621451</v>
      </c>
      <c r="K97" s="14">
        <v>9.51049595139921</v>
      </c>
      <c r="L97" s="14">
        <v>31.014922185472</v>
      </c>
      <c r="M97" s="14">
        <v>0.86370237402409</v>
      </c>
      <c r="N97" s="14">
        <v>8.51649241754785</v>
      </c>
      <c r="O97" s="28"/>
      <c r="P97" s="13">
        <v>93.0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-168.84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-168.84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94.0</v>
      </c>
      <c r="C98" s="14">
        <v>10.5847255248366</v>
      </c>
      <c r="D98" s="14">
        <v>23.844376214451</v>
      </c>
      <c r="E98" s="14">
        <v>6.38137105386704</v>
      </c>
      <c r="F98" s="14">
        <v>3.71094373402006</v>
      </c>
      <c r="G98" s="14">
        <v>5.11674168985337</v>
      </c>
      <c r="H98" s="14">
        <v>4.47059836937115</v>
      </c>
      <c r="I98" s="14">
        <v>8.82580381119624</v>
      </c>
      <c r="J98" s="14">
        <v>5.68591620530137</v>
      </c>
      <c r="K98" s="14">
        <v>76.7283317173793</v>
      </c>
      <c r="L98" s="14">
        <v>9.5169436186552</v>
      </c>
      <c r="M98" s="14">
        <v>56.1388742548989</v>
      </c>
      <c r="N98" s="14">
        <v>14.9049763805251</v>
      </c>
      <c r="O98" s="28"/>
      <c r="P98" s="13">
        <v>94.0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-844.2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-168.84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95.0</v>
      </c>
      <c r="C99" s="14">
        <v>22.6226463528786</v>
      </c>
      <c r="D99" s="14">
        <v>2.2064127959311</v>
      </c>
      <c r="E99" s="14">
        <v>41.4994888268133</v>
      </c>
      <c r="F99" s="14">
        <v>49.3614738036819</v>
      </c>
      <c r="G99" s="14">
        <v>5.69784485734999</v>
      </c>
      <c r="H99" s="14">
        <v>66.6890844765827</v>
      </c>
      <c r="I99" s="14">
        <v>42.3207122069358</v>
      </c>
      <c r="J99" s="14">
        <v>20.3485390584202</v>
      </c>
      <c r="K99" s="14">
        <v>5.82246826495975</v>
      </c>
      <c r="L99" s="14">
        <v>4.22572143143043</v>
      </c>
      <c r="M99" s="14">
        <v>1.97676454670727</v>
      </c>
      <c r="N99" s="14">
        <v>14.7953230182858</v>
      </c>
      <c r="O99" s="28"/>
      <c r="P99" s="13">
        <v>95.0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-168.84</v>
      </c>
      <c r="T99" s="16">
        <f>VLOOKUP(IF(F99&gt;240,5,IF(F99&gt;180,4,IF(F99&gt;120,3,IF(F99&gt;60,2,IF(F99&gt;30,1,0))))),Trial!$E$8:$H$13,4)</f>
        <v>-168.84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-844.2</v>
      </c>
      <c r="W99" s="16">
        <f>VLOOKUP(IF(I99&gt;240,5,IF(I99&gt;180,4,IF(I99&gt;120,3,IF(I99&gt;60,2,IF(I99&gt;30,1,0))))),Trial!$E$8:$H$13,4)</f>
        <v>-168.84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96.0</v>
      </c>
      <c r="C100" s="14">
        <v>18.6024634617102</v>
      </c>
      <c r="D100" s="14">
        <v>14.9492768620637</v>
      </c>
      <c r="E100" s="14">
        <v>59.7797922617966</v>
      </c>
      <c r="F100" s="14">
        <v>11.6937252826275</v>
      </c>
      <c r="G100" s="14">
        <v>8.36384554160759</v>
      </c>
      <c r="H100" s="14">
        <v>23.230824646211</v>
      </c>
      <c r="I100" s="14">
        <v>14.6130879682707</v>
      </c>
      <c r="J100" s="14">
        <v>31.613752588602</v>
      </c>
      <c r="K100" s="14">
        <v>4.53878463478759</v>
      </c>
      <c r="L100" s="14">
        <v>18.8570519483866</v>
      </c>
      <c r="M100" s="14">
        <v>11.8630381760405</v>
      </c>
      <c r="N100" s="14">
        <v>19.7050421771811</v>
      </c>
      <c r="O100" s="28"/>
      <c r="P100" s="13">
        <v>96.0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-168.84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-168.84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97.0</v>
      </c>
      <c r="C101" s="14">
        <v>17.4461943323942</v>
      </c>
      <c r="D101" s="14">
        <v>2.41228838218376</v>
      </c>
      <c r="E101" s="14">
        <v>13.5972267148329</v>
      </c>
      <c r="F101" s="14">
        <v>2.1677366424794</v>
      </c>
      <c r="G101" s="14">
        <v>6.22059792978689</v>
      </c>
      <c r="H101" s="14">
        <v>1.01392201613635</v>
      </c>
      <c r="I101" s="14">
        <v>63.8071693255942</v>
      </c>
      <c r="J101" s="14">
        <v>17.1427696331622</v>
      </c>
      <c r="K101" s="14">
        <v>13.6595081577833</v>
      </c>
      <c r="L101" s="14">
        <v>13.7819167306846</v>
      </c>
      <c r="M101" s="14">
        <v>9.81780717149377</v>
      </c>
      <c r="N101" s="14">
        <v>25.8299803162429</v>
      </c>
      <c r="O101" s="28"/>
      <c r="P101" s="13">
        <v>97.0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-844.2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98.0</v>
      </c>
      <c r="C102" s="14">
        <v>13.2567394332247</v>
      </c>
      <c r="D102" s="14">
        <v>14.0493990288334</v>
      </c>
      <c r="E102" s="14">
        <v>19.4483287765862</v>
      </c>
      <c r="F102" s="14">
        <v>3.91429038718343</v>
      </c>
      <c r="G102" s="14">
        <v>10.8579894242095</v>
      </c>
      <c r="H102" s="14">
        <v>5.48216416680601</v>
      </c>
      <c r="I102" s="14">
        <v>1.06489470216324</v>
      </c>
      <c r="J102" s="14">
        <v>8.81536042783409</v>
      </c>
      <c r="K102" s="14">
        <v>5.83301091799513</v>
      </c>
      <c r="L102" s="14">
        <v>14.7654260409282</v>
      </c>
      <c r="M102" s="14">
        <v>17.0838584046097</v>
      </c>
      <c r="N102" s="14">
        <v>0.987715828232467</v>
      </c>
      <c r="O102" s="28"/>
      <c r="P102" s="13">
        <v>98.0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99.0</v>
      </c>
      <c r="C103" s="14">
        <v>7.34011676860973</v>
      </c>
      <c r="D103" s="14">
        <v>35.5782135836502</v>
      </c>
      <c r="E103" s="14">
        <v>17.789297518142</v>
      </c>
      <c r="F103" s="14">
        <v>12.8195941115947</v>
      </c>
      <c r="G103" s="14">
        <v>21.8315505689446</v>
      </c>
      <c r="H103" s="14">
        <v>10.1635229098611</v>
      </c>
      <c r="I103" s="14">
        <v>1.43496931297705</v>
      </c>
      <c r="J103" s="14">
        <v>0.789681525125457</v>
      </c>
      <c r="K103" s="14">
        <v>9.42792802261502</v>
      </c>
      <c r="L103" s="14">
        <v>1.76592076984028</v>
      </c>
      <c r="M103" s="14">
        <v>28.8594665272597</v>
      </c>
      <c r="N103" s="14">
        <v>3.85006671538576</v>
      </c>
      <c r="O103" s="28"/>
      <c r="P103" s="13">
        <v>99.0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-168.84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13">
        <v>100.0</v>
      </c>
      <c r="C104" s="14">
        <v>32.8171615376791</v>
      </c>
      <c r="D104" s="14">
        <v>59.2633530559176</v>
      </c>
      <c r="E104" s="14">
        <v>13.4580977813559</v>
      </c>
      <c r="F104" s="14">
        <v>10.4500683621623</v>
      </c>
      <c r="G104" s="14">
        <v>24.2545787046168</v>
      </c>
      <c r="H104" s="14">
        <v>29.0984912762854</v>
      </c>
      <c r="I104" s="14">
        <v>13.7929466180298</v>
      </c>
      <c r="J104" s="14">
        <v>20.1578648149254</v>
      </c>
      <c r="K104" s="14">
        <v>29.6596152974728</v>
      </c>
      <c r="L104" s="14">
        <v>10.206439231988</v>
      </c>
      <c r="M104" s="14">
        <v>1.27464411117993</v>
      </c>
      <c r="N104" s="14">
        <v>2.51783680961812</v>
      </c>
      <c r="O104" s="28"/>
      <c r="P104" s="13">
        <v>100.0</v>
      </c>
      <c r="Q104" s="16">
        <f>VLOOKUP(IF(C104&gt;240,5,IF(C104&gt;180,4,IF(C104&gt;120,3,IF(C104&gt;60,2,IF(C104&gt;30,1,0))))),Trial!$E$8:$H$13,4)</f>
        <v>-168.84</v>
      </c>
      <c r="R104" s="16">
        <f>VLOOKUP(IF(D104&gt;240,5,IF(D104&gt;180,4,IF(D104&gt;120,3,IF(D104&gt;60,2,IF(D104&gt;30,1,0))))),Trial!$E$8:$H$13,4)</f>
        <v>-168.84</v>
      </c>
      <c r="S104" s="16">
        <f>VLOOKUP(IF(E104&gt;240,5,IF(E104&gt;180,4,IF(E104&gt;120,3,IF(E104&gt;60,2,IF(E104&gt;30,1,0))))),Trial!$E$8:$H$13,4)</f>
        <v>0</v>
      </c>
      <c r="T104" s="16">
        <f>VLOOKUP(IF(F104&gt;240,5,IF(F104&gt;180,4,IF(F104&gt;120,3,IF(F104&gt;60,2,IF(F104&gt;30,1,0))))),Trial!$E$8:$H$13,4)</f>
        <v>0</v>
      </c>
      <c r="U104" s="16">
        <f>VLOOKUP(IF(G104&gt;240,5,IF(G104&gt;180,4,IF(G104&gt;120,3,IF(G104&gt;60,2,IF(G104&gt;30,1,0))))),Trial!$E$8:$H$13,4)</f>
        <v>0</v>
      </c>
      <c r="V104" s="16">
        <f>VLOOKUP(IF(H104&gt;240,5,IF(H104&gt;180,4,IF(H104&gt;120,3,IF(H104&gt;60,2,IF(H104&gt;30,1,0))))),Trial!$E$8:$H$13,4)</f>
        <v>0</v>
      </c>
      <c r="W104" s="16">
        <f>VLOOKUP(IF(I104&gt;240,5,IF(I104&gt;180,4,IF(I104&gt;120,3,IF(I104&gt;60,2,IF(I104&gt;30,1,0))))),Trial!$E$8:$H$13,4)</f>
        <v>0</v>
      </c>
      <c r="X104" s="16">
        <f>VLOOKUP(IF(J104&gt;240,5,IF(J104&gt;180,4,IF(J104&gt;120,3,IF(J104&gt;60,2,IF(J104&gt;30,1,0))))),Trial!$E$8:$H$13,4)</f>
        <v>0</v>
      </c>
      <c r="Y104" s="16">
        <f>VLOOKUP(IF(K104&gt;240,5,IF(K104&gt;180,4,IF(K104&gt;120,3,IF(K104&gt;60,2,IF(K104&gt;30,1,0))))),Trial!$E$8:$H$13,4)</f>
        <v>0</v>
      </c>
      <c r="Z104" s="16">
        <f>VLOOKUP(IF(L104&gt;240,5,IF(L104&gt;180,4,IF(L104&gt;120,3,IF(L104&gt;60,2,IF(L104&gt;30,1,0))))),Trial!$E$8:$H$13,4)</f>
        <v>0</v>
      </c>
      <c r="AA104" s="16">
        <f>VLOOKUP(IF(M104&gt;240,5,IF(M104&gt;180,4,IF(M104&gt;120,3,IF(M104&gt;60,2,IF(M104&gt;30,1,0))))),Trial!$E$8:$H$13,4)</f>
        <v>0</v>
      </c>
      <c r="AB104" s="16">
        <f>VLOOKUP(IF(N104&gt;240,5,IF(N104&gt;180,4,IF(N104&gt;120,3,IF(N104&gt;60,2,IF(N104&gt;30,1,0))))),Trial!$E$8:$H$13,4)</f>
        <v>0</v>
      </c>
    </row>
    <row r="105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35" t="s">
        <v>48</v>
      </c>
      <c r="Q105" s="36">
        <f t="shared" ref="Q105:AB105" si="1">SUM(Q5:Q104)</f>
        <v>-1350.72</v>
      </c>
      <c r="R105" s="36">
        <f t="shared" si="1"/>
        <v>-3883.32</v>
      </c>
      <c r="S105" s="36">
        <f t="shared" si="1"/>
        <v>-2701.44</v>
      </c>
      <c r="T105" s="36">
        <f t="shared" si="1"/>
        <v>-3714.48</v>
      </c>
      <c r="U105" s="36">
        <f t="shared" si="1"/>
        <v>-3039.12</v>
      </c>
      <c r="V105" s="36">
        <f t="shared" si="1"/>
        <v>-3207.96</v>
      </c>
      <c r="W105" s="36">
        <f t="shared" si="1"/>
        <v>-4896.36</v>
      </c>
      <c r="X105" s="36">
        <f t="shared" si="1"/>
        <v>-4896.36</v>
      </c>
      <c r="Y105" s="36">
        <f t="shared" si="1"/>
        <v>-2870.28</v>
      </c>
      <c r="Z105" s="36">
        <f t="shared" si="1"/>
        <v>-3545.64</v>
      </c>
      <c r="AA105" s="36">
        <f t="shared" si="1"/>
        <v>-1857.24</v>
      </c>
      <c r="AB105" s="36">
        <f t="shared" si="1"/>
        <v>-3545.64</v>
      </c>
    </row>
    <row r="106" ht="15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N2"/>
    <mergeCell ref="P2:AB2"/>
    <mergeCell ref="B3:B4"/>
    <mergeCell ref="C3:N3"/>
    <mergeCell ref="P3:P4"/>
    <mergeCell ref="Q3:AB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1.0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28"/>
      <c r="P1" s="1" t="s">
        <v>45</v>
      </c>
    </row>
    <row r="2">
      <c r="B2" s="9" t="s">
        <v>46</v>
      </c>
      <c r="C2" s="10" t="s">
        <v>47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11"/>
      <c r="O2" s="28"/>
      <c r="P2" s="9" t="s">
        <v>46</v>
      </c>
      <c r="Q2" s="10" t="s">
        <v>47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11"/>
    </row>
    <row r="3">
      <c r="B3" s="12"/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28"/>
      <c r="P3" s="12"/>
      <c r="Q3" s="13" t="s">
        <v>28</v>
      </c>
      <c r="R3" s="13" t="s">
        <v>29</v>
      </c>
      <c r="S3" s="13" t="s">
        <v>30</v>
      </c>
      <c r="T3" s="13" t="s">
        <v>31</v>
      </c>
      <c r="U3" s="13" t="s">
        <v>32</v>
      </c>
      <c r="V3" s="13" t="s">
        <v>33</v>
      </c>
      <c r="W3" s="13" t="s">
        <v>34</v>
      </c>
      <c r="X3" s="13" t="s">
        <v>35</v>
      </c>
      <c r="Y3" s="13" t="s">
        <v>36</v>
      </c>
      <c r="Z3" s="13" t="s">
        <v>37</v>
      </c>
      <c r="AA3" s="13" t="s">
        <v>38</v>
      </c>
      <c r="AB3" s="13" t="s">
        <v>39</v>
      </c>
    </row>
    <row r="4">
      <c r="B4" s="13">
        <v>1.0</v>
      </c>
      <c r="C4" s="14">
        <v>1.76062006595553</v>
      </c>
      <c r="D4" s="14">
        <v>28.1178875026706</v>
      </c>
      <c r="E4" s="14">
        <v>7.69437673967332</v>
      </c>
      <c r="F4" s="14">
        <v>1.9878934789449</v>
      </c>
      <c r="G4" s="14">
        <v>24.6819463266496</v>
      </c>
      <c r="H4" s="14">
        <v>24.7922556648467</v>
      </c>
      <c r="I4" s="14">
        <v>15.1354163226889</v>
      </c>
      <c r="J4" s="14">
        <v>23.2093908625159</v>
      </c>
      <c r="K4" s="14">
        <v>10.5084245303489</v>
      </c>
      <c r="L4" s="14">
        <v>4.00625499005298</v>
      </c>
      <c r="M4" s="14">
        <v>55.4382874133223</v>
      </c>
      <c r="N4" s="14">
        <v>19.0537079510497</v>
      </c>
      <c r="O4" s="28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-168.84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17.2338366362484</v>
      </c>
      <c r="D5" s="14">
        <v>1.83837220771238</v>
      </c>
      <c r="E5" s="14">
        <v>9.80029775993899</v>
      </c>
      <c r="F5" s="14">
        <v>0.834607626311481</v>
      </c>
      <c r="G5" s="14">
        <v>8.34913285681978</v>
      </c>
      <c r="H5" s="14">
        <v>14.6933125325696</v>
      </c>
      <c r="I5" s="14">
        <v>27.9590240946475</v>
      </c>
      <c r="J5" s="14">
        <v>23.7077962401607</v>
      </c>
      <c r="K5" s="14">
        <v>11.9923744763466</v>
      </c>
      <c r="L5" s="14">
        <v>14.9778007802771</v>
      </c>
      <c r="M5" s="14">
        <v>14.194845095578</v>
      </c>
      <c r="N5" s="14">
        <v>31.3195398078853</v>
      </c>
      <c r="O5" s="28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-168.84</v>
      </c>
    </row>
    <row r="6">
      <c r="B6" s="13">
        <v>3.0</v>
      </c>
      <c r="C6" s="14">
        <v>19.859208468649</v>
      </c>
      <c r="D6" s="14">
        <v>41.0450827777108</v>
      </c>
      <c r="E6" s="14">
        <v>6.61335216835141</v>
      </c>
      <c r="F6" s="14">
        <v>0.931436621425462</v>
      </c>
      <c r="G6" s="14">
        <v>4.94516569691422</v>
      </c>
      <c r="H6" s="14">
        <v>31.3334401212355</v>
      </c>
      <c r="I6" s="14">
        <v>4.50138232445675</v>
      </c>
      <c r="J6" s="14">
        <v>14.692279409671</v>
      </c>
      <c r="K6" s="14">
        <v>46.6427296374865</v>
      </c>
      <c r="L6" s="14">
        <v>27.0891884329233</v>
      </c>
      <c r="M6" s="14">
        <v>15.5912542104008</v>
      </c>
      <c r="N6" s="14">
        <v>4.71180211985484</v>
      </c>
      <c r="O6" s="28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-168.84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-168.84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-168.84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22.1854915177885</v>
      </c>
      <c r="D7" s="14">
        <v>14.7370611637117</v>
      </c>
      <c r="E7" s="14">
        <v>52.8901225378844</v>
      </c>
      <c r="F7" s="14">
        <v>14.2006958918525</v>
      </c>
      <c r="G7" s="14">
        <v>30.0613382911745</v>
      </c>
      <c r="H7" s="14">
        <v>5.57642293861136</v>
      </c>
      <c r="I7" s="14">
        <v>12.4144390189816</v>
      </c>
      <c r="J7" s="14">
        <v>13.2562460866904</v>
      </c>
      <c r="K7" s="14">
        <v>21.7392518451873</v>
      </c>
      <c r="L7" s="14">
        <v>62.7651315703433</v>
      </c>
      <c r="M7" s="14">
        <v>25.3309041435335</v>
      </c>
      <c r="N7" s="14">
        <v>46.098153365118</v>
      </c>
      <c r="O7" s="28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-168.84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-168.84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-844.2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-168.84</v>
      </c>
    </row>
    <row r="8">
      <c r="B8" s="13">
        <v>5.0</v>
      </c>
      <c r="C8" s="14">
        <v>7.3279907322246</v>
      </c>
      <c r="D8" s="14">
        <v>1.96119569940493</v>
      </c>
      <c r="E8" s="14">
        <v>28.0481294529948</v>
      </c>
      <c r="F8" s="14">
        <v>25.0370440479135</v>
      </c>
      <c r="G8" s="14">
        <v>15.0366791450551</v>
      </c>
      <c r="H8" s="14">
        <v>5.41702080750838</v>
      </c>
      <c r="I8" s="14">
        <v>23.6999297448989</v>
      </c>
      <c r="J8" s="14">
        <v>9.78675423189998</v>
      </c>
      <c r="K8" s="14">
        <v>23.3562238607743</v>
      </c>
      <c r="L8" s="14">
        <v>13.5689102572607</v>
      </c>
      <c r="M8" s="14">
        <v>8.60420783981681</v>
      </c>
      <c r="N8" s="14">
        <v>36.9086180329045</v>
      </c>
      <c r="O8" s="28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-168.84</v>
      </c>
    </row>
    <row r="9">
      <c r="B9" s="13">
        <v>6.0</v>
      </c>
      <c r="C9" s="14">
        <v>30.1628290290449</v>
      </c>
      <c r="D9" s="14">
        <v>2.29375744345071</v>
      </c>
      <c r="E9" s="14">
        <v>5.47167703974992</v>
      </c>
      <c r="F9" s="14">
        <v>13.3486063632401</v>
      </c>
      <c r="G9" s="14">
        <v>9.99674300663173</v>
      </c>
      <c r="H9" s="14">
        <v>43.3798298618072</v>
      </c>
      <c r="I9" s="14">
        <v>20.0399062496828</v>
      </c>
      <c r="J9" s="14">
        <v>6.62717808270827</v>
      </c>
      <c r="K9" s="14">
        <v>1.56889347862656</v>
      </c>
      <c r="L9" s="14">
        <v>4.30741910124198</v>
      </c>
      <c r="M9" s="14">
        <v>9.79270438430831</v>
      </c>
      <c r="N9" s="14">
        <v>1.01597185246646</v>
      </c>
      <c r="O9" s="28"/>
      <c r="P9" s="13">
        <v>6.0</v>
      </c>
      <c r="Q9" s="16">
        <f>VLOOKUP(IF(C9&gt;240,5,IF(C9&gt;180,4,IF(C9&gt;120,3,IF(C9&gt;60,2,IF(C9&gt;30,1,0))))),Trial!$E$8:$H$13,4)</f>
        <v>-168.84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-168.84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13.0007013446728</v>
      </c>
      <c r="D10" s="14">
        <v>11.2697651236403</v>
      </c>
      <c r="E10" s="14">
        <v>24.0315994328324</v>
      </c>
      <c r="F10" s="14">
        <v>23.1692157859418</v>
      </c>
      <c r="G10" s="14">
        <v>16.7790751106324</v>
      </c>
      <c r="H10" s="14">
        <v>3.81961071398109</v>
      </c>
      <c r="I10" s="14">
        <v>20.0837724649565</v>
      </c>
      <c r="J10" s="14">
        <v>14.6047526545733</v>
      </c>
      <c r="K10" s="14">
        <v>0.526620622258633</v>
      </c>
      <c r="L10" s="14">
        <v>1.52995413838003</v>
      </c>
      <c r="M10" s="14">
        <v>25.9015573269192</v>
      </c>
      <c r="N10" s="14">
        <v>31.0963007981393</v>
      </c>
      <c r="O10" s="28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-168.84</v>
      </c>
    </row>
    <row r="11">
      <c r="B11" s="13">
        <v>8.0</v>
      </c>
      <c r="C11" s="14">
        <v>2.8926782682538</v>
      </c>
      <c r="D11" s="14">
        <v>0.187950101492638</v>
      </c>
      <c r="E11" s="14">
        <v>2.09700535750017</v>
      </c>
      <c r="F11" s="14">
        <v>47.6410240282245</v>
      </c>
      <c r="G11" s="14">
        <v>0.894755288656547</v>
      </c>
      <c r="H11" s="14">
        <v>21.4728924296839</v>
      </c>
      <c r="I11" s="14">
        <v>0.667897516395897</v>
      </c>
      <c r="J11" s="14">
        <v>2.72656429000533</v>
      </c>
      <c r="K11" s="14">
        <v>26.4501530503012</v>
      </c>
      <c r="L11" s="14">
        <v>6.34381814394146</v>
      </c>
      <c r="M11" s="14">
        <v>2.61669506086037</v>
      </c>
      <c r="N11" s="14">
        <v>1.29252051389221</v>
      </c>
      <c r="O11" s="28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-168.84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6.8461474992679</v>
      </c>
      <c r="D12" s="14">
        <v>2.03661739826202</v>
      </c>
      <c r="E12" s="14">
        <v>5.45375518966466</v>
      </c>
      <c r="F12" s="14">
        <v>10.7342815759688</v>
      </c>
      <c r="G12" s="14">
        <v>0.87846413449314</v>
      </c>
      <c r="H12" s="14">
        <v>12.8020856709437</v>
      </c>
      <c r="I12" s="14">
        <v>14.7683632134678</v>
      </c>
      <c r="J12" s="14">
        <v>22.5633852636877</v>
      </c>
      <c r="K12" s="14">
        <v>15.8691292912412</v>
      </c>
      <c r="L12" s="14">
        <v>2.68852744018659</v>
      </c>
      <c r="M12" s="14">
        <v>6.58706621513476</v>
      </c>
      <c r="N12" s="14">
        <v>69.3477132692378</v>
      </c>
      <c r="O12" s="28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-844.2</v>
      </c>
    </row>
    <row r="13">
      <c r="B13" s="13">
        <v>10.0</v>
      </c>
      <c r="C13" s="14">
        <v>5.6675088708289</v>
      </c>
      <c r="D13" s="14">
        <v>8.82538372417912</v>
      </c>
      <c r="E13" s="14">
        <v>9.70016768435016</v>
      </c>
      <c r="F13" s="14">
        <v>4.12084797397256</v>
      </c>
      <c r="G13" s="14">
        <v>2.77994653897612</v>
      </c>
      <c r="H13" s="14">
        <v>37.4950401745459</v>
      </c>
      <c r="I13" s="14">
        <v>18.6464439046787</v>
      </c>
      <c r="J13" s="14">
        <v>19.524803738411</v>
      </c>
      <c r="K13" s="14">
        <v>81.0716752198187</v>
      </c>
      <c r="L13" s="14">
        <v>9.04546646866947</v>
      </c>
      <c r="M13" s="14">
        <v>21.276960910834</v>
      </c>
      <c r="N13" s="14">
        <v>9.18501022970304</v>
      </c>
      <c r="O13" s="28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-168.84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-844.2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15.3482505998792</v>
      </c>
      <c r="D14" s="14">
        <v>19.9247333680497</v>
      </c>
      <c r="E14" s="14">
        <v>5.4400064172145</v>
      </c>
      <c r="F14" s="14">
        <v>6.35573689466147</v>
      </c>
      <c r="G14" s="14">
        <v>14.4691172701525</v>
      </c>
      <c r="H14" s="14">
        <v>15.3339210065957</v>
      </c>
      <c r="I14" s="14">
        <v>16.3626071059363</v>
      </c>
      <c r="J14" s="14">
        <v>4.89056780934334</v>
      </c>
      <c r="K14" s="14">
        <v>9.9916580831632</v>
      </c>
      <c r="L14" s="14">
        <v>20.3990099479662</v>
      </c>
      <c r="M14" s="14">
        <v>5.6244239397347</v>
      </c>
      <c r="N14" s="14">
        <v>11.1629384284126</v>
      </c>
      <c r="O14" s="28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17.5098044418948</v>
      </c>
      <c r="D15" s="14">
        <v>16.7496518365325</v>
      </c>
      <c r="E15" s="14">
        <v>23.2773833802406</v>
      </c>
      <c r="F15" s="14">
        <v>13.9053022394392</v>
      </c>
      <c r="G15" s="14">
        <v>28.8242828460846</v>
      </c>
      <c r="H15" s="14">
        <v>26.6479209332231</v>
      </c>
      <c r="I15" s="14">
        <v>27.3589843219582</v>
      </c>
      <c r="J15" s="14">
        <v>8.75334260752425</v>
      </c>
      <c r="K15" s="14">
        <v>4.79990900494158</v>
      </c>
      <c r="L15" s="14">
        <v>1.59668189694137</v>
      </c>
      <c r="M15" s="14">
        <v>16.4415474648805</v>
      </c>
      <c r="N15" s="14">
        <v>9.82752186013386</v>
      </c>
      <c r="O15" s="28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9.37345928046852</v>
      </c>
      <c r="D16" s="14">
        <v>21.137305887345</v>
      </c>
      <c r="E16" s="14">
        <v>3.4881909401156</v>
      </c>
      <c r="F16" s="14">
        <v>35.6534920145585</v>
      </c>
      <c r="G16" s="14">
        <v>58.0010422380799</v>
      </c>
      <c r="H16" s="14">
        <v>18.5089952248366</v>
      </c>
      <c r="I16" s="14">
        <v>18.3504708291249</v>
      </c>
      <c r="J16" s="14">
        <v>0.256523803323195</v>
      </c>
      <c r="K16" s="14">
        <v>6.95071883266792</v>
      </c>
      <c r="L16" s="14">
        <v>24.0476316779617</v>
      </c>
      <c r="M16" s="14">
        <v>66.7319242432158</v>
      </c>
      <c r="N16" s="14">
        <v>6.97783414274454</v>
      </c>
      <c r="O16" s="28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-168.84</v>
      </c>
      <c r="U16" s="16">
        <f>VLOOKUP(IF(G16&gt;240,5,IF(G16&gt;180,4,IF(G16&gt;120,3,IF(G16&gt;60,2,IF(G16&gt;30,1,0))))),Trial!$E$8:$H$13,4)</f>
        <v>-168.84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-844.2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14">
        <v>33.5191829156782</v>
      </c>
      <c r="D17" s="14">
        <v>5.6969484128058</v>
      </c>
      <c r="E17" s="14">
        <v>10.8971859135883</v>
      </c>
      <c r="F17" s="14">
        <v>7.01258913846686</v>
      </c>
      <c r="G17" s="14">
        <v>13.2093590072574</v>
      </c>
      <c r="H17" s="14">
        <v>3.30019160639495</v>
      </c>
      <c r="I17" s="14">
        <v>8.56242100009695</v>
      </c>
      <c r="J17" s="14">
        <v>32.3537418693026</v>
      </c>
      <c r="K17" s="14">
        <v>25.7216847023431</v>
      </c>
      <c r="L17" s="14">
        <v>18.9445389707791</v>
      </c>
      <c r="M17" s="14">
        <v>0.0730771165813098</v>
      </c>
      <c r="N17" s="14">
        <v>4.40047290176153</v>
      </c>
      <c r="O17" s="28"/>
      <c r="P17" s="13">
        <v>14.0</v>
      </c>
      <c r="Q17" s="16">
        <f>VLOOKUP(IF(C17&gt;240,5,IF(C17&gt;180,4,IF(C17&gt;120,3,IF(C17&gt;60,2,IF(C17&gt;30,1,0))))),Trial!$E$8:$H$13,4)</f>
        <v>-168.84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-168.84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14">
        <v>0.187638771137922</v>
      </c>
      <c r="D18" s="14">
        <v>8.31396664756399</v>
      </c>
      <c r="E18" s="14">
        <v>12.7980387763338</v>
      </c>
      <c r="F18" s="14">
        <v>13.9861010194974</v>
      </c>
      <c r="G18" s="14">
        <v>16.3758972979369</v>
      </c>
      <c r="H18" s="14">
        <v>3.28320292057469</v>
      </c>
      <c r="I18" s="14">
        <v>23.3032569876506</v>
      </c>
      <c r="J18" s="14">
        <v>9.95441324310377</v>
      </c>
      <c r="K18" s="14">
        <v>6.13200899446383</v>
      </c>
      <c r="L18" s="14">
        <v>9.14554151706398</v>
      </c>
      <c r="M18" s="14">
        <v>13.3114123043224</v>
      </c>
      <c r="N18" s="14">
        <v>1.05917013272585</v>
      </c>
      <c r="O18" s="28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14.0876358601483</v>
      </c>
      <c r="D19" s="14">
        <v>11.579067413065</v>
      </c>
      <c r="E19" s="14">
        <v>0.0305830640718341</v>
      </c>
      <c r="F19" s="14">
        <v>22.0452488108043</v>
      </c>
      <c r="G19" s="14">
        <v>28.4456017880205</v>
      </c>
      <c r="H19" s="14">
        <v>5.49946354469284</v>
      </c>
      <c r="I19" s="14">
        <v>1.30198016157757</v>
      </c>
      <c r="J19" s="14">
        <v>8.45418379268206</v>
      </c>
      <c r="K19" s="14">
        <v>16.4056897388089</v>
      </c>
      <c r="L19" s="14">
        <v>3.72322453722643</v>
      </c>
      <c r="M19" s="14">
        <v>28.4966418507013</v>
      </c>
      <c r="N19" s="14">
        <v>10.3015396557748</v>
      </c>
      <c r="O19" s="28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11.0509246860849</v>
      </c>
      <c r="D20" s="14">
        <v>21.8868055833939</v>
      </c>
      <c r="E20" s="14">
        <v>29.752903896055</v>
      </c>
      <c r="F20" s="14">
        <v>6.01079299989947</v>
      </c>
      <c r="G20" s="14">
        <v>8.60772064178461</v>
      </c>
      <c r="H20" s="14">
        <v>14.9323463200809</v>
      </c>
      <c r="I20" s="14">
        <v>16.3679025967823</v>
      </c>
      <c r="J20" s="14">
        <v>2.90009090211242</v>
      </c>
      <c r="K20" s="14">
        <v>3.69280769689283</v>
      </c>
      <c r="L20" s="14">
        <v>0.879655962344259</v>
      </c>
      <c r="M20" s="14">
        <v>8.03110832814127</v>
      </c>
      <c r="N20" s="14">
        <v>3.28519278438762</v>
      </c>
      <c r="O20" s="28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17.5138838029796</v>
      </c>
      <c r="D21" s="14">
        <v>20.7192920654299</v>
      </c>
      <c r="E21" s="14">
        <v>0.118842171505094</v>
      </c>
      <c r="F21" s="14">
        <v>26.3597326899383</v>
      </c>
      <c r="G21" s="14">
        <v>18.784765822332</v>
      </c>
      <c r="H21" s="14">
        <v>11.4433958928232</v>
      </c>
      <c r="I21" s="14">
        <v>7.08456185540544</v>
      </c>
      <c r="J21" s="14">
        <v>4.17396512813866</v>
      </c>
      <c r="K21" s="14">
        <v>12.7880653453277</v>
      </c>
      <c r="L21" s="14">
        <v>8.10270132031292</v>
      </c>
      <c r="M21" s="14">
        <v>14.6123005583169</v>
      </c>
      <c r="N21" s="14">
        <v>33.9804500601908</v>
      </c>
      <c r="O21" s="28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-168.84</v>
      </c>
    </row>
    <row r="22" ht="15.75" customHeight="1">
      <c r="B22" s="13">
        <v>19.0</v>
      </c>
      <c r="C22" s="14">
        <v>5.53934177616611</v>
      </c>
      <c r="D22" s="14">
        <v>17.0576133805545</v>
      </c>
      <c r="E22" s="14">
        <v>11.803345796022</v>
      </c>
      <c r="F22" s="14">
        <v>14.6596991031649</v>
      </c>
      <c r="G22" s="14">
        <v>15.5362275329636</v>
      </c>
      <c r="H22" s="14">
        <v>1.18882009293884</v>
      </c>
      <c r="I22" s="14">
        <v>25.1280442642184</v>
      </c>
      <c r="J22" s="14">
        <v>2.27116680471227</v>
      </c>
      <c r="K22" s="14">
        <v>2.47175676980987</v>
      </c>
      <c r="L22" s="14">
        <v>0.736192437072224</v>
      </c>
      <c r="M22" s="14">
        <v>15.7641468609901</v>
      </c>
      <c r="N22" s="14">
        <v>10.9874866912016</v>
      </c>
      <c r="O22" s="28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10.7833350257235</v>
      </c>
      <c r="D23" s="14">
        <v>3.34075164981186</v>
      </c>
      <c r="E23" s="14">
        <v>25.0603473732684</v>
      </c>
      <c r="F23" s="14">
        <v>13.0453059257226</v>
      </c>
      <c r="G23" s="14">
        <v>11.4122189807923</v>
      </c>
      <c r="H23" s="14">
        <v>13.5847882780464</v>
      </c>
      <c r="I23" s="14">
        <v>53.5090350421304</v>
      </c>
      <c r="J23" s="14">
        <v>58.074707544052</v>
      </c>
      <c r="K23" s="14">
        <v>12.0779383129658</v>
      </c>
      <c r="L23" s="14">
        <v>13.7289281479292</v>
      </c>
      <c r="M23" s="14">
        <v>21.3942201888624</v>
      </c>
      <c r="N23" s="14">
        <v>12.4899358952907</v>
      </c>
      <c r="O23" s="28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-168.84</v>
      </c>
      <c r="X23" s="16">
        <f>VLOOKUP(IF(J23&gt;240,5,IF(J23&gt;180,4,IF(J23&gt;120,3,IF(J23&gt;60,2,IF(J23&gt;30,1,0))))),Trial!$E$8:$H$13,4)</f>
        <v>-168.84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14">
        <v>16.230348329361</v>
      </c>
      <c r="D24" s="14">
        <v>18.1016480124773</v>
      </c>
      <c r="E24" s="14">
        <v>17.174349319491</v>
      </c>
      <c r="F24" s="14">
        <v>0.486817166697282</v>
      </c>
      <c r="G24" s="14">
        <v>7.53085551783442</v>
      </c>
      <c r="H24" s="14">
        <v>13.2935618882285</v>
      </c>
      <c r="I24" s="14">
        <v>3.59377162065357</v>
      </c>
      <c r="J24" s="14">
        <v>4.23241783166304</v>
      </c>
      <c r="K24" s="14">
        <v>5.66272619832209</v>
      </c>
      <c r="L24" s="14">
        <v>29.2530697478417</v>
      </c>
      <c r="M24" s="14">
        <v>4.52232925454155</v>
      </c>
      <c r="N24" s="14">
        <v>5.8160677109845</v>
      </c>
      <c r="O24" s="28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0.865714433602989</v>
      </c>
      <c r="D25" s="14">
        <v>5.36230457480997</v>
      </c>
      <c r="E25" s="14">
        <v>39.1803259663006</v>
      </c>
      <c r="F25" s="14">
        <v>1.11942461924627</v>
      </c>
      <c r="G25" s="14">
        <v>35.8887336537352</v>
      </c>
      <c r="H25" s="14">
        <v>1.66241220664233</v>
      </c>
      <c r="I25" s="14">
        <v>3.3411660650745</v>
      </c>
      <c r="J25" s="14">
        <v>9.34825711185113</v>
      </c>
      <c r="K25" s="14">
        <v>14.7133359492974</v>
      </c>
      <c r="L25" s="14">
        <v>47.2000561883489</v>
      </c>
      <c r="M25" s="14">
        <v>5.05858111534864</v>
      </c>
      <c r="N25" s="14">
        <v>28.9372389378462</v>
      </c>
      <c r="O25" s="28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-168.84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-168.84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-168.84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8.39686250779778</v>
      </c>
      <c r="D26" s="14">
        <v>22.3610141960551</v>
      </c>
      <c r="E26" s="14">
        <v>5.50383771071211</v>
      </c>
      <c r="F26" s="14">
        <v>20.3629451192202</v>
      </c>
      <c r="G26" s="14">
        <v>6.01743186358362</v>
      </c>
      <c r="H26" s="14">
        <v>18.9443817821549</v>
      </c>
      <c r="I26" s="14">
        <v>30.7268179847363</v>
      </c>
      <c r="J26" s="14">
        <v>9.34641134692356</v>
      </c>
      <c r="K26" s="14">
        <v>20.4110151523011</v>
      </c>
      <c r="L26" s="14">
        <v>6.38317516073585</v>
      </c>
      <c r="M26" s="14">
        <v>20.8618153992942</v>
      </c>
      <c r="N26" s="14">
        <v>6.56946358038113</v>
      </c>
      <c r="O26" s="28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-168.84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14">
        <v>4.57068003946915</v>
      </c>
      <c r="D27" s="14">
        <v>3.84465359151363</v>
      </c>
      <c r="E27" s="14">
        <v>8.54056346230209</v>
      </c>
      <c r="F27" s="14">
        <v>30.8580536103312</v>
      </c>
      <c r="G27" s="14">
        <v>43.6932107781</v>
      </c>
      <c r="H27" s="14">
        <v>63.7869463636916</v>
      </c>
      <c r="I27" s="14">
        <v>37.8153244852742</v>
      </c>
      <c r="J27" s="14">
        <v>24.9406016616817</v>
      </c>
      <c r="K27" s="14">
        <v>23.4731857683444</v>
      </c>
      <c r="L27" s="14">
        <v>1.38990128249857</v>
      </c>
      <c r="M27" s="14">
        <v>43.0105556209847</v>
      </c>
      <c r="N27" s="14">
        <v>3.36015265930075</v>
      </c>
      <c r="O27" s="28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-168.84</v>
      </c>
      <c r="U27" s="16">
        <f>VLOOKUP(IF(G27&gt;240,5,IF(G27&gt;180,4,IF(G27&gt;120,3,IF(G27&gt;60,2,IF(G27&gt;30,1,0))))),Trial!$E$8:$H$13,4)</f>
        <v>-168.84</v>
      </c>
      <c r="V27" s="16">
        <f>VLOOKUP(IF(H27&gt;240,5,IF(H27&gt;180,4,IF(H27&gt;120,3,IF(H27&gt;60,2,IF(H27&gt;30,1,0))))),Trial!$E$8:$H$13,4)</f>
        <v>-844.2</v>
      </c>
      <c r="W27" s="16">
        <f>VLOOKUP(IF(I27&gt;240,5,IF(I27&gt;180,4,IF(I27&gt;120,3,IF(I27&gt;60,2,IF(I27&gt;30,1,0))))),Trial!$E$8:$H$13,4)</f>
        <v>-168.84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-168.84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11.7010500042917</v>
      </c>
      <c r="D28" s="14">
        <v>21.0961475024436</v>
      </c>
      <c r="E28" s="14">
        <v>0.380199474748224</v>
      </c>
      <c r="F28" s="14">
        <v>4.06640283711241</v>
      </c>
      <c r="G28" s="14">
        <v>22.6582788570288</v>
      </c>
      <c r="H28" s="14">
        <v>10.4699442878118</v>
      </c>
      <c r="I28" s="14">
        <v>17.33853966866</v>
      </c>
      <c r="J28" s="14">
        <v>18.8583379837902</v>
      </c>
      <c r="K28" s="14">
        <v>27.6091189763013</v>
      </c>
      <c r="L28" s="14">
        <v>36.4858453981301</v>
      </c>
      <c r="M28" s="14">
        <v>9.60849583614618</v>
      </c>
      <c r="N28" s="14">
        <v>20.7982742494408</v>
      </c>
      <c r="O28" s="28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-168.84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14">
        <v>4.37173350461167</v>
      </c>
      <c r="D29" s="14">
        <v>5.38798710331321</v>
      </c>
      <c r="E29" s="14">
        <v>30.4226769401196</v>
      </c>
      <c r="F29" s="14">
        <v>8.14895681105554</v>
      </c>
      <c r="G29" s="14">
        <v>8.75929220812395</v>
      </c>
      <c r="H29" s="14">
        <v>56.8744556873587</v>
      </c>
      <c r="I29" s="14">
        <v>18.2339698209645</v>
      </c>
      <c r="J29" s="14">
        <v>17.8997825592043</v>
      </c>
      <c r="K29" s="14">
        <v>1.20292404509282</v>
      </c>
      <c r="L29" s="14">
        <v>2.02889672247693</v>
      </c>
      <c r="M29" s="14">
        <v>6.2565819080919</v>
      </c>
      <c r="N29" s="14">
        <v>14.9154771392452</v>
      </c>
      <c r="O29" s="28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-168.84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-168.84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14">
        <v>59.7915754528874</v>
      </c>
      <c r="D30" s="14">
        <v>5.53315412253141</v>
      </c>
      <c r="E30" s="14">
        <v>1.28433738369495</v>
      </c>
      <c r="F30" s="14">
        <v>20.3446048165889</v>
      </c>
      <c r="G30" s="14">
        <v>4.09525279188529</v>
      </c>
      <c r="H30" s="14">
        <v>20.5348505213143</v>
      </c>
      <c r="I30" s="14">
        <v>13.4949042967739</v>
      </c>
      <c r="J30" s="14">
        <v>45.6757223390973</v>
      </c>
      <c r="K30" s="14">
        <v>20.3023079590158</v>
      </c>
      <c r="L30" s="14">
        <v>2.42528167320415</v>
      </c>
      <c r="M30" s="14">
        <v>7.40182939684018</v>
      </c>
      <c r="N30" s="14">
        <v>19.5374227215754</v>
      </c>
      <c r="O30" s="28"/>
      <c r="P30" s="13">
        <v>27.0</v>
      </c>
      <c r="Q30" s="16">
        <f>VLOOKUP(IF(C30&gt;240,5,IF(C30&gt;180,4,IF(C30&gt;120,3,IF(C30&gt;60,2,IF(C30&gt;30,1,0))))),Trial!$E$8:$H$13,4)</f>
        <v>-168.84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-168.84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14">
        <v>10.0636632484384</v>
      </c>
      <c r="D31" s="14">
        <v>84.6592549063288</v>
      </c>
      <c r="E31" s="14">
        <v>2.86657387856394</v>
      </c>
      <c r="F31" s="14">
        <v>9.30949944304302</v>
      </c>
      <c r="G31" s="14">
        <v>12.6044950441675</v>
      </c>
      <c r="H31" s="14">
        <v>20.7866755261304</v>
      </c>
      <c r="I31" s="14">
        <v>26.5165757919244</v>
      </c>
      <c r="J31" s="14">
        <v>44.4183044110365</v>
      </c>
      <c r="K31" s="14">
        <v>11.9918191557192</v>
      </c>
      <c r="L31" s="14">
        <v>30.8064450031582</v>
      </c>
      <c r="M31" s="14">
        <v>8.5006289742887</v>
      </c>
      <c r="N31" s="14">
        <v>18.8236206717076</v>
      </c>
      <c r="O31" s="28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-844.2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-168.84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-168.84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28.1922806693677</v>
      </c>
      <c r="D32" s="14">
        <v>3.31806010638682</v>
      </c>
      <c r="E32" s="14">
        <v>13.902657907998</v>
      </c>
      <c r="F32" s="14">
        <v>7.02187515792485</v>
      </c>
      <c r="G32" s="14">
        <v>18.312833206098</v>
      </c>
      <c r="H32" s="14">
        <v>12.0444503885912</v>
      </c>
      <c r="I32" s="14">
        <v>0.68854505661875</v>
      </c>
      <c r="J32" s="14">
        <v>20.2613705343785</v>
      </c>
      <c r="K32" s="14">
        <v>5.92526325490326</v>
      </c>
      <c r="L32" s="14">
        <v>6.96210284295361</v>
      </c>
      <c r="M32" s="14">
        <v>10.2045468916185</v>
      </c>
      <c r="N32" s="14">
        <v>16.7854028887333</v>
      </c>
      <c r="O32" s="28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18.4832600404726</v>
      </c>
      <c r="D33" s="14">
        <v>5.32361959805712</v>
      </c>
      <c r="E33" s="14">
        <v>15.9966663451152</v>
      </c>
      <c r="F33" s="14">
        <v>21.4369896321062</v>
      </c>
      <c r="G33" s="14">
        <v>23.0523587843839</v>
      </c>
      <c r="H33" s="14">
        <v>11.8029362227202</v>
      </c>
      <c r="I33" s="14">
        <v>10.1455877674744</v>
      </c>
      <c r="J33" s="14">
        <v>12.3397878524193</v>
      </c>
      <c r="K33" s="14">
        <v>44.507589148257</v>
      </c>
      <c r="L33" s="14">
        <v>19.7519870075072</v>
      </c>
      <c r="M33" s="14">
        <v>2.43747518397868</v>
      </c>
      <c r="N33" s="14">
        <v>4.63316252275051</v>
      </c>
      <c r="O33" s="28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-168.84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24.3437339073483</v>
      </c>
      <c r="D34" s="14">
        <v>12.5770801020073</v>
      </c>
      <c r="E34" s="14">
        <v>2.94207134982571</v>
      </c>
      <c r="F34" s="14">
        <v>2.35821261769161</v>
      </c>
      <c r="G34" s="14">
        <v>39.0135364867469</v>
      </c>
      <c r="H34" s="14">
        <v>51.8946198348827</v>
      </c>
      <c r="I34" s="14">
        <v>12.6822157384114</v>
      </c>
      <c r="J34" s="14">
        <v>32.3420276008269</v>
      </c>
      <c r="K34" s="14">
        <v>16.8193065275656</v>
      </c>
      <c r="L34" s="14">
        <v>3.1834525844028</v>
      </c>
      <c r="M34" s="14">
        <v>2.49660771572962</v>
      </c>
      <c r="N34" s="14">
        <v>0.464000844744524</v>
      </c>
      <c r="O34" s="28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-168.84</v>
      </c>
      <c r="V34" s="16">
        <f>VLOOKUP(IF(H34&gt;240,5,IF(H34&gt;180,4,IF(H34&gt;120,3,IF(H34&gt;60,2,IF(H34&gt;30,1,0))))),Trial!$E$8:$H$13,4)</f>
        <v>-168.84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-168.84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22.2217274072084</v>
      </c>
      <c r="D35" s="14">
        <v>17.4242794414269</v>
      </c>
      <c r="E35" s="14">
        <v>13.4520902295979</v>
      </c>
      <c r="F35" s="14">
        <v>0.401092676580671</v>
      </c>
      <c r="G35" s="14">
        <v>6.13289831439033</v>
      </c>
      <c r="H35" s="14">
        <v>32.1232391968092</v>
      </c>
      <c r="I35" s="14">
        <v>1.67106525739655</v>
      </c>
      <c r="J35" s="14">
        <v>2.84952307585627</v>
      </c>
      <c r="K35" s="14">
        <v>5.58636917034164</v>
      </c>
      <c r="L35" s="14">
        <v>1.0590993356891</v>
      </c>
      <c r="M35" s="14">
        <v>3.23897663331703</v>
      </c>
      <c r="N35" s="14">
        <v>11.2064157513188</v>
      </c>
      <c r="O35" s="28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-168.84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14">
        <v>8.05213070707396</v>
      </c>
      <c r="D36" s="14">
        <v>17.9674938361378</v>
      </c>
      <c r="E36" s="14">
        <v>4.38047060044482</v>
      </c>
      <c r="F36" s="14">
        <v>2.5024202863625</v>
      </c>
      <c r="G36" s="14">
        <v>1.51120319190835</v>
      </c>
      <c r="H36" s="14">
        <v>9.09083557315171</v>
      </c>
      <c r="I36" s="14">
        <v>30.4072380332712</v>
      </c>
      <c r="J36" s="14">
        <v>43.5983682026095</v>
      </c>
      <c r="K36" s="14">
        <v>9.97448716778308</v>
      </c>
      <c r="L36" s="14">
        <v>1.87937129455044</v>
      </c>
      <c r="M36" s="14">
        <v>11.0960639308425</v>
      </c>
      <c r="N36" s="14">
        <v>6.19741855887696</v>
      </c>
      <c r="O36" s="28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-168.84</v>
      </c>
      <c r="X36" s="16">
        <f>VLOOKUP(IF(J36&gt;240,5,IF(J36&gt;180,4,IF(J36&gt;120,3,IF(J36&gt;60,2,IF(J36&gt;30,1,0))))),Trial!$E$8:$H$13,4)</f>
        <v>-168.84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35.613288841123</v>
      </c>
      <c r="D37" s="14">
        <v>2.4618318490684</v>
      </c>
      <c r="E37" s="14">
        <v>7.64589407248423</v>
      </c>
      <c r="F37" s="14">
        <v>10.2159730461426</v>
      </c>
      <c r="G37" s="14">
        <v>7.26186655461788</v>
      </c>
      <c r="H37" s="14">
        <v>14.8993003734605</v>
      </c>
      <c r="I37" s="14">
        <v>27.8398717133522</v>
      </c>
      <c r="J37" s="14">
        <v>9.16896580019966</v>
      </c>
      <c r="K37" s="14">
        <v>12.5347683106767</v>
      </c>
      <c r="L37" s="14">
        <v>51.3625483562179</v>
      </c>
      <c r="M37" s="14">
        <v>2.0767454453744</v>
      </c>
      <c r="N37" s="14">
        <v>10.2874502702616</v>
      </c>
      <c r="O37" s="28"/>
      <c r="P37" s="13">
        <v>34.0</v>
      </c>
      <c r="Q37" s="16">
        <f>VLOOKUP(IF(C37&gt;240,5,IF(C37&gt;180,4,IF(C37&gt;120,3,IF(C37&gt;60,2,IF(C37&gt;30,1,0))))),Trial!$E$8:$H$13,4)</f>
        <v>-168.84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-168.84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15.6954171967911</v>
      </c>
      <c r="D38" s="14">
        <v>29.4527009768847</v>
      </c>
      <c r="E38" s="14">
        <v>0.0139358672973942</v>
      </c>
      <c r="F38" s="14">
        <v>0.437019893433899</v>
      </c>
      <c r="G38" s="14">
        <v>23.148065418209</v>
      </c>
      <c r="H38" s="14">
        <v>21.6112388099048</v>
      </c>
      <c r="I38" s="14">
        <v>4.08173166488154</v>
      </c>
      <c r="J38" s="14">
        <v>1.53793354751542</v>
      </c>
      <c r="K38" s="14">
        <v>44.5497141008206</v>
      </c>
      <c r="L38" s="14">
        <v>11.2803276808219</v>
      </c>
      <c r="M38" s="14">
        <v>6.24147764174268</v>
      </c>
      <c r="N38" s="14">
        <v>20.640958234969</v>
      </c>
      <c r="O38" s="28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-168.84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2.94613659381866</v>
      </c>
      <c r="D39" s="14">
        <v>29.4248321546677</v>
      </c>
      <c r="E39" s="14">
        <v>4.13909427355975</v>
      </c>
      <c r="F39" s="14">
        <v>20.265803457539</v>
      </c>
      <c r="G39" s="14">
        <v>19.9183668236466</v>
      </c>
      <c r="H39" s="14">
        <v>15.6132061214404</v>
      </c>
      <c r="I39" s="14">
        <v>1.20459485566244</v>
      </c>
      <c r="J39" s="14">
        <v>0.958521118000368</v>
      </c>
      <c r="K39" s="14">
        <v>12.643698057461</v>
      </c>
      <c r="L39" s="14">
        <v>11.2243023706761</v>
      </c>
      <c r="M39" s="14">
        <v>3.3395215915516</v>
      </c>
      <c r="N39" s="14">
        <v>22.7491587548541</v>
      </c>
      <c r="O39" s="28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4.24678668379784</v>
      </c>
      <c r="D40" s="14">
        <v>18.2711380853536</v>
      </c>
      <c r="E40" s="14">
        <v>27.2519489272002</v>
      </c>
      <c r="F40" s="14">
        <v>5.63112010946497</v>
      </c>
      <c r="G40" s="14">
        <v>12.5763149739461</v>
      </c>
      <c r="H40" s="14">
        <v>66.73466277862</v>
      </c>
      <c r="I40" s="14">
        <v>10.8187730138408</v>
      </c>
      <c r="J40" s="14">
        <v>3.25091492151842</v>
      </c>
      <c r="K40" s="14">
        <v>5.23831886593824</v>
      </c>
      <c r="L40" s="14">
        <v>6.23122074874118</v>
      </c>
      <c r="M40" s="14">
        <v>20.0197522708433</v>
      </c>
      <c r="N40" s="14">
        <v>7.42990310082295</v>
      </c>
      <c r="O40" s="28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-844.2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8.92925668274984</v>
      </c>
      <c r="D41" s="14">
        <v>3.70218086522073</v>
      </c>
      <c r="E41" s="14">
        <v>30.5761248885158</v>
      </c>
      <c r="F41" s="14">
        <v>0.599958082233396</v>
      </c>
      <c r="G41" s="14">
        <v>1.36024783299671</v>
      </c>
      <c r="H41" s="14">
        <v>24.6474988839093</v>
      </c>
      <c r="I41" s="14">
        <v>25.8868063228641</v>
      </c>
      <c r="J41" s="14">
        <v>6.85153953032568</v>
      </c>
      <c r="K41" s="14">
        <v>14.6616341074215</v>
      </c>
      <c r="L41" s="14">
        <v>115.172087831942</v>
      </c>
      <c r="M41" s="14">
        <v>19.293535532731</v>
      </c>
      <c r="N41" s="14">
        <v>67.6223863437216</v>
      </c>
      <c r="O41" s="28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-168.84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-844.2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-844.2</v>
      </c>
    </row>
    <row r="42" ht="15.75" customHeight="1">
      <c r="B42" s="13">
        <v>39.0</v>
      </c>
      <c r="C42" s="14">
        <v>12.1167482125189</v>
      </c>
      <c r="D42" s="14">
        <v>7.90815833257511</v>
      </c>
      <c r="E42" s="14">
        <v>4.67751892208406</v>
      </c>
      <c r="F42" s="14">
        <v>7.53733150893822</v>
      </c>
      <c r="G42" s="14">
        <v>21.8421033291582</v>
      </c>
      <c r="H42" s="14">
        <v>14.564704116735</v>
      </c>
      <c r="I42" s="14">
        <v>0.0681912341831316</v>
      </c>
      <c r="J42" s="14">
        <v>2.31301862513646</v>
      </c>
      <c r="K42" s="14">
        <v>10.9991510212341</v>
      </c>
      <c r="L42" s="14">
        <v>11.9576733907822</v>
      </c>
      <c r="M42" s="14">
        <v>2.45526125421748</v>
      </c>
      <c r="N42" s="14">
        <v>9.14337005931884</v>
      </c>
      <c r="O42" s="28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31.1214065818552</v>
      </c>
      <c r="D43" s="14">
        <v>17.0366587762939</v>
      </c>
      <c r="E43" s="14">
        <v>0.175574587192386</v>
      </c>
      <c r="F43" s="14">
        <v>25.6003608728263</v>
      </c>
      <c r="G43" s="14">
        <v>0.506534278392792</v>
      </c>
      <c r="H43" s="14">
        <v>3.89951897319406</v>
      </c>
      <c r="I43" s="14">
        <v>8.29981443006545</v>
      </c>
      <c r="J43" s="14">
        <v>16.1194904955405</v>
      </c>
      <c r="K43" s="14">
        <v>11.806982452351</v>
      </c>
      <c r="L43" s="14">
        <v>5.89844036148861</v>
      </c>
      <c r="M43" s="14">
        <v>3.46603949088603</v>
      </c>
      <c r="N43" s="14">
        <v>15.8769321948083</v>
      </c>
      <c r="O43" s="28"/>
      <c r="P43" s="13">
        <v>40.0</v>
      </c>
      <c r="Q43" s="16">
        <f>VLOOKUP(IF(C43&gt;240,5,IF(C43&gt;180,4,IF(C43&gt;120,3,IF(C43&gt;60,2,IF(C43&gt;30,1,0))))),Trial!$E$8:$H$13,4)</f>
        <v>-168.84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32.2437945455035</v>
      </c>
      <c r="D44" s="14">
        <v>6.09260014258325</v>
      </c>
      <c r="E44" s="14">
        <v>6.77747891983017</v>
      </c>
      <c r="F44" s="14">
        <v>37.9697058982869</v>
      </c>
      <c r="G44" s="14">
        <v>9.99660221161321</v>
      </c>
      <c r="H44" s="14">
        <v>1.09158427129198</v>
      </c>
      <c r="I44" s="14">
        <v>11.5613865677506</v>
      </c>
      <c r="J44" s="14">
        <v>1.32195445112875</v>
      </c>
      <c r="K44" s="14">
        <v>6.38631980633363</v>
      </c>
      <c r="L44" s="14">
        <v>18.569402032833</v>
      </c>
      <c r="M44" s="14">
        <v>19.5628206565263</v>
      </c>
      <c r="N44" s="14">
        <v>0.577528320718557</v>
      </c>
      <c r="O44" s="28"/>
      <c r="P44" s="13">
        <v>41.0</v>
      </c>
      <c r="Q44" s="16">
        <f>VLOOKUP(IF(C44&gt;240,5,IF(C44&gt;180,4,IF(C44&gt;120,3,IF(C44&gt;60,2,IF(C44&gt;30,1,0))))),Trial!$E$8:$H$13,4)</f>
        <v>-168.84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-168.84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11.0608991693057</v>
      </c>
      <c r="D45" s="14">
        <v>3.31598947523162</v>
      </c>
      <c r="E45" s="14">
        <v>1.8378416611813</v>
      </c>
      <c r="F45" s="14">
        <v>2.98833130106411</v>
      </c>
      <c r="G45" s="14">
        <v>0.0545955239906603</v>
      </c>
      <c r="H45" s="14">
        <v>9.11200490081683</v>
      </c>
      <c r="I45" s="14">
        <v>14.8345595452221</v>
      </c>
      <c r="J45" s="14">
        <v>15.6348669336619</v>
      </c>
      <c r="K45" s="14">
        <v>2.10937597090378</v>
      </c>
      <c r="L45" s="14">
        <v>5.90659459820017</v>
      </c>
      <c r="M45" s="14">
        <v>17.1516916371969</v>
      </c>
      <c r="N45" s="14">
        <v>25.5508200532261</v>
      </c>
      <c r="O45" s="28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14">
        <v>22.4957082687382</v>
      </c>
      <c r="D46" s="14">
        <v>10.9696645867768</v>
      </c>
      <c r="E46" s="14">
        <v>1.00554714843641</v>
      </c>
      <c r="F46" s="14">
        <v>9.46942535229027</v>
      </c>
      <c r="G46" s="14">
        <v>3.01361419726163</v>
      </c>
      <c r="H46" s="14">
        <v>8.0462357866431</v>
      </c>
      <c r="I46" s="14">
        <v>5.67485297885614</v>
      </c>
      <c r="J46" s="14">
        <v>10.1179997250438</v>
      </c>
      <c r="K46" s="14">
        <v>0.531249654013664</v>
      </c>
      <c r="L46" s="14">
        <v>3.02008131751791</v>
      </c>
      <c r="M46" s="14">
        <v>12.8880165511029</v>
      </c>
      <c r="N46" s="14">
        <v>12.9709848312081</v>
      </c>
      <c r="O46" s="28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2.43026040494442</v>
      </c>
      <c r="D47" s="14">
        <v>13.9498038583653</v>
      </c>
      <c r="E47" s="14">
        <v>15.9468192647429</v>
      </c>
      <c r="F47" s="14">
        <v>0.229364310718609</v>
      </c>
      <c r="G47" s="14">
        <v>11.8731445160912</v>
      </c>
      <c r="H47" s="14">
        <v>24.0621093927387</v>
      </c>
      <c r="I47" s="14">
        <v>58.7987385751838</v>
      </c>
      <c r="J47" s="14">
        <v>10.4456899060963</v>
      </c>
      <c r="K47" s="14">
        <v>0.338527732528746</v>
      </c>
      <c r="L47" s="14">
        <v>10.6513530335607</v>
      </c>
      <c r="M47" s="14">
        <v>2.8984610689804</v>
      </c>
      <c r="N47" s="14">
        <v>1.23959753662348</v>
      </c>
      <c r="O47" s="28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-168.84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5.38498906418681</v>
      </c>
      <c r="D48" s="14">
        <v>3.6045229411684</v>
      </c>
      <c r="E48" s="14">
        <v>10.2845052117482</v>
      </c>
      <c r="F48" s="14">
        <v>20.9634918706927</v>
      </c>
      <c r="G48" s="14">
        <v>11.1980883485151</v>
      </c>
      <c r="H48" s="14">
        <v>10.13453342719</v>
      </c>
      <c r="I48" s="14">
        <v>30.0622333946142</v>
      </c>
      <c r="J48" s="14">
        <v>14.9404887193386</v>
      </c>
      <c r="K48" s="14">
        <v>43.6158757474642</v>
      </c>
      <c r="L48" s="14">
        <v>10.210649126675</v>
      </c>
      <c r="M48" s="14">
        <v>54.2062775107259</v>
      </c>
      <c r="N48" s="14">
        <v>24.0953011705045</v>
      </c>
      <c r="O48" s="28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-168.84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-168.84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-168.84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14">
        <v>2.78782291570678</v>
      </c>
      <c r="D49" s="14">
        <v>3.75551757635549</v>
      </c>
      <c r="E49" s="14">
        <v>51.9334453691669</v>
      </c>
      <c r="F49" s="14">
        <v>26.1932413543434</v>
      </c>
      <c r="G49" s="14">
        <v>10.4148158126942</v>
      </c>
      <c r="H49" s="14">
        <v>19.7966035588862</v>
      </c>
      <c r="I49" s="14">
        <v>17.075103688355</v>
      </c>
      <c r="J49" s="14">
        <v>25.5603406536135</v>
      </c>
      <c r="K49" s="14">
        <v>0.909051437074188</v>
      </c>
      <c r="L49" s="14">
        <v>3.42675643740222</v>
      </c>
      <c r="M49" s="14">
        <v>3.02023894619197</v>
      </c>
      <c r="N49" s="14">
        <v>2.90959227473658</v>
      </c>
      <c r="O49" s="28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-168.84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16.0117494122343</v>
      </c>
      <c r="D50" s="14">
        <v>4.28858349798247</v>
      </c>
      <c r="E50" s="14">
        <v>10.45825914626</v>
      </c>
      <c r="F50" s="14">
        <v>7.45788667118177</v>
      </c>
      <c r="G50" s="14">
        <v>17.7470748986793</v>
      </c>
      <c r="H50" s="14">
        <v>21.1508912535079</v>
      </c>
      <c r="I50" s="14">
        <v>8.0488779488951</v>
      </c>
      <c r="J50" s="14">
        <v>22.9562455403123</v>
      </c>
      <c r="K50" s="14">
        <v>14.0683665213393</v>
      </c>
      <c r="L50" s="14">
        <v>37.4577545076331</v>
      </c>
      <c r="M50" s="14">
        <v>20.4621236392515</v>
      </c>
      <c r="N50" s="14">
        <v>2.34808797824212</v>
      </c>
      <c r="O50" s="28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-168.84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14">
        <v>2.09383764769882</v>
      </c>
      <c r="D51" s="14">
        <v>14.4615240202503</v>
      </c>
      <c r="E51" s="14">
        <v>4.09574673743919</v>
      </c>
      <c r="F51" s="14">
        <v>35.1697201914808</v>
      </c>
      <c r="G51" s="14">
        <v>24.1429069778193</v>
      </c>
      <c r="H51" s="14">
        <v>31.7633161285857</v>
      </c>
      <c r="I51" s="14">
        <v>0.656939512118697</v>
      </c>
      <c r="J51" s="14">
        <v>1.24801558465559</v>
      </c>
      <c r="K51" s="14">
        <v>37.8390411920568</v>
      </c>
      <c r="L51" s="14">
        <v>0.53657851391268</v>
      </c>
      <c r="M51" s="14">
        <v>7.07308037721625</v>
      </c>
      <c r="N51" s="14">
        <v>53.8446176113719</v>
      </c>
      <c r="O51" s="28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-168.84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-168.84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-168.84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-168.84</v>
      </c>
    </row>
    <row r="52" ht="15.75" customHeight="1">
      <c r="B52" s="13">
        <v>49.0</v>
      </c>
      <c r="C52" s="14">
        <v>2.77009457582608</v>
      </c>
      <c r="D52" s="14">
        <v>1.76641104044393</v>
      </c>
      <c r="E52" s="14">
        <v>0.22918345602586</v>
      </c>
      <c r="F52" s="14">
        <v>21.4067479117111</v>
      </c>
      <c r="G52" s="14">
        <v>14.3815917468848</v>
      </c>
      <c r="H52" s="14">
        <v>4.13269958637406</v>
      </c>
      <c r="I52" s="14">
        <v>5.24999886573512</v>
      </c>
      <c r="J52" s="14">
        <v>23.8548936827503</v>
      </c>
      <c r="K52" s="14">
        <v>1.8591773329619</v>
      </c>
      <c r="L52" s="14">
        <v>26.0509269082173</v>
      </c>
      <c r="M52" s="14">
        <v>3.71127265866605</v>
      </c>
      <c r="N52" s="14">
        <v>22.1584891632923</v>
      </c>
      <c r="O52" s="28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14">
        <v>17.4587660695644</v>
      </c>
      <c r="D53" s="14">
        <v>25.2679042461919</v>
      </c>
      <c r="E53" s="14">
        <v>5.86502368180151</v>
      </c>
      <c r="F53" s="14">
        <v>12.0735848262049</v>
      </c>
      <c r="G53" s="14">
        <v>2.36236383561002</v>
      </c>
      <c r="H53" s="14">
        <v>3.11551050748676</v>
      </c>
      <c r="I53" s="14">
        <v>18.3942009809148</v>
      </c>
      <c r="J53" s="14">
        <v>5.55095423245803</v>
      </c>
      <c r="K53" s="14">
        <v>7.16619838261977</v>
      </c>
      <c r="L53" s="14">
        <v>3.58127022860572</v>
      </c>
      <c r="M53" s="14">
        <v>0.871879257953884</v>
      </c>
      <c r="N53" s="14">
        <v>11.4456531771677</v>
      </c>
      <c r="O53" s="28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14">
        <v>48.4394333858914</v>
      </c>
      <c r="D54" s="14">
        <v>14.435954898897</v>
      </c>
      <c r="E54" s="14">
        <v>19.7012681135194</v>
      </c>
      <c r="F54" s="14">
        <v>0.79777376134157</v>
      </c>
      <c r="G54" s="14">
        <v>5.32571728806943</v>
      </c>
      <c r="H54" s="14">
        <v>19.7731639019431</v>
      </c>
      <c r="I54" s="14">
        <v>9.22542012529448</v>
      </c>
      <c r="J54" s="14">
        <v>1.85306974919513</v>
      </c>
      <c r="K54" s="14">
        <v>19.625211143236</v>
      </c>
      <c r="L54" s="14">
        <v>14.620427218567</v>
      </c>
      <c r="M54" s="14">
        <v>22.2415590796113</v>
      </c>
      <c r="N54" s="14">
        <v>15.0301213602753</v>
      </c>
      <c r="O54" s="28"/>
      <c r="P54" s="13">
        <v>51.0</v>
      </c>
      <c r="Q54" s="16">
        <f>VLOOKUP(IF(C54&gt;240,5,IF(C54&gt;180,4,IF(C54&gt;120,3,IF(C54&gt;60,2,IF(C54&gt;30,1,0))))),Trial!$E$8:$H$13,4)</f>
        <v>-168.84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14">
        <v>4.05088106403127</v>
      </c>
      <c r="D55" s="14">
        <v>16.8340383929418</v>
      </c>
      <c r="E55" s="14">
        <v>5.63020039116964</v>
      </c>
      <c r="F55" s="14">
        <v>7.79596010154138</v>
      </c>
      <c r="G55" s="14">
        <v>4.86638783477247</v>
      </c>
      <c r="H55" s="14">
        <v>10.3283484885469</v>
      </c>
      <c r="I55" s="14">
        <v>18.1959090934353</v>
      </c>
      <c r="J55" s="14">
        <v>9.35709957964718</v>
      </c>
      <c r="K55" s="14">
        <v>10.9129079750957</v>
      </c>
      <c r="L55" s="14">
        <v>7.45130291771441</v>
      </c>
      <c r="M55" s="14">
        <v>5.38037956258644</v>
      </c>
      <c r="N55" s="14">
        <v>33.6859958134314</v>
      </c>
      <c r="O55" s="28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-168.84</v>
      </c>
    </row>
    <row r="56" ht="15.75" customHeight="1">
      <c r="B56" s="13">
        <v>53.0</v>
      </c>
      <c r="C56" s="14">
        <v>2.70941136416297</v>
      </c>
      <c r="D56" s="14">
        <v>16.2009230855139</v>
      </c>
      <c r="E56" s="14">
        <v>2.02057755086571</v>
      </c>
      <c r="F56" s="14">
        <v>54.4336944135064</v>
      </c>
      <c r="G56" s="14">
        <v>0.128967099157082</v>
      </c>
      <c r="H56" s="14">
        <v>0.384499780806046</v>
      </c>
      <c r="I56" s="14">
        <v>9.70868893666193</v>
      </c>
      <c r="J56" s="14">
        <v>13.1771895981612</v>
      </c>
      <c r="K56" s="14">
        <v>17.8547254431279</v>
      </c>
      <c r="L56" s="14">
        <v>3.18722345885125</v>
      </c>
      <c r="M56" s="14">
        <v>0.711180798803269</v>
      </c>
      <c r="N56" s="14">
        <v>1.49589237989858</v>
      </c>
      <c r="O56" s="28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-168.84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3.48094651009887</v>
      </c>
      <c r="D57" s="14">
        <v>11.0113818005877</v>
      </c>
      <c r="E57" s="14">
        <v>5.40048708440736</v>
      </c>
      <c r="F57" s="14">
        <v>16.0994837147402</v>
      </c>
      <c r="G57" s="14">
        <v>11.7278027202221</v>
      </c>
      <c r="H57" s="14">
        <v>1.26896910136566</v>
      </c>
      <c r="I57" s="14">
        <v>11.7294197257523</v>
      </c>
      <c r="J57" s="14">
        <v>15.0879714817958</v>
      </c>
      <c r="K57" s="14">
        <v>10.0038934196346</v>
      </c>
      <c r="L57" s="14">
        <v>8.72507137712091</v>
      </c>
      <c r="M57" s="14">
        <v>1.3254481041804</v>
      </c>
      <c r="N57" s="14">
        <v>14.9788994537737</v>
      </c>
      <c r="O57" s="28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12.6969394328899</v>
      </c>
      <c r="D58" s="14">
        <v>8.24579313397408</v>
      </c>
      <c r="E58" s="14">
        <v>28.0977398423914</v>
      </c>
      <c r="F58" s="14">
        <v>1.77393662291487</v>
      </c>
      <c r="G58" s="14">
        <v>4.88927407655865</v>
      </c>
      <c r="H58" s="14">
        <v>20.7196955143692</v>
      </c>
      <c r="I58" s="14">
        <v>13.3081064320387</v>
      </c>
      <c r="J58" s="14">
        <v>1.33543041301891</v>
      </c>
      <c r="K58" s="14">
        <v>16.4748387313582</v>
      </c>
      <c r="L58" s="14">
        <v>2.28634517769247</v>
      </c>
      <c r="M58" s="14">
        <v>31.2453808505784</v>
      </c>
      <c r="N58" s="14">
        <v>1.95114799014441</v>
      </c>
      <c r="O58" s="28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-168.84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2.30921978596598</v>
      </c>
      <c r="D59" s="14">
        <v>1.09036152251065</v>
      </c>
      <c r="E59" s="14">
        <v>0.0411387597993366</v>
      </c>
      <c r="F59" s="14">
        <v>8.50624749669805</v>
      </c>
      <c r="G59" s="14">
        <v>5.50232433015481</v>
      </c>
      <c r="H59" s="14">
        <v>13.1261867511304</v>
      </c>
      <c r="I59" s="14">
        <v>27.370441451395</v>
      </c>
      <c r="J59" s="14">
        <v>8.82387734313316</v>
      </c>
      <c r="K59" s="14">
        <v>13.2315600843387</v>
      </c>
      <c r="L59" s="14">
        <v>1.42584858695045</v>
      </c>
      <c r="M59" s="14">
        <v>32.6336297754275</v>
      </c>
      <c r="N59" s="14">
        <v>11.2920015771631</v>
      </c>
      <c r="O59" s="28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-168.84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6.99067482026294</v>
      </c>
      <c r="D60" s="14">
        <v>1.0274991835109</v>
      </c>
      <c r="E60" s="14">
        <v>21.387097443125</v>
      </c>
      <c r="F60" s="14">
        <v>0.0242850906215608</v>
      </c>
      <c r="G60" s="14">
        <v>2.26198727265</v>
      </c>
      <c r="H60" s="14">
        <v>12.6448681692277</v>
      </c>
      <c r="I60" s="14">
        <v>15.838077221464</v>
      </c>
      <c r="J60" s="14">
        <v>17.5785805558072</v>
      </c>
      <c r="K60" s="14">
        <v>0.326600584667176</v>
      </c>
      <c r="L60" s="14">
        <v>3.64310813136399</v>
      </c>
      <c r="M60" s="14">
        <v>6.21300827711821</v>
      </c>
      <c r="N60" s="14">
        <v>43.1089687251905</v>
      </c>
      <c r="O60" s="28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-168.84</v>
      </c>
    </row>
    <row r="61" ht="15.75" customHeight="1">
      <c r="B61" s="13">
        <v>58.0</v>
      </c>
      <c r="C61" s="14">
        <v>2.78225451152967</v>
      </c>
      <c r="D61" s="14">
        <v>3.63988409517333</v>
      </c>
      <c r="E61" s="14">
        <v>30.5605955129925</v>
      </c>
      <c r="F61" s="14">
        <v>7.2046860633418</v>
      </c>
      <c r="G61" s="14">
        <v>7.61387677397579</v>
      </c>
      <c r="H61" s="14">
        <v>23.6368387831811</v>
      </c>
      <c r="I61" s="14">
        <v>3.45778896392702</v>
      </c>
      <c r="J61" s="14">
        <v>10.7476847379686</v>
      </c>
      <c r="K61" s="14">
        <v>9.51939684106037</v>
      </c>
      <c r="L61" s="14">
        <v>11.6984033345463</v>
      </c>
      <c r="M61" s="14">
        <v>8.45624798443168</v>
      </c>
      <c r="N61" s="14">
        <v>13.3861958322333</v>
      </c>
      <c r="O61" s="28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-168.84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14">
        <v>12.5807585141839</v>
      </c>
      <c r="D62" s="14">
        <v>8.07209304068238</v>
      </c>
      <c r="E62" s="14">
        <v>2.3055830039084</v>
      </c>
      <c r="F62" s="14">
        <v>18.0016935517298</v>
      </c>
      <c r="G62" s="14">
        <v>38.3642754405459</v>
      </c>
      <c r="H62" s="14">
        <v>3.23870834195986</v>
      </c>
      <c r="I62" s="14">
        <v>13.8289130047877</v>
      </c>
      <c r="J62" s="14">
        <v>59.3085257639323</v>
      </c>
      <c r="K62" s="14">
        <v>16.680208662826</v>
      </c>
      <c r="L62" s="14">
        <v>1.5146738450008</v>
      </c>
      <c r="M62" s="14">
        <v>3.59474249649793</v>
      </c>
      <c r="N62" s="14">
        <v>10.1577318459749</v>
      </c>
      <c r="O62" s="28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-168.84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-168.84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1.7530822605232</v>
      </c>
      <c r="D63" s="14">
        <v>11.3789207385394</v>
      </c>
      <c r="E63" s="14">
        <v>16.6604413312409</v>
      </c>
      <c r="F63" s="14">
        <v>20.8337072363559</v>
      </c>
      <c r="G63" s="14">
        <v>14.546641492586</v>
      </c>
      <c r="H63" s="14">
        <v>24.7756289057347</v>
      </c>
      <c r="I63" s="14">
        <v>50.357729939086</v>
      </c>
      <c r="J63" s="14">
        <v>0.0113025334986176</v>
      </c>
      <c r="K63" s="14">
        <v>19.0723116130786</v>
      </c>
      <c r="L63" s="14">
        <v>12.1419908545365</v>
      </c>
      <c r="M63" s="14">
        <v>3.69530304816431</v>
      </c>
      <c r="N63" s="14">
        <v>12.0827847433494</v>
      </c>
      <c r="O63" s="28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-168.84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0.756061695870025</v>
      </c>
      <c r="D64" s="14">
        <v>24.2697059723053</v>
      </c>
      <c r="E64" s="14">
        <v>54.4884376053051</v>
      </c>
      <c r="F64" s="14">
        <v>10.6709889549049</v>
      </c>
      <c r="G64" s="14">
        <v>74.3520782378165</v>
      </c>
      <c r="H64" s="14">
        <v>7.09780442062765</v>
      </c>
      <c r="I64" s="14">
        <v>5.48812413372326</v>
      </c>
      <c r="J64" s="14">
        <v>6.50087994265425</v>
      </c>
      <c r="K64" s="14">
        <v>11.9945434748561</v>
      </c>
      <c r="L64" s="14">
        <v>12.9237873072687</v>
      </c>
      <c r="M64" s="14">
        <v>8.1419509020634</v>
      </c>
      <c r="N64" s="14">
        <v>8.33486694842577</v>
      </c>
      <c r="O64" s="28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-168.84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-844.2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16.2115647777202</v>
      </c>
      <c r="D65" s="14">
        <v>6.39572783606127</v>
      </c>
      <c r="E65" s="14">
        <v>4.36394807671724</v>
      </c>
      <c r="F65" s="14">
        <v>7.42197863291949</v>
      </c>
      <c r="G65" s="14">
        <v>16.4042983989449</v>
      </c>
      <c r="H65" s="14">
        <v>3.78518178127706</v>
      </c>
      <c r="I65" s="14">
        <v>5.2996315044642</v>
      </c>
      <c r="J65" s="14">
        <v>1.2190820183605</v>
      </c>
      <c r="K65" s="14">
        <v>5.01093397848308</v>
      </c>
      <c r="L65" s="14">
        <v>32.0399014539739</v>
      </c>
      <c r="M65" s="14">
        <v>13.4047839589947</v>
      </c>
      <c r="N65" s="14">
        <v>24.8879428363235</v>
      </c>
      <c r="O65" s="28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-168.84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5.75439674779773</v>
      </c>
      <c r="D66" s="14">
        <v>7.56464830599725</v>
      </c>
      <c r="E66" s="14">
        <v>1.96221204707399</v>
      </c>
      <c r="F66" s="14">
        <v>26.35140677788</v>
      </c>
      <c r="G66" s="14">
        <v>5.20208562724292</v>
      </c>
      <c r="H66" s="14">
        <v>31.2392339557132</v>
      </c>
      <c r="I66" s="14">
        <v>6.10955794109032</v>
      </c>
      <c r="J66" s="14">
        <v>9.4767784117721</v>
      </c>
      <c r="K66" s="14">
        <v>30.085727785385</v>
      </c>
      <c r="L66" s="14">
        <v>9.22208817210048</v>
      </c>
      <c r="M66" s="14">
        <v>32.9847999795269</v>
      </c>
      <c r="N66" s="14">
        <v>14.6894337789373</v>
      </c>
      <c r="O66" s="28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-168.84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-168.84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-168.84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24.4441421503637</v>
      </c>
      <c r="D67" s="14">
        <v>3.18148615770042</v>
      </c>
      <c r="E67" s="14">
        <v>36.5870976149758</v>
      </c>
      <c r="F67" s="14">
        <v>42.1982939726673</v>
      </c>
      <c r="G67" s="14">
        <v>39.1218391558128</v>
      </c>
      <c r="H67" s="14">
        <v>84.3508044579878</v>
      </c>
      <c r="I67" s="14">
        <v>1.23730862082159</v>
      </c>
      <c r="J67" s="14">
        <v>9.14973223116249</v>
      </c>
      <c r="K67" s="14">
        <v>4.65045879827812</v>
      </c>
      <c r="L67" s="14">
        <v>20.2727055776151</v>
      </c>
      <c r="M67" s="14">
        <v>61.7808136405581</v>
      </c>
      <c r="N67" s="14">
        <v>2.29384016663748</v>
      </c>
      <c r="O67" s="28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-168.84</v>
      </c>
      <c r="T67" s="16">
        <f>VLOOKUP(IF(F67&gt;240,5,IF(F67&gt;180,4,IF(F67&gt;120,3,IF(F67&gt;60,2,IF(F67&gt;30,1,0))))),Trial!$E$8:$H$13,4)</f>
        <v>-168.84</v>
      </c>
      <c r="U67" s="16">
        <f>VLOOKUP(IF(G67&gt;240,5,IF(G67&gt;180,4,IF(G67&gt;120,3,IF(G67&gt;60,2,IF(G67&gt;30,1,0))))),Trial!$E$8:$H$13,4)</f>
        <v>-168.84</v>
      </c>
      <c r="V67" s="16">
        <f>VLOOKUP(IF(H67&gt;240,5,IF(H67&gt;180,4,IF(H67&gt;120,3,IF(H67&gt;60,2,IF(H67&gt;30,1,0))))),Trial!$E$8:$H$13,4)</f>
        <v>-844.2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-844.2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4.50430802415264</v>
      </c>
      <c r="D68" s="14">
        <v>36.4116486414846</v>
      </c>
      <c r="E68" s="14">
        <v>4.9235166598402</v>
      </c>
      <c r="F68" s="14">
        <v>33.5034536085745</v>
      </c>
      <c r="G68" s="14">
        <v>7.07448831293732</v>
      </c>
      <c r="H68" s="14">
        <v>4.14667877135798</v>
      </c>
      <c r="I68" s="14">
        <v>6.46665593376383</v>
      </c>
      <c r="J68" s="14">
        <v>26.1363084089064</v>
      </c>
      <c r="K68" s="14">
        <v>20.9029384384926</v>
      </c>
      <c r="L68" s="14">
        <v>2.94088853057474</v>
      </c>
      <c r="M68" s="14">
        <v>6.66685309493914</v>
      </c>
      <c r="N68" s="14">
        <v>58.4104928435916</v>
      </c>
      <c r="O68" s="28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-168.84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-168.84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-168.84</v>
      </c>
    </row>
    <row r="69" ht="15.75" customHeight="1">
      <c r="B69" s="13">
        <v>66.0</v>
      </c>
      <c r="C69" s="14">
        <v>0.0572691718116403</v>
      </c>
      <c r="D69" s="14">
        <v>4.91989633999765</v>
      </c>
      <c r="E69" s="14">
        <v>47.1695755723406</v>
      </c>
      <c r="F69" s="14">
        <v>6.40604476444423</v>
      </c>
      <c r="G69" s="14">
        <v>36.6113445050737</v>
      </c>
      <c r="H69" s="14">
        <v>4.9198202173777</v>
      </c>
      <c r="I69" s="14">
        <v>21.9771317478028</v>
      </c>
      <c r="J69" s="14">
        <v>17.9987636295365</v>
      </c>
      <c r="K69" s="14">
        <v>17.748324474621</v>
      </c>
      <c r="L69" s="14">
        <v>0.348144143354148</v>
      </c>
      <c r="M69" s="14">
        <v>12.0081333025324</v>
      </c>
      <c r="N69" s="14">
        <v>2.89316575974226</v>
      </c>
      <c r="O69" s="28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-168.84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-168.84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27.9834750840876</v>
      </c>
      <c r="D70" s="14">
        <v>10.5377100448342</v>
      </c>
      <c r="E70" s="14">
        <v>19.9190971109303</v>
      </c>
      <c r="F70" s="14">
        <v>10.0052381004207</v>
      </c>
      <c r="G70" s="14">
        <v>2.50426660291851</v>
      </c>
      <c r="H70" s="14">
        <v>26.1820234345708</v>
      </c>
      <c r="I70" s="14">
        <v>14.037111564661</v>
      </c>
      <c r="J70" s="14">
        <v>3.76647632347634</v>
      </c>
      <c r="K70" s="14">
        <v>72.6316195502322</v>
      </c>
      <c r="L70" s="14">
        <v>11.6800399141807</v>
      </c>
      <c r="M70" s="14">
        <v>10.6599432721204</v>
      </c>
      <c r="N70" s="14">
        <v>14.2818129149483</v>
      </c>
      <c r="O70" s="28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-844.2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6.56037601176649</v>
      </c>
      <c r="D71" s="14">
        <v>0.479319991780193</v>
      </c>
      <c r="E71" s="14">
        <v>17.7320861578123</v>
      </c>
      <c r="F71" s="14">
        <v>6.59665753366426</v>
      </c>
      <c r="G71" s="14">
        <v>52.1712531211013</v>
      </c>
      <c r="H71" s="14">
        <v>39.2620933777285</v>
      </c>
      <c r="I71" s="14">
        <v>4.35618771850916</v>
      </c>
      <c r="J71" s="14">
        <v>18.1442003504591</v>
      </c>
      <c r="K71" s="14">
        <v>11.233499699292</v>
      </c>
      <c r="L71" s="14">
        <v>38.0968734509965</v>
      </c>
      <c r="M71" s="14">
        <v>0.0499568763189018</v>
      </c>
      <c r="N71" s="14">
        <v>7.10475658066571</v>
      </c>
      <c r="O71" s="28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-168.84</v>
      </c>
      <c r="V71" s="16">
        <f>VLOOKUP(IF(H71&gt;240,5,IF(H71&gt;180,4,IF(H71&gt;120,3,IF(H71&gt;60,2,IF(H71&gt;30,1,0))))),Trial!$E$8:$H$13,4)</f>
        <v>-168.84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-168.84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9.47789986152202</v>
      </c>
      <c r="D72" s="14">
        <v>4.17802742449567</v>
      </c>
      <c r="E72" s="14">
        <v>9.91023986600339</v>
      </c>
      <c r="F72" s="14">
        <v>23.4158182783488</v>
      </c>
      <c r="G72" s="14">
        <v>0.00127499544506565</v>
      </c>
      <c r="H72" s="14">
        <v>9.25056354375556</v>
      </c>
      <c r="I72" s="14">
        <v>26.7909721645031</v>
      </c>
      <c r="J72" s="14">
        <v>6.44780133850873</v>
      </c>
      <c r="K72" s="14">
        <v>4.04254472348839</v>
      </c>
      <c r="L72" s="14">
        <v>2.23946204398451</v>
      </c>
      <c r="M72" s="14">
        <v>9.23549057682976</v>
      </c>
      <c r="N72" s="14">
        <v>17.4596680880742</v>
      </c>
      <c r="O72" s="28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9.46968771284446</v>
      </c>
      <c r="D73" s="14">
        <v>25.1908123752392</v>
      </c>
      <c r="E73" s="14">
        <v>26.0493088780407</v>
      </c>
      <c r="F73" s="14">
        <v>3.31105581717566</v>
      </c>
      <c r="G73" s="14">
        <v>5.92894415111873</v>
      </c>
      <c r="H73" s="14">
        <v>15.1855790515648</v>
      </c>
      <c r="I73" s="14">
        <v>11.4708872459115</v>
      </c>
      <c r="J73" s="14">
        <v>5.6081591694336</v>
      </c>
      <c r="K73" s="14">
        <v>18.2079868291723</v>
      </c>
      <c r="L73" s="14">
        <v>0.706527514848858</v>
      </c>
      <c r="M73" s="14">
        <v>17.8715296921538</v>
      </c>
      <c r="N73" s="14">
        <v>9.14557268377393</v>
      </c>
      <c r="O73" s="28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1.35498171975974</v>
      </c>
      <c r="D74" s="14">
        <v>37.4862398582317</v>
      </c>
      <c r="E74" s="14">
        <v>1.38430547722563</v>
      </c>
      <c r="F74" s="14">
        <v>25.9029054442856</v>
      </c>
      <c r="G74" s="14">
        <v>33.1623134463748</v>
      </c>
      <c r="H74" s="14">
        <v>2.88436977658421</v>
      </c>
      <c r="I74" s="14">
        <v>35.8858098163923</v>
      </c>
      <c r="J74" s="14">
        <v>36.4114906526824</v>
      </c>
      <c r="K74" s="14">
        <v>7.9435597730302</v>
      </c>
      <c r="L74" s="14">
        <v>12.7164794358643</v>
      </c>
      <c r="M74" s="14">
        <v>0.981354855106048</v>
      </c>
      <c r="N74" s="14">
        <v>3.83593940874562</v>
      </c>
      <c r="O74" s="28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-168.84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-168.84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-168.84</v>
      </c>
      <c r="X74" s="16">
        <f>VLOOKUP(IF(J74&gt;240,5,IF(J74&gt;180,4,IF(J74&gt;120,3,IF(J74&gt;60,2,IF(J74&gt;30,1,0))))),Trial!$E$8:$H$13,4)</f>
        <v>-168.84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31.8743134019583</v>
      </c>
      <c r="D75" s="14">
        <v>4.75897412979975</v>
      </c>
      <c r="E75" s="14">
        <v>4.87472401053458</v>
      </c>
      <c r="F75" s="14">
        <v>28.2805317441437</v>
      </c>
      <c r="G75" s="14">
        <v>29.3284405475918</v>
      </c>
      <c r="H75" s="14">
        <v>20.1473437941851</v>
      </c>
      <c r="I75" s="14">
        <v>29.3235326080087</v>
      </c>
      <c r="J75" s="14">
        <v>10.185419996269</v>
      </c>
      <c r="K75" s="14">
        <v>0.603564062621444</v>
      </c>
      <c r="L75" s="14">
        <v>9.28730632178485</v>
      </c>
      <c r="M75" s="14">
        <v>35.1398297659775</v>
      </c>
      <c r="N75" s="14">
        <v>12.1851423354123</v>
      </c>
      <c r="O75" s="28"/>
      <c r="P75" s="13">
        <v>72.0</v>
      </c>
      <c r="Q75" s="16">
        <f>VLOOKUP(IF(C75&gt;240,5,IF(C75&gt;180,4,IF(C75&gt;120,3,IF(C75&gt;60,2,IF(C75&gt;30,1,0))))),Trial!$E$8:$H$13,4)</f>
        <v>-168.84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-168.84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11.3849380792336</v>
      </c>
      <c r="D76" s="14">
        <v>4.74802401848137</v>
      </c>
      <c r="E76" s="14">
        <v>10.3716780943796</v>
      </c>
      <c r="F76" s="14">
        <v>26.1249415284269</v>
      </c>
      <c r="G76" s="14">
        <v>7.96663254965097</v>
      </c>
      <c r="H76" s="14">
        <v>51.5876353134341</v>
      </c>
      <c r="I76" s="14">
        <v>24.8406829486105</v>
      </c>
      <c r="J76" s="14">
        <v>10.1070708897896</v>
      </c>
      <c r="K76" s="14">
        <v>3.0513232381954</v>
      </c>
      <c r="L76" s="14">
        <v>29.1275241772149</v>
      </c>
      <c r="M76" s="14">
        <v>3.77647657413036</v>
      </c>
      <c r="N76" s="14">
        <v>31.0971510304574</v>
      </c>
      <c r="O76" s="28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-168.84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-168.84</v>
      </c>
    </row>
    <row r="77" ht="15.75" customHeight="1">
      <c r="B77" s="13">
        <v>74.0</v>
      </c>
      <c r="C77" s="14">
        <v>2.15457613114268</v>
      </c>
      <c r="D77" s="14">
        <v>4.4250141014345</v>
      </c>
      <c r="E77" s="14">
        <v>1.37284539174289</v>
      </c>
      <c r="F77" s="14">
        <v>0.383938375730412</v>
      </c>
      <c r="G77" s="14">
        <v>50.9032529194779</v>
      </c>
      <c r="H77" s="14">
        <v>31.0812371770356</v>
      </c>
      <c r="I77" s="14">
        <v>18.3442790194632</v>
      </c>
      <c r="J77" s="14">
        <v>18.20170937043</v>
      </c>
      <c r="K77" s="14">
        <v>8.31564313033596</v>
      </c>
      <c r="L77" s="14">
        <v>42.4788726095982</v>
      </c>
      <c r="M77" s="14">
        <v>1.69615138001877</v>
      </c>
      <c r="N77" s="14">
        <v>1.0915968962945</v>
      </c>
      <c r="O77" s="28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-168.84</v>
      </c>
      <c r="V77" s="16">
        <f>VLOOKUP(IF(H77&gt;240,5,IF(H77&gt;180,4,IF(H77&gt;120,3,IF(H77&gt;60,2,IF(H77&gt;30,1,0))))),Trial!$E$8:$H$13,4)</f>
        <v>-168.84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-168.84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3.61269567675762</v>
      </c>
      <c r="D78" s="14">
        <v>5.50684163114056</v>
      </c>
      <c r="E78" s="14">
        <v>25.9754958270553</v>
      </c>
      <c r="F78" s="14">
        <v>4.09840042816973</v>
      </c>
      <c r="G78" s="14">
        <v>10.9477972558917</v>
      </c>
      <c r="H78" s="14">
        <v>15.3311378501927</v>
      </c>
      <c r="I78" s="14">
        <v>20.8723234186385</v>
      </c>
      <c r="J78" s="14">
        <v>2.54563258470938</v>
      </c>
      <c r="K78" s="14">
        <v>8.41727281920612</v>
      </c>
      <c r="L78" s="14">
        <v>3.47314165206626</v>
      </c>
      <c r="M78" s="14">
        <v>15.8050625066491</v>
      </c>
      <c r="N78" s="14">
        <v>4.77064297534525</v>
      </c>
      <c r="O78" s="28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8.03915069438517</v>
      </c>
      <c r="D79" s="14">
        <v>10.3757368004881</v>
      </c>
      <c r="E79" s="14">
        <v>4.66786219800179</v>
      </c>
      <c r="F79" s="14">
        <v>3.84756602346897</v>
      </c>
      <c r="G79" s="14">
        <v>8.5975083662197</v>
      </c>
      <c r="H79" s="14">
        <v>16.7419293516533</v>
      </c>
      <c r="I79" s="14">
        <v>26.488857426389</v>
      </c>
      <c r="J79" s="14">
        <v>24.0705421181831</v>
      </c>
      <c r="K79" s="14">
        <v>20.22901693296</v>
      </c>
      <c r="L79" s="14">
        <v>26.7517801454727</v>
      </c>
      <c r="M79" s="14">
        <v>12.6850182696463</v>
      </c>
      <c r="N79" s="14">
        <v>14.2843208222868</v>
      </c>
      <c r="O79" s="28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9.09999359864742</v>
      </c>
      <c r="D80" s="14">
        <v>5.39952484890819</v>
      </c>
      <c r="E80" s="14">
        <v>14.1318059892612</v>
      </c>
      <c r="F80" s="14">
        <v>17.057385379001</v>
      </c>
      <c r="G80" s="14">
        <v>7.85189267713577</v>
      </c>
      <c r="H80" s="14">
        <v>8.2732352684252</v>
      </c>
      <c r="I80" s="14">
        <v>0.174546296892705</v>
      </c>
      <c r="J80" s="14">
        <v>19.9917791218715</v>
      </c>
      <c r="K80" s="14">
        <v>23.054770241089</v>
      </c>
      <c r="L80" s="14">
        <v>38.3098438642641</v>
      </c>
      <c r="M80" s="14">
        <v>5.31732172938064</v>
      </c>
      <c r="N80" s="14">
        <v>14.2683024465324</v>
      </c>
      <c r="O80" s="28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-168.84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3.16733976004967</v>
      </c>
      <c r="D81" s="14">
        <v>5.4431225778535</v>
      </c>
      <c r="E81" s="14">
        <v>11.6241999103906</v>
      </c>
      <c r="F81" s="14">
        <v>9.28271861979738</v>
      </c>
      <c r="G81" s="14">
        <v>12.0074913529797</v>
      </c>
      <c r="H81" s="14">
        <v>2.48723477653866</v>
      </c>
      <c r="I81" s="14">
        <v>43.7644078929849</v>
      </c>
      <c r="J81" s="14">
        <v>13.0111676913904</v>
      </c>
      <c r="K81" s="14">
        <v>1.74222179690722</v>
      </c>
      <c r="L81" s="14">
        <v>20.8698747369937</v>
      </c>
      <c r="M81" s="14">
        <v>6.75645873416215</v>
      </c>
      <c r="N81" s="14">
        <v>26.9207731156114</v>
      </c>
      <c r="O81" s="28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-168.84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25.7462409405474</v>
      </c>
      <c r="D82" s="14">
        <v>17.1565408206763</v>
      </c>
      <c r="E82" s="14">
        <v>11.3216837954925</v>
      </c>
      <c r="F82" s="14">
        <v>10.0658690789714</v>
      </c>
      <c r="G82" s="14">
        <v>6.69541384326294</v>
      </c>
      <c r="H82" s="14">
        <v>10.1569144707173</v>
      </c>
      <c r="I82" s="14">
        <v>8.04447747834065</v>
      </c>
      <c r="J82" s="14">
        <v>2.20167118635196</v>
      </c>
      <c r="K82" s="14">
        <v>1.51784942485392</v>
      </c>
      <c r="L82" s="14">
        <v>16.029224814217</v>
      </c>
      <c r="M82" s="14">
        <v>10.0114732724614</v>
      </c>
      <c r="N82" s="14">
        <v>15.9151278057354</v>
      </c>
      <c r="O82" s="28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1.51536087971181</v>
      </c>
      <c r="D83" s="14">
        <v>21.049161209021</v>
      </c>
      <c r="E83" s="14">
        <v>45.8926854257412</v>
      </c>
      <c r="F83" s="14">
        <v>20.5463962436872</v>
      </c>
      <c r="G83" s="14">
        <v>4.22616245225072</v>
      </c>
      <c r="H83" s="14">
        <v>0.139218920850203</v>
      </c>
      <c r="I83" s="14">
        <v>24.2968774201784</v>
      </c>
      <c r="J83" s="14">
        <v>29.5142779859219</v>
      </c>
      <c r="K83" s="14">
        <v>23.6068683943216</v>
      </c>
      <c r="L83" s="14">
        <v>0.473824937306457</v>
      </c>
      <c r="M83" s="14">
        <v>15.7767318834769</v>
      </c>
      <c r="N83" s="14">
        <v>30.6213903507654</v>
      </c>
      <c r="O83" s="28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-168.84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-168.84</v>
      </c>
    </row>
    <row r="84" ht="15.75" customHeight="1">
      <c r="B84" s="13">
        <v>81.0</v>
      </c>
      <c r="C84" s="14">
        <v>0.47168305143714</v>
      </c>
      <c r="D84" s="14">
        <v>8.3335026470013</v>
      </c>
      <c r="E84" s="14">
        <v>4.83945622946492</v>
      </c>
      <c r="F84" s="14">
        <v>3.36450104601681</v>
      </c>
      <c r="G84" s="14">
        <v>19.2385997290941</v>
      </c>
      <c r="H84" s="14">
        <v>33.6742642762996</v>
      </c>
      <c r="I84" s="14">
        <v>19.6112560064424</v>
      </c>
      <c r="J84" s="14">
        <v>4.21449069934757</v>
      </c>
      <c r="K84" s="14">
        <v>6.59711943939328</v>
      </c>
      <c r="L84" s="14">
        <v>16.8041896674069</v>
      </c>
      <c r="M84" s="14">
        <v>6.34434464431792</v>
      </c>
      <c r="N84" s="14">
        <v>13.6877452342989</v>
      </c>
      <c r="O84" s="28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-168.84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45.0410411048051</v>
      </c>
      <c r="D85" s="14">
        <v>13.2865113665568</v>
      </c>
      <c r="E85" s="14">
        <v>18.1328629742594</v>
      </c>
      <c r="F85" s="14">
        <v>19.0582884096758</v>
      </c>
      <c r="G85" s="14">
        <v>7.61932591209188</v>
      </c>
      <c r="H85" s="14">
        <v>8.55206542486288</v>
      </c>
      <c r="I85" s="14">
        <v>9.1603829828091</v>
      </c>
      <c r="J85" s="14">
        <v>3.48953570319029</v>
      </c>
      <c r="K85" s="14">
        <v>2.40280027035624</v>
      </c>
      <c r="L85" s="14">
        <v>8.32155880518258</v>
      </c>
      <c r="M85" s="14">
        <v>12.8534228581222</v>
      </c>
      <c r="N85" s="14">
        <v>4.87412997322912</v>
      </c>
      <c r="O85" s="28"/>
      <c r="P85" s="13">
        <v>82.0</v>
      </c>
      <c r="Q85" s="16">
        <f>VLOOKUP(IF(C85&gt;240,5,IF(C85&gt;180,4,IF(C85&gt;120,3,IF(C85&gt;60,2,IF(C85&gt;30,1,0))))),Trial!$E$8:$H$13,4)</f>
        <v>-168.84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31.9728374555429</v>
      </c>
      <c r="D86" s="14">
        <v>0.899388799005461</v>
      </c>
      <c r="E86" s="14">
        <v>3.99902072036639</v>
      </c>
      <c r="F86" s="14">
        <v>8.64756508497521</v>
      </c>
      <c r="G86" s="14">
        <v>6.66929880855605</v>
      </c>
      <c r="H86" s="14">
        <v>47.6808342684932</v>
      </c>
      <c r="I86" s="14">
        <v>10.72575024744</v>
      </c>
      <c r="J86" s="14">
        <v>18.6762627261485</v>
      </c>
      <c r="K86" s="14">
        <v>11.6991095526252</v>
      </c>
      <c r="L86" s="14">
        <v>11.1144655071428</v>
      </c>
      <c r="M86" s="14">
        <v>8.70130811585113</v>
      </c>
      <c r="N86" s="14">
        <v>3.60064130974934</v>
      </c>
      <c r="O86" s="28"/>
      <c r="P86" s="13">
        <v>83.0</v>
      </c>
      <c r="Q86" s="16">
        <f>VLOOKUP(IF(C86&gt;240,5,IF(C86&gt;180,4,IF(C86&gt;120,3,IF(C86&gt;60,2,IF(C86&gt;30,1,0))))),Trial!$E$8:$H$13,4)</f>
        <v>-168.84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-168.84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12.5680737470495</v>
      </c>
      <c r="D87" s="14">
        <v>24.2004777695725</v>
      </c>
      <c r="E87" s="14">
        <v>40.2790764048418</v>
      </c>
      <c r="F87" s="14">
        <v>10.0636820797808</v>
      </c>
      <c r="G87" s="14">
        <v>34.0814822241386</v>
      </c>
      <c r="H87" s="14">
        <v>28.10916733802</v>
      </c>
      <c r="I87" s="14">
        <v>16.2056369560989</v>
      </c>
      <c r="J87" s="14">
        <v>16.5618828724356</v>
      </c>
      <c r="K87" s="14">
        <v>19.9170477356048</v>
      </c>
      <c r="L87" s="14">
        <v>2.55888157019755</v>
      </c>
      <c r="M87" s="14">
        <v>25.1188317673717</v>
      </c>
      <c r="N87" s="14">
        <v>21.6452744497422</v>
      </c>
      <c r="O87" s="28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-168.84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-168.84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4.75151118356735</v>
      </c>
      <c r="D88" s="14">
        <v>7.99825624795631</v>
      </c>
      <c r="E88" s="14">
        <v>15.5672603839295</v>
      </c>
      <c r="F88" s="14">
        <v>7.91413247818127</v>
      </c>
      <c r="G88" s="14">
        <v>7.18031332437345</v>
      </c>
      <c r="H88" s="14">
        <v>12.6372777310105</v>
      </c>
      <c r="I88" s="14">
        <v>12.2669508441569</v>
      </c>
      <c r="J88" s="14">
        <v>1.86091004868766</v>
      </c>
      <c r="K88" s="14">
        <v>45.80383490519</v>
      </c>
      <c r="L88" s="14">
        <v>11.9412513210656</v>
      </c>
      <c r="M88" s="14">
        <v>4.88797358935699</v>
      </c>
      <c r="N88" s="14">
        <v>15.8467880956115</v>
      </c>
      <c r="O88" s="28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-168.84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8.90528801595792</v>
      </c>
      <c r="D89" s="14">
        <v>10.1052349666134</v>
      </c>
      <c r="E89" s="14">
        <v>14.5140087368366</v>
      </c>
      <c r="F89" s="14">
        <v>3.22405976566239</v>
      </c>
      <c r="G89" s="14">
        <v>9.52621837612242</v>
      </c>
      <c r="H89" s="14">
        <v>9.60949648870155</v>
      </c>
      <c r="I89" s="14">
        <v>14.7855336399035</v>
      </c>
      <c r="J89" s="14">
        <v>57.0342223268925</v>
      </c>
      <c r="K89" s="14">
        <v>0.504470571208718</v>
      </c>
      <c r="L89" s="14">
        <v>7.24194315494969</v>
      </c>
      <c r="M89" s="14">
        <v>3.98610255913809</v>
      </c>
      <c r="N89" s="14">
        <v>22.9881729751352</v>
      </c>
      <c r="O89" s="28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-168.84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14">
        <v>5.18705283058807</v>
      </c>
      <c r="D90" s="14">
        <v>25.5546908719901</v>
      </c>
      <c r="E90" s="14">
        <v>1.57123313751072</v>
      </c>
      <c r="F90" s="14">
        <v>27.9279427962813</v>
      </c>
      <c r="G90" s="14">
        <v>35.7583255777652</v>
      </c>
      <c r="H90" s="14">
        <v>19.4967794039505</v>
      </c>
      <c r="I90" s="14">
        <v>28.2242763216112</v>
      </c>
      <c r="J90" s="14">
        <v>1.02687712060288</v>
      </c>
      <c r="K90" s="14">
        <v>4.07171081984416</v>
      </c>
      <c r="L90" s="14">
        <v>11.0399005835162</v>
      </c>
      <c r="M90" s="14">
        <v>28.5151617495779</v>
      </c>
      <c r="N90" s="14">
        <v>14.3197630432652</v>
      </c>
      <c r="O90" s="28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-168.84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23.2447743405239</v>
      </c>
      <c r="D91" s="14">
        <v>0.755131280310586</v>
      </c>
      <c r="E91" s="14">
        <v>42.3241215546556</v>
      </c>
      <c r="F91" s="14">
        <v>29.8987204848293</v>
      </c>
      <c r="G91" s="14">
        <v>0.400592798832804</v>
      </c>
      <c r="H91" s="14">
        <v>4.95401269057766</v>
      </c>
      <c r="I91" s="14">
        <v>3.93391754245386</v>
      </c>
      <c r="J91" s="14">
        <v>8.24509636033326</v>
      </c>
      <c r="K91" s="14">
        <v>11.3928213882048</v>
      </c>
      <c r="L91" s="14">
        <v>20.4959630727055</v>
      </c>
      <c r="M91" s="14">
        <v>6.64270465841253</v>
      </c>
      <c r="N91" s="14">
        <v>8.4250236209482</v>
      </c>
      <c r="O91" s="28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-168.84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22.5350113479856</v>
      </c>
      <c r="D92" s="14">
        <v>17.118753054155</v>
      </c>
      <c r="E92" s="14">
        <v>19.3637182836639</v>
      </c>
      <c r="F92" s="14">
        <v>4.92101758718491</v>
      </c>
      <c r="G92" s="14">
        <v>0.254300341475755</v>
      </c>
      <c r="H92" s="14">
        <v>2.02788124790023</v>
      </c>
      <c r="I92" s="14">
        <v>23.5995083569053</v>
      </c>
      <c r="J92" s="14">
        <v>18.6323871596934</v>
      </c>
      <c r="K92" s="14">
        <v>15.058856116909</v>
      </c>
      <c r="L92" s="14">
        <v>8.74268867773935</v>
      </c>
      <c r="M92" s="14">
        <v>13.179672586455</v>
      </c>
      <c r="N92" s="14">
        <v>28.3294200379141</v>
      </c>
      <c r="O92" s="28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1.82540254418898</v>
      </c>
      <c r="D93" s="14">
        <v>20.9326255681429</v>
      </c>
      <c r="E93" s="14">
        <v>27.5658871785001</v>
      </c>
      <c r="F93" s="14">
        <v>10.0062381452881</v>
      </c>
      <c r="G93" s="14">
        <v>21.4112770824198</v>
      </c>
      <c r="H93" s="14">
        <v>8.76416577491909</v>
      </c>
      <c r="I93" s="14">
        <v>18.0500191769781</v>
      </c>
      <c r="J93" s="14">
        <v>4.19166470412165</v>
      </c>
      <c r="K93" s="14">
        <v>4.90284754894674</v>
      </c>
      <c r="L93" s="14">
        <v>2.13406304993077</v>
      </c>
      <c r="M93" s="14">
        <v>17.0249800610574</v>
      </c>
      <c r="N93" s="14">
        <v>16.206002937931</v>
      </c>
      <c r="O93" s="28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12.9876676847445</v>
      </c>
      <c r="D94" s="14">
        <v>41.8838209938139</v>
      </c>
      <c r="E94" s="14">
        <v>4.30766343371943</v>
      </c>
      <c r="F94" s="14">
        <v>0.507669425569475</v>
      </c>
      <c r="G94" s="14">
        <v>26.5678780885849</v>
      </c>
      <c r="H94" s="14">
        <v>54.4706062341016</v>
      </c>
      <c r="I94" s="14">
        <v>27.6885411806291</v>
      </c>
      <c r="J94" s="14">
        <v>0.303609600608068</v>
      </c>
      <c r="K94" s="14">
        <v>5.64292477970297</v>
      </c>
      <c r="L94" s="14">
        <v>7.32842466328293</v>
      </c>
      <c r="M94" s="14">
        <v>4.61838699041532</v>
      </c>
      <c r="N94" s="14">
        <v>8.3522142120637</v>
      </c>
      <c r="O94" s="28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-168.84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-168.84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10.3953175619245</v>
      </c>
      <c r="D95" s="14">
        <v>62.1192657264108</v>
      </c>
      <c r="E95" s="14">
        <v>26.5755089173529</v>
      </c>
      <c r="F95" s="14">
        <v>7.43964945198968</v>
      </c>
      <c r="G95" s="14">
        <v>0.139318511355668</v>
      </c>
      <c r="H95" s="14">
        <v>19.3295411153914</v>
      </c>
      <c r="I95" s="14">
        <v>4.7801732938472</v>
      </c>
      <c r="J95" s="14">
        <v>0.573038868606091</v>
      </c>
      <c r="K95" s="14">
        <v>1.67915238300338</v>
      </c>
      <c r="L95" s="14">
        <v>7.47396839316934</v>
      </c>
      <c r="M95" s="14">
        <v>11.8795552051844</v>
      </c>
      <c r="N95" s="14">
        <v>11.9917003059046</v>
      </c>
      <c r="O95" s="28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-844.2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10.0476669101045</v>
      </c>
      <c r="D96" s="14">
        <v>0.721693862314949</v>
      </c>
      <c r="E96" s="14">
        <v>4.19385405024514</v>
      </c>
      <c r="F96" s="14">
        <v>28.0766170831833</v>
      </c>
      <c r="G96" s="14">
        <v>13.9237846817267</v>
      </c>
      <c r="H96" s="14">
        <v>3.38474904187024</v>
      </c>
      <c r="I96" s="14">
        <v>4.60485622029684</v>
      </c>
      <c r="J96" s="14">
        <v>4.49738542098018</v>
      </c>
      <c r="K96" s="14">
        <v>53.1010340295053</v>
      </c>
      <c r="L96" s="14">
        <v>25.0437332397763</v>
      </c>
      <c r="M96" s="14">
        <v>2.29037070181221</v>
      </c>
      <c r="N96" s="14">
        <v>8.90498984372243</v>
      </c>
      <c r="O96" s="28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-168.84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13.1844569037886</v>
      </c>
      <c r="D97" s="14">
        <v>0.36340719088912</v>
      </c>
      <c r="E97" s="14">
        <v>35.2284481636902</v>
      </c>
      <c r="F97" s="14">
        <v>9.25556024176588</v>
      </c>
      <c r="G97" s="14">
        <v>10.6374365736948</v>
      </c>
      <c r="H97" s="14">
        <v>20.1493665849077</v>
      </c>
      <c r="I97" s="14">
        <v>4.88247853464222</v>
      </c>
      <c r="J97" s="14">
        <v>1.28385651162541</v>
      </c>
      <c r="K97" s="14">
        <v>15.6611494760247</v>
      </c>
      <c r="L97" s="14">
        <v>11.9635037583629</v>
      </c>
      <c r="M97" s="14">
        <v>8.98041114443913</v>
      </c>
      <c r="N97" s="14">
        <v>18.1907142413067</v>
      </c>
      <c r="O97" s="28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-168.84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30.8732485758576</v>
      </c>
      <c r="D98" s="14">
        <v>8.48859729710966</v>
      </c>
      <c r="E98" s="14">
        <v>30.3355268003855</v>
      </c>
      <c r="F98" s="14">
        <v>5.30591757735237</v>
      </c>
      <c r="G98" s="14">
        <v>2.25463209465258</v>
      </c>
      <c r="H98" s="14">
        <v>44.8021391074403</v>
      </c>
      <c r="I98" s="14">
        <v>7.03222728800029</v>
      </c>
      <c r="J98" s="14">
        <v>2.26830707598734</v>
      </c>
      <c r="K98" s="14">
        <v>11.8766518537552</v>
      </c>
      <c r="L98" s="14">
        <v>13.1331144360112</v>
      </c>
      <c r="M98" s="14">
        <v>0.932685944717377</v>
      </c>
      <c r="N98" s="14">
        <v>8.66778564406559</v>
      </c>
      <c r="O98" s="28"/>
      <c r="P98" s="13">
        <v>95.0</v>
      </c>
      <c r="Q98" s="16">
        <f>VLOOKUP(IF(C98&gt;240,5,IF(C98&gt;180,4,IF(C98&gt;120,3,IF(C98&gt;60,2,IF(C98&gt;30,1,0))))),Trial!$E$8:$H$13,4)</f>
        <v>-168.84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-168.84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-168.84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14">
        <v>4.26571362186223</v>
      </c>
      <c r="D99" s="14">
        <v>8.35720037473122</v>
      </c>
      <c r="E99" s="14">
        <v>3.26921384629768</v>
      </c>
      <c r="F99" s="14">
        <v>3.7843987671663</v>
      </c>
      <c r="G99" s="14">
        <v>1.14749675150961</v>
      </c>
      <c r="H99" s="14">
        <v>5.34478292223208</v>
      </c>
      <c r="I99" s="14">
        <v>5.24297922283232</v>
      </c>
      <c r="J99" s="14">
        <v>1.54357713181525</v>
      </c>
      <c r="K99" s="14">
        <v>4.89481611410156</v>
      </c>
      <c r="L99" s="14">
        <v>10.2524792240001</v>
      </c>
      <c r="M99" s="14">
        <v>0.96147985663265</v>
      </c>
      <c r="N99" s="14">
        <v>5.8261157758534</v>
      </c>
      <c r="O99" s="28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14">
        <v>4.6719733835198</v>
      </c>
      <c r="D100" s="14">
        <v>0.733222751648146</v>
      </c>
      <c r="E100" s="14">
        <v>62.2844229700202</v>
      </c>
      <c r="F100" s="14">
        <v>9.99251000583172</v>
      </c>
      <c r="G100" s="14">
        <v>10.3541192435659</v>
      </c>
      <c r="H100" s="14">
        <v>60.8252176704043</v>
      </c>
      <c r="I100" s="14">
        <v>3.77553490217496</v>
      </c>
      <c r="J100" s="14">
        <v>28.8247347424243</v>
      </c>
      <c r="K100" s="14">
        <v>1.60250984597951</v>
      </c>
      <c r="L100" s="14">
        <v>4.19772929732265</v>
      </c>
      <c r="M100" s="14">
        <v>2.08499877713621</v>
      </c>
      <c r="N100" s="14">
        <v>0.936534299980849</v>
      </c>
      <c r="O100" s="28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-844.2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-844.2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14">
        <v>6.46905801369821</v>
      </c>
      <c r="D101" s="14">
        <v>1.78628573426977</v>
      </c>
      <c r="E101" s="14">
        <v>20.5676649877088</v>
      </c>
      <c r="F101" s="14">
        <v>4.70264104194939</v>
      </c>
      <c r="G101" s="14">
        <v>6.13059199880809</v>
      </c>
      <c r="H101" s="14">
        <v>6.14787239581347</v>
      </c>
      <c r="I101" s="14">
        <v>7.66675671329722</v>
      </c>
      <c r="J101" s="14">
        <v>57.1553046317929</v>
      </c>
      <c r="K101" s="14">
        <v>4.60843208245933</v>
      </c>
      <c r="L101" s="14">
        <v>11.3109620840507</v>
      </c>
      <c r="M101" s="14">
        <v>46.3329116974897</v>
      </c>
      <c r="N101" s="14">
        <v>2.84245774623142</v>
      </c>
      <c r="O101" s="28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-168.84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-168.84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4.44582828786224</v>
      </c>
      <c r="D102" s="14">
        <v>7.69054968142882</v>
      </c>
      <c r="E102" s="14">
        <v>7.01054468750954</v>
      </c>
      <c r="F102" s="14">
        <v>14.6355699508669</v>
      </c>
      <c r="G102" s="14">
        <v>11.6001648868652</v>
      </c>
      <c r="H102" s="14">
        <v>16.9379411294771</v>
      </c>
      <c r="I102" s="14">
        <v>17.1619712182539</v>
      </c>
      <c r="J102" s="14">
        <v>34.8514836888232</v>
      </c>
      <c r="K102" s="14">
        <v>32.2816870565444</v>
      </c>
      <c r="L102" s="14">
        <v>2.38904882920906</v>
      </c>
      <c r="M102" s="14">
        <v>6.26228055451065</v>
      </c>
      <c r="N102" s="14">
        <v>1.05123948414631</v>
      </c>
      <c r="O102" s="28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-168.84</v>
      </c>
      <c r="Y102" s="16">
        <f>VLOOKUP(IF(K102&gt;240,5,IF(K102&gt;180,4,IF(K102&gt;120,3,IF(K102&gt;60,2,IF(K102&gt;30,1,0))))),Trial!$E$8:$H$13,4)</f>
        <v>-168.84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14">
        <v>36.7733608819267</v>
      </c>
      <c r="D103" s="14">
        <v>2.21643650438637</v>
      </c>
      <c r="E103" s="14">
        <v>30.8711967139009</v>
      </c>
      <c r="F103" s="14">
        <v>36.6529702242805</v>
      </c>
      <c r="G103" s="14">
        <v>10.8556748035582</v>
      </c>
      <c r="H103" s="14">
        <v>0.433035877067596</v>
      </c>
      <c r="I103" s="14">
        <v>43.7750769730965</v>
      </c>
      <c r="J103" s="14">
        <v>16.4021934096919</v>
      </c>
      <c r="K103" s="14">
        <v>5.84201118908823</v>
      </c>
      <c r="L103" s="14">
        <v>12.9339244862305</v>
      </c>
      <c r="M103" s="14">
        <v>1.31807410391048</v>
      </c>
      <c r="N103" s="14">
        <v>5.64085538964719</v>
      </c>
      <c r="O103" s="28"/>
      <c r="P103" s="13">
        <v>100.0</v>
      </c>
      <c r="Q103" s="16">
        <f>VLOOKUP(IF(C103&gt;240,5,IF(C103&gt;180,4,IF(C103&gt;120,3,IF(C103&gt;60,2,IF(C103&gt;30,1,0))))),Trial!$E$8:$H$13,4)</f>
        <v>-168.84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-168.84</v>
      </c>
      <c r="T103" s="16">
        <f>VLOOKUP(IF(F103&gt;240,5,IF(F103&gt;180,4,IF(F103&gt;120,3,IF(F103&gt;60,2,IF(F103&gt;30,1,0))))),Trial!$E$8:$H$13,4)</f>
        <v>-168.84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-168.84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35" t="s">
        <v>48</v>
      </c>
      <c r="Q104" s="36">
        <f t="shared" ref="Q104:AB104" si="1">SUM(Q4:Q103)</f>
        <v>-2026.08</v>
      </c>
      <c r="R104" s="36">
        <f t="shared" si="1"/>
        <v>-2363.76</v>
      </c>
      <c r="S104" s="36">
        <f t="shared" si="1"/>
        <v>-3376.8</v>
      </c>
      <c r="T104" s="36">
        <f t="shared" si="1"/>
        <v>-1519.56</v>
      </c>
      <c r="U104" s="36">
        <f t="shared" si="1"/>
        <v>-3039.12</v>
      </c>
      <c r="V104" s="36">
        <f t="shared" si="1"/>
        <v>-5909.4</v>
      </c>
      <c r="W104" s="36">
        <f t="shared" si="1"/>
        <v>-1688.4</v>
      </c>
      <c r="X104" s="36">
        <f t="shared" si="1"/>
        <v>-1857.24</v>
      </c>
      <c r="Y104" s="36">
        <f t="shared" si="1"/>
        <v>-3207.96</v>
      </c>
      <c r="Z104" s="36">
        <f t="shared" si="1"/>
        <v>-3207.96</v>
      </c>
      <c r="AA104" s="36">
        <f t="shared" si="1"/>
        <v>-3039.12</v>
      </c>
      <c r="AB104" s="36">
        <f t="shared" si="1"/>
        <v>-3545.64</v>
      </c>
    </row>
    <row r="105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5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5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5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5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5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5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5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5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5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5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5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5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5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5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5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5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5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5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5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5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5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5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5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5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5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5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5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5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5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5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5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5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5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5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5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5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5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5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5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5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5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5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5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5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5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5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5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5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5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5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5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5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5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5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5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5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5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5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5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5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5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5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5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5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5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5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5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5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5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5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5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5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5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5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5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5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5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5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5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5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5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5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5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5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5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5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5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5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5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5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5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5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5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5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5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5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5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5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5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5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5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5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5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5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5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5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5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5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5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5.7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5.7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5.7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5.7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5.7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5.7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5.7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5.7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5.7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5.7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5.7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5.7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5.7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5.7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5.7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5.7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5.7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5.7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5.7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5.7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5.7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5.7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5.7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5.7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5.7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5.7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5.7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5.7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5.7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5.7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5.7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5.7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5.7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ht="15.7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ht="15.7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ht="15.7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ht="15.7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ht="15.7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ht="15.7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ht="15.7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ht="15.7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ht="15.7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ht="15.7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ht="15.7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ht="15.7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ht="15.7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ht="15.7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ht="15.7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ht="15.7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ht="15.7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ht="15.7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ht="15.7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ht="15.7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ht="15.7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ht="15.7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ht="15.7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ht="15.7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ht="15.7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ht="15.7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ht="15.7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ht="15.7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ht="15.7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ht="15.7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ht="15.7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ht="15.7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ht="15.7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ht="15.7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ht="15.7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ht="15.7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ht="15.7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ht="15.7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ht="15.7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ht="15.7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ht="15.75" customHeight="1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ht="15.7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ht="15.75" customHeight="1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ht="15.75" customHeight="1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ht="15.75" customHeight="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ht="15.7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ht="15.75" customHeight="1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ht="15.7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ht="15.7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ht="15.7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ht="15.7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ht="15.7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ht="15.7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ht="15.7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ht="15.7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ht="15.7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ht="15.7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ht="15.7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ht="15.7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ht="15.7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ht="15.7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ht="15.7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ht="15.7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ht="15.7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ht="15.7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ht="15.7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ht="15.75" customHeight="1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ht="15.7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ht="15.75" customHeight="1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ht="15.75" customHeight="1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ht="15.75" customHeight="1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ht="15.75" customHeight="1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ht="15.7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ht="15.75" customHeight="1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ht="15.7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ht="15.7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ht="15.7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ht="15.7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ht="15.7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ht="15.7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ht="15.7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ht="15.7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ht="15.7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ht="15.7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ht="15.7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ht="15.7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ht="15.7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ht="15.7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ht="15.7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ht="15.7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ht="15.7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ht="15.7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ht="15.7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ht="15.75" customHeight="1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ht="15.7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ht="15.75" customHeight="1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ht="15.75" customHeight="1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ht="15.75" customHeight="1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ht="15.75" customHeight="1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ht="15.7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ht="15.75" customHeight="1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ht="15.7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ht="15.7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ht="15.7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ht="15.7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ht="15.7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ht="15.7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ht="15.7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ht="15.7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ht="15.7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ht="15.7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ht="15.7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ht="15.7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ht="15.7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ht="15.7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ht="15.7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ht="15.7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ht="15.7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ht="15.7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ht="15.7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ht="15.75" customHeight="1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ht="15.7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ht="15.75" customHeight="1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ht="15.75" customHeight="1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ht="15.75" customHeight="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ht="15.75" customHeight="1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ht="15.75" customHeight="1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ht="15.7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ht="15.75" customHeight="1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ht="15.75" customHeight="1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ht="15.7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ht="15.7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ht="15.75" customHeight="1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ht="15.75" customHeight="1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ht="15.75" customHeight="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ht="15.75" customHeight="1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ht="15.75" customHeight="1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ht="15.75" customHeight="1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ht="15.75" customHeight="1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ht="15.75" customHeight="1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ht="15.75" customHeight="1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ht="15.75" customHeight="1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ht="15.75" customHeight="1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ht="15.75" customHeight="1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ht="15.75" customHeight="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ht="15.75" customHeight="1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ht="15.75" customHeight="1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ht="15.75" customHeight="1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ht="15.75" customHeight="1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ht="15.75" customHeight="1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ht="15.7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ht="15.75" customHeight="1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ht="15.75" customHeight="1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ht="15.75" customHeight="1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ht="15.75" customHeight="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ht="15.7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ht="15.7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ht="15.75" customHeight="1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ht="15.75" customHeight="1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ht="15.75" customHeight="1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ht="15.75" customHeight="1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ht="15.75" customHeight="1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ht="15.75" customHeight="1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ht="15.75" customHeight="1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ht="15.75" customHeight="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ht="15.75" customHeight="1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ht="15.75" customHeight="1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ht="15.75" customHeight="1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ht="15.75" customHeight="1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ht="15.75" customHeight="1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ht="15.75" customHeight="1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ht="15.75" customHeight="1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ht="15.75" customHeight="1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ht="15.75" customHeight="1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ht="15.75" customHeight="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ht="15.75" customHeight="1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ht="15.75" customHeight="1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ht="15.75" customHeight="1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ht="15.75" customHeight="1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ht="15.75" customHeight="1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ht="15.7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ht="15.75" customHeight="1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ht="15.7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ht="15.7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ht="15.7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ht="15.7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ht="15.7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ht="15.7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ht="15.7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ht="15.7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ht="15.7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ht="15.7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ht="15.7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ht="15.7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ht="15.7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ht="15.7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ht="15.7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ht="15.7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ht="15.7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ht="15.7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ht="15.7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ht="15.75" customHeight="1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ht="15.7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ht="15.75" customHeight="1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ht="15.75" customHeight="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ht="15.75" customHeight="1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ht="15.75" customHeight="1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ht="15.75" customHeight="1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ht="15.7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ht="15.7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ht="15.7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ht="15.7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ht="15.7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ht="15.7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ht="15.7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ht="15.7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ht="15.7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ht="15.7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ht="15.7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ht="15.7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ht="15.7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ht="15.7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ht="15.7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ht="15.7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ht="15.7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ht="15.7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ht="15.75" customHeight="1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ht="15.75" customHeight="1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ht="15.7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ht="15.75" customHeight="1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ht="15.75" customHeight="1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ht="15.7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ht="15.75" customHeight="1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ht="15.75" customHeight="1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ht="15.75" customHeight="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ht="15.7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ht="15.7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ht="15.7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ht="15.7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ht="15.7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ht="15.7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ht="15.7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ht="15.7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ht="15.7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ht="15.7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ht="15.7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ht="15.7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ht="15.7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ht="15.7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ht="15.7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ht="15.7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ht="15.7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ht="15.7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ht="15.7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ht="15.75" customHeight="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ht="15.7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ht="15.75" customHeight="1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ht="15.75" customHeight="1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ht="15.75" customHeight="1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ht="15.75" customHeight="1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ht="15.75" customHeight="1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ht="15.7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ht="15.7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ht="15.7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ht="15.7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ht="15.7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ht="15.7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ht="15.7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ht="15.7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ht="15.7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ht="15.7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ht="15.7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ht="15.7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ht="15.7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ht="15.7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ht="15.7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ht="15.7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ht="15.7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ht="15.7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ht="15.7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ht="15.75" customHeight="1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ht="15.7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ht="15.75" customHeight="1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ht="15.75" customHeight="1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ht="15.75" customHeight="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ht="15.75" customHeight="1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ht="15.75" customHeight="1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ht="15.7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ht="15.7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ht="15.7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ht="15.7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ht="15.7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ht="15.7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ht="15.7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ht="15.7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ht="15.7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ht="15.7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ht="15.7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ht="15.7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ht="15.7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ht="15.7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ht="15.7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ht="15.7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ht="15.7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ht="15.7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ht="15.7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ht="15.75" customHeight="1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ht="15.7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ht="15.75" customHeight="1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ht="15.75" customHeight="1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5.75" customHeight="1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ht="15.75" customHeight="1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ht="15.75" customHeight="1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ht="15.7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ht="15.7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ht="15.7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ht="15.7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ht="15.7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ht="15.7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ht="15.7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ht="15.7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ht="15.7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ht="15.7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ht="15.7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ht="15.7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ht="15.7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ht="15.7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ht="15.7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ht="15.7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ht="15.7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ht="15.7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ht="15.7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ht="15.75" customHeight="1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ht="15.7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ht="15.75" customHeight="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ht="15.7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ht="15.75" customHeight="1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ht="15.75" customHeight="1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ht="15.75" customHeight="1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ht="15.7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5.7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ht="15.7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ht="15.7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ht="15.7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ht="15.7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ht="15.7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ht="15.7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ht="15.7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ht="15.7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ht="15.7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ht="15.7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ht="15.7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ht="15.7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ht="15.7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ht="15.7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ht="15.7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ht="15.7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ht="15.7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ht="15.75" customHeight="1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ht="15.7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5.75" customHeight="1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ht="15.75" customHeight="1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ht="15.75" customHeight="1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ht="15.75" customHeight="1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ht="15.75" customHeight="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ht="15.75" customHeight="1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ht="15.7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ht="15.7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ht="15.7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ht="15.7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ht="15.7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ht="15.7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ht="15.7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ht="15.7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ht="15.7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ht="15.7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ht="15.7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ht="15.7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ht="15.7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ht="15.7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ht="15.7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ht="15.7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ht="15.7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ht="15.7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ht="15.7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ht="15.75" customHeight="1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ht="15.7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ht="15.75" customHeight="1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ht="15.75" customHeight="1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ht="15.75" customHeight="1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ht="15.75" customHeight="1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ht="15.75" customHeight="1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ht="15.75" customHeight="1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ht="15.75" customHeight="1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ht="15.75" customHeight="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ht="15.75" customHeight="1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ht="15.75" customHeight="1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ht="15.75" customHeight="1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ht="15.75" customHeight="1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ht="15.75" customHeight="1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5.75" customHeight="1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ht="15.75" customHeight="1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ht="15.75" customHeight="1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ht="15.75" customHeight="1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ht="15.75" customHeight="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ht="15.75" customHeight="1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ht="15.75" customHeight="1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ht="15.75" customHeight="1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ht="15.75" customHeight="1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ht="15.75" customHeight="1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ht="15.75" customHeight="1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ht="15.75" customHeight="1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ht="15.75" customHeight="1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ht="15.75" customHeight="1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ht="15.75" customHeight="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ht="15.75" customHeight="1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ht="15.75" customHeight="1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ht="15.75" customHeight="1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ht="15.75" customHeight="1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ht="15.75" customHeight="1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5.75" customHeight="1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ht="15.75" customHeight="1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ht="15.75" customHeight="1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ht="15.75" customHeight="1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ht="15.75" customHeight="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ht="15.75" customHeight="1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ht="15.75" customHeight="1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ht="15.75" customHeight="1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ht="15.75" customHeight="1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ht="15.75" customHeight="1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ht="15.75" customHeight="1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ht="15.75" customHeight="1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ht="15.75" customHeight="1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ht="15.75" customHeight="1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ht="15.75" customHeight="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ht="15.75" customHeight="1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ht="15.75" customHeight="1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ht="15.75" customHeight="1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ht="15.75" customHeight="1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ht="15.75" customHeight="1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ht="15.75" customHeight="1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ht="15.75" customHeight="1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ht="15.75" customHeight="1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ht="15.75" customHeight="1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ht="15.75" customHeight="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ht="15.75" customHeight="1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ht="15.75" customHeight="1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ht="15.75" customHeight="1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ht="15.75" customHeight="1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ht="15.75" customHeight="1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ht="15.75" customHeight="1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ht="15.75" customHeight="1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ht="15.75" customHeight="1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ht="15.75" customHeight="1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ht="15.75" customHeight="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ht="15.75" customHeight="1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ht="15.75" customHeight="1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ht="15.75" customHeight="1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ht="15.75" customHeight="1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ht="15.75" customHeight="1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ht="15.75" customHeight="1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ht="15.75" customHeight="1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ht="15.75" customHeight="1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ht="15.75" customHeight="1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ht="15.75" customHeight="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ht="15.75" customHeight="1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ht="15.75" customHeight="1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ht="15.75" customHeight="1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ht="15.75" customHeight="1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ht="15.75" customHeight="1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ht="15.75" customHeight="1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ht="15.75" customHeight="1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ht="15.75" customHeight="1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ht="15.75" customHeight="1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ht="15.75" customHeight="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ht="15.75" customHeight="1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ht="15.75" customHeight="1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ht="15.75" customHeight="1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ht="15.75" customHeight="1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ht="15.75" customHeight="1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ht="15.75" customHeight="1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ht="15.75" customHeight="1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ht="15.75" customHeight="1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ht="15.75" customHeight="1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ht="15.75" customHeight="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ht="15.75" customHeight="1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ht="15.75" customHeight="1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ht="15.75" customHeight="1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ht="15.75" customHeight="1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ht="15.75" customHeight="1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ht="15.75" customHeight="1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ht="15.75" customHeight="1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ht="15.75" customHeight="1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ht="15.75" customHeight="1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ht="15.75" customHeight="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ht="15.75" customHeight="1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ht="15.75" customHeight="1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ht="15.75" customHeight="1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ht="15.75" customHeight="1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ht="15.75" customHeight="1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ht="15.75" customHeight="1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ht="15.75" customHeight="1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ht="15.75" customHeight="1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ht="15.75" customHeight="1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ht="15.75" customHeight="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ht="15.75" customHeight="1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ht="15.75" customHeight="1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ht="15.75" customHeight="1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ht="15.75" customHeight="1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ht="15.75" customHeight="1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ht="15.75" customHeight="1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ht="15.75" customHeight="1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ht="15.75" customHeight="1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ht="15.75" customHeight="1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ht="15.75" customHeight="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ht="15.75" customHeight="1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ht="15.75" customHeight="1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ht="15.75" customHeight="1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ht="15.75" customHeight="1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ht="15.75" customHeight="1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ht="15.75" customHeight="1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ht="15.75" customHeight="1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ht="15.75" customHeight="1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ht="15.75" customHeight="1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ht="15.75" customHeight="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ht="15.75" customHeight="1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ht="15.75" customHeight="1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ht="15.75" customHeight="1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ht="15.75" customHeight="1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ht="15.75" customHeight="1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ht="15.75" customHeight="1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ht="15.75" customHeight="1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ht="15.75" customHeight="1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ht="15.75" customHeight="1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ht="15.75" customHeight="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ht="15.75" customHeight="1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ht="15.75" customHeight="1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ht="15.75" customHeight="1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ht="15.75" customHeight="1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ht="15.75" customHeight="1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ht="15.75" customHeight="1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ht="15.75" customHeight="1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ht="15.75" customHeight="1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ht="15.75" customHeight="1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ht="15.75" customHeight="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ht="15.75" customHeight="1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ht="15.75" customHeight="1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ht="15.75" customHeight="1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ht="15.75" customHeight="1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ht="15.75" customHeight="1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ht="15.75" customHeight="1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ht="15.75" customHeight="1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ht="15.75" customHeight="1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ht="15.75" customHeight="1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ht="15.75" customHeight="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ht="15.75" customHeight="1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ht="15.75" customHeight="1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ht="15.75" customHeight="1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ht="15.75" customHeight="1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ht="15.75" customHeight="1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ht="15.75" customHeight="1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ht="15.75" customHeight="1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ht="15.75" customHeight="1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ht="15.75" customHeight="1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ht="15.75" customHeight="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ht="15.75" customHeight="1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ht="15.75" customHeight="1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ht="15.75" customHeight="1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ht="15.75" customHeight="1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ht="15.75" customHeight="1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ht="15.75" customHeight="1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ht="15.75" customHeight="1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ht="15.75" customHeight="1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ht="15.75" customHeight="1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ht="15.75" customHeight="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ht="15.75" customHeight="1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ht="15.75" customHeight="1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ht="15.75" customHeight="1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ht="15.75" customHeight="1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ht="15.75" customHeight="1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ht="15.75" customHeight="1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ht="15.75" customHeight="1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ht="15.75" customHeight="1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ht="15.75" customHeight="1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ht="15.75" customHeight="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ht="15.75" customHeight="1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ht="15.75" customHeight="1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ht="15.75" customHeight="1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ht="15.75" customHeight="1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ht="15.75" customHeight="1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ht="15.75" customHeight="1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ht="15.75" customHeight="1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ht="15.75" customHeight="1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ht="15.75" customHeight="1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ht="15.75" customHeight="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ht="15.75" customHeight="1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ht="15.75" customHeight="1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ht="15.75" customHeight="1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ht="15.75" customHeight="1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ht="15.75" customHeight="1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ht="15.75" customHeight="1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ht="15.75" customHeight="1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ht="15.75" customHeight="1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ht="15.75" customHeight="1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ht="15.75" customHeight="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ht="15.75" customHeight="1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ht="15.75" customHeight="1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ht="15.75" customHeight="1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ht="15.75" customHeight="1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ht="15.75" customHeight="1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ht="15.75" customHeight="1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ht="15.75" customHeight="1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ht="15.75" customHeight="1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ht="15.75" customHeight="1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ht="15.75" customHeight="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ht="15.75" customHeight="1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ht="15.75" customHeight="1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ht="15.75" customHeight="1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ht="15.75" customHeight="1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ht="15.75" customHeight="1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ht="15.75" customHeight="1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ht="15.75" customHeight="1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ht="15.75" customHeight="1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ht="15.75" customHeight="1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ht="15.75" customHeight="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ht="15.75" customHeight="1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ht="15.75" customHeight="1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ht="15.75" customHeight="1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ht="15.75" customHeight="1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ht="15.75" customHeight="1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ht="15.75" customHeight="1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ht="15.75" customHeight="1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ht="15.75" customHeight="1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ht="15.75" customHeight="1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ht="15.75" customHeight="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ht="15.75" customHeight="1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ht="15.75" customHeight="1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ht="15.75" customHeight="1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ht="15.75" customHeight="1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ht="15.75" customHeight="1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ht="15.75" customHeight="1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ht="15.75" customHeight="1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ht="15.75" customHeight="1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ht="15.75" customHeight="1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ht="15.75" customHeight="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ht="15.75" customHeight="1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ht="15.75" customHeight="1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ht="15.75" customHeight="1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ht="15.75" customHeight="1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ht="15.75" customHeight="1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ht="15.75" customHeight="1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ht="15.75" customHeight="1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ht="15.75" customHeight="1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ht="15.75" customHeight="1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ht="15.75" customHeight="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ht="15.75" customHeight="1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ht="15.75" customHeight="1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ht="15.75" customHeight="1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ht="15.75" customHeight="1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ht="15.75" customHeight="1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ht="15.75" customHeight="1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ht="15.75" customHeight="1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ht="15.75" customHeight="1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ht="15.75" customHeight="1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ht="15.75" customHeight="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ht="15.75" customHeight="1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ht="15.75" customHeight="1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ht="15.75" customHeight="1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ht="15.75" customHeight="1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ht="15.75" customHeight="1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ht="15.75" customHeight="1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ht="15.75" customHeight="1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ht="15.75" customHeight="1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ht="15.75" customHeight="1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ht="15.75" customHeight="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ht="15.75" customHeight="1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ht="15.75" customHeight="1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ht="15.75" customHeight="1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ht="15.75" customHeight="1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ht="15.75" customHeight="1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ht="15.75" customHeight="1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ht="15.75" customHeight="1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ht="15.75" customHeight="1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ht="15.75" customHeight="1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ht="15.75" customHeight="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ht="15.75" customHeight="1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ht="15.75" customHeight="1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ht="15.75" customHeight="1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ht="15.75" customHeight="1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ht="15.75" customHeight="1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ht="15.75" customHeight="1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ht="15.75" customHeight="1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ht="15.75" customHeight="1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ht="15.75" customHeight="1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ht="15.75" customHeight="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ht="15.75" customHeight="1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ht="15.75" customHeight="1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ht="15.75" customHeight="1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ht="15.75" customHeight="1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ht="15.75" customHeight="1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ht="15.75" customHeight="1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ht="15.75" customHeight="1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ht="15.75" customHeight="1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ht="15.75" customHeight="1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ht="15.75" customHeight="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ht="15.75" customHeight="1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ht="15.75" customHeight="1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ht="15.75" customHeight="1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ht="15.75" customHeight="1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ht="15.75" customHeight="1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ht="15.75" customHeight="1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ht="15.75" customHeight="1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ht="15.75" customHeight="1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ht="15.75" customHeight="1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ht="15.75" customHeight="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ht="15.75" customHeight="1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ht="15.75" customHeight="1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ht="15.75" customHeight="1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ht="15.75" customHeight="1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ht="15.75" customHeight="1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ht="15.75" customHeight="1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ht="15.75" customHeight="1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ht="15.75" customHeight="1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ht="15.75" customHeight="1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ht="15.75" customHeight="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ht="15.75" customHeight="1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ht="15.75" customHeight="1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ht="15.75" customHeight="1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ht="15.75" customHeight="1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ht="15.75" customHeight="1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ht="15.75" customHeight="1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ht="15.75" customHeight="1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ht="15.75" customHeight="1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ht="15.75" customHeight="1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0.75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28"/>
      <c r="P1" s="1" t="s">
        <v>45</v>
      </c>
    </row>
    <row r="2">
      <c r="B2" s="9" t="s">
        <v>46</v>
      </c>
      <c r="C2" s="10" t="s">
        <v>47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11"/>
      <c r="O2" s="28"/>
      <c r="P2" s="9" t="s">
        <v>46</v>
      </c>
      <c r="Q2" s="10" t="s">
        <v>47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11"/>
    </row>
    <row r="3">
      <c r="B3" s="12"/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28"/>
      <c r="P3" s="12"/>
      <c r="Q3" s="13" t="s">
        <v>28</v>
      </c>
      <c r="R3" s="13" t="s">
        <v>29</v>
      </c>
      <c r="S3" s="13" t="s">
        <v>30</v>
      </c>
      <c r="T3" s="13" t="s">
        <v>31</v>
      </c>
      <c r="U3" s="13" t="s">
        <v>32</v>
      </c>
      <c r="V3" s="13" t="s">
        <v>33</v>
      </c>
      <c r="W3" s="13" t="s">
        <v>34</v>
      </c>
      <c r="X3" s="13" t="s">
        <v>35</v>
      </c>
      <c r="Y3" s="13" t="s">
        <v>36</v>
      </c>
      <c r="Z3" s="13" t="s">
        <v>37</v>
      </c>
      <c r="AA3" s="13" t="s">
        <v>38</v>
      </c>
      <c r="AB3" s="13" t="s">
        <v>39</v>
      </c>
    </row>
    <row r="4">
      <c r="B4" s="13">
        <v>1.0</v>
      </c>
      <c r="C4" s="14">
        <v>43.5110481058188</v>
      </c>
      <c r="D4" s="14">
        <v>17.8180803479827</v>
      </c>
      <c r="E4" s="14">
        <v>12.8214619811909</v>
      </c>
      <c r="F4" s="14">
        <v>48.7283699934311</v>
      </c>
      <c r="G4" s="14">
        <v>12.57149991982</v>
      </c>
      <c r="H4" s="14">
        <v>28.7270660406414</v>
      </c>
      <c r="I4" s="14">
        <v>12.2165291760399</v>
      </c>
      <c r="J4" s="14">
        <v>0.224211044961288</v>
      </c>
      <c r="K4" s="14">
        <v>5.93724949518219</v>
      </c>
      <c r="L4" s="14">
        <v>53.4882807904499</v>
      </c>
      <c r="M4" s="14">
        <v>41.3562001920959</v>
      </c>
      <c r="N4" s="14">
        <v>16.3780272652613</v>
      </c>
      <c r="O4" s="28"/>
      <c r="P4" s="13">
        <v>1.0</v>
      </c>
      <c r="Q4" s="16">
        <f>VLOOKUP(IF(C4&gt;240,5,IF(C4&gt;180,4,IF(C4&gt;120,3,IF(C4&gt;60,2,IF(C4&gt;30,1,0))))),Trial!$E$8:$H$13,4)</f>
        <v>-168.84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-168.84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-168.84</v>
      </c>
      <c r="AA4" s="16">
        <f>VLOOKUP(IF(M4&gt;240,5,IF(M4&gt;180,4,IF(M4&gt;120,3,IF(M4&gt;60,2,IF(M4&gt;30,1,0))))),Trial!$E$8:$H$13,4)</f>
        <v>-168.84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1.34118352783844</v>
      </c>
      <c r="D5" s="14">
        <v>1.54301709495485</v>
      </c>
      <c r="E5" s="14">
        <v>1.64132004217261</v>
      </c>
      <c r="F5" s="14">
        <v>23.5143171797011</v>
      </c>
      <c r="G5" s="14">
        <v>8.16149647347629</v>
      </c>
      <c r="H5" s="14">
        <v>0.953838494606316</v>
      </c>
      <c r="I5" s="14">
        <v>4.81990481052228</v>
      </c>
      <c r="J5" s="14">
        <v>12.8368769533219</v>
      </c>
      <c r="K5" s="14">
        <v>36.4216875731667</v>
      </c>
      <c r="L5" s="14">
        <v>22.7801056845549</v>
      </c>
      <c r="M5" s="14">
        <v>27.7024838222626</v>
      </c>
      <c r="N5" s="14">
        <v>14.2894385748761</v>
      </c>
      <c r="O5" s="28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-168.84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10.1839095423929</v>
      </c>
      <c r="D6" s="14">
        <v>6.02647413499653</v>
      </c>
      <c r="E6" s="14">
        <v>4.53468346036971</v>
      </c>
      <c r="F6" s="14">
        <v>3.12162996319186</v>
      </c>
      <c r="G6" s="14">
        <v>50.1988776748009</v>
      </c>
      <c r="H6" s="14">
        <v>3.6352500839126</v>
      </c>
      <c r="I6" s="14">
        <v>47.5221293021865</v>
      </c>
      <c r="J6" s="14">
        <v>2.89742360245644</v>
      </c>
      <c r="K6" s="14">
        <v>5.91022067936137</v>
      </c>
      <c r="L6" s="14">
        <v>3.03328542038798</v>
      </c>
      <c r="M6" s="14">
        <v>49.6022798468299</v>
      </c>
      <c r="N6" s="14">
        <v>10.4897181310909</v>
      </c>
      <c r="O6" s="28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-168.84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-168.84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-168.84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14.2353040811824</v>
      </c>
      <c r="D7" s="14">
        <v>12.7048480225014</v>
      </c>
      <c r="E7" s="14">
        <v>5.91785187833011</v>
      </c>
      <c r="F7" s="14">
        <v>2.17378728557378</v>
      </c>
      <c r="G7" s="14">
        <v>1.12538145720069</v>
      </c>
      <c r="H7" s="14">
        <v>1.63275490980595</v>
      </c>
      <c r="I7" s="14">
        <v>8.37969900341704</v>
      </c>
      <c r="J7" s="14">
        <v>114.403113237942</v>
      </c>
      <c r="K7" s="14">
        <v>21.8509401868271</v>
      </c>
      <c r="L7" s="14">
        <v>17.1854848175527</v>
      </c>
      <c r="M7" s="14">
        <v>54.8050600362146</v>
      </c>
      <c r="N7" s="14">
        <v>6.41780606238171</v>
      </c>
      <c r="O7" s="28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-844.2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-168.84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2.69787206780165</v>
      </c>
      <c r="D8" s="14">
        <v>1.4741129684262</v>
      </c>
      <c r="E8" s="14">
        <v>8.42167768394575</v>
      </c>
      <c r="F8" s="14">
        <v>8.11871092999354</v>
      </c>
      <c r="G8" s="14">
        <v>4.60755972191691</v>
      </c>
      <c r="H8" s="14">
        <v>17.4910864367368</v>
      </c>
      <c r="I8" s="14">
        <v>5.28078374220058</v>
      </c>
      <c r="J8" s="14">
        <v>33.7845246940574</v>
      </c>
      <c r="K8" s="14">
        <v>30.7489227956597</v>
      </c>
      <c r="L8" s="14">
        <v>44.8649737958737</v>
      </c>
      <c r="M8" s="14">
        <v>4.67978714033961</v>
      </c>
      <c r="N8" s="14">
        <v>0.272246575914323</v>
      </c>
      <c r="O8" s="28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-168.84</v>
      </c>
      <c r="Y8" s="16">
        <f>VLOOKUP(IF(K8&gt;240,5,IF(K8&gt;180,4,IF(K8&gt;120,3,IF(K8&gt;60,2,IF(K8&gt;30,1,0))))),Trial!$E$8:$H$13,4)</f>
        <v>-168.84</v>
      </c>
      <c r="Z8" s="16">
        <f>VLOOKUP(IF(L8&gt;240,5,IF(L8&gt;180,4,IF(L8&gt;120,3,IF(L8&gt;60,2,IF(L8&gt;30,1,0))))),Trial!$E$8:$H$13,4)</f>
        <v>-168.84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32.4129017295804</v>
      </c>
      <c r="D9" s="14">
        <v>40.3344781025966</v>
      </c>
      <c r="E9" s="14">
        <v>6.04331398615614</v>
      </c>
      <c r="F9" s="14">
        <v>0.168192128185183</v>
      </c>
      <c r="G9" s="14">
        <v>11.1745594761552</v>
      </c>
      <c r="H9" s="14">
        <v>9.13237340049818</v>
      </c>
      <c r="I9" s="14">
        <v>28.1508701840851</v>
      </c>
      <c r="J9" s="14">
        <v>44.655420012316</v>
      </c>
      <c r="K9" s="14">
        <v>12.7741868298247</v>
      </c>
      <c r="L9" s="14">
        <v>8.50864420412108</v>
      </c>
      <c r="M9" s="14">
        <v>18.9604843820663</v>
      </c>
      <c r="N9" s="14">
        <v>11.6579154593157</v>
      </c>
      <c r="O9" s="28"/>
      <c r="P9" s="13">
        <v>6.0</v>
      </c>
      <c r="Q9" s="16">
        <f>VLOOKUP(IF(C9&gt;240,5,IF(C9&gt;180,4,IF(C9&gt;120,3,IF(C9&gt;60,2,IF(C9&gt;30,1,0))))),Trial!$E$8:$H$13,4)</f>
        <v>-168.84</v>
      </c>
      <c r="R9" s="16">
        <f>VLOOKUP(IF(D9&gt;240,5,IF(D9&gt;180,4,IF(D9&gt;120,3,IF(D9&gt;60,2,IF(D9&gt;30,1,0))))),Trial!$E$8:$H$13,4)</f>
        <v>-168.84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-168.84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1.29174920730293</v>
      </c>
      <c r="D10" s="14">
        <v>8.96043760702014</v>
      </c>
      <c r="E10" s="14">
        <v>8.75805777031928</v>
      </c>
      <c r="F10" s="14">
        <v>0.160189631860703</v>
      </c>
      <c r="G10" s="14">
        <v>0.140705185476691</v>
      </c>
      <c r="H10" s="14">
        <v>32.2269962817861</v>
      </c>
      <c r="I10" s="14">
        <v>4.8117943899706</v>
      </c>
      <c r="J10" s="14">
        <v>7.78614324051887</v>
      </c>
      <c r="K10" s="14">
        <v>5.25412588845938</v>
      </c>
      <c r="L10" s="14">
        <v>13.4005953653757</v>
      </c>
      <c r="M10" s="14">
        <v>3.0256645870395</v>
      </c>
      <c r="N10" s="14">
        <v>24.6844275194793</v>
      </c>
      <c r="O10" s="28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-168.84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14">
        <v>8.02186835557222</v>
      </c>
      <c r="D11" s="14">
        <v>26.4215468508772</v>
      </c>
      <c r="E11" s="14">
        <v>23.6096955847138</v>
      </c>
      <c r="F11" s="14">
        <v>19.8813417640733</v>
      </c>
      <c r="G11" s="14">
        <v>10.8257946169646</v>
      </c>
      <c r="H11" s="14">
        <v>3.64160347496631</v>
      </c>
      <c r="I11" s="14">
        <v>37.7787024415752</v>
      </c>
      <c r="J11" s="14">
        <v>1.40981039473848</v>
      </c>
      <c r="K11" s="14">
        <v>57.8440333219403</v>
      </c>
      <c r="L11" s="14">
        <v>56.2993169637555</v>
      </c>
      <c r="M11" s="14">
        <v>5.08540329756215</v>
      </c>
      <c r="N11" s="14">
        <v>24.3119229084317</v>
      </c>
      <c r="O11" s="28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-168.84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-168.84</v>
      </c>
      <c r="Z11" s="16">
        <f>VLOOKUP(IF(L11&gt;240,5,IF(L11&gt;180,4,IF(L11&gt;120,3,IF(L11&gt;60,2,IF(L11&gt;30,1,0))))),Trial!$E$8:$H$13,4)</f>
        <v>-168.84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0.550816983450204</v>
      </c>
      <c r="D12" s="14">
        <v>6.93686395185068</v>
      </c>
      <c r="E12" s="14">
        <v>18.3934355148332</v>
      </c>
      <c r="F12" s="14">
        <v>9.45269374642521</v>
      </c>
      <c r="G12" s="14">
        <v>0.632837135663835</v>
      </c>
      <c r="H12" s="14">
        <v>30.2166912505839</v>
      </c>
      <c r="I12" s="14">
        <v>6.63026217604056</v>
      </c>
      <c r="J12" s="14">
        <v>2.25654676652989</v>
      </c>
      <c r="K12" s="14">
        <v>27.5058040569041</v>
      </c>
      <c r="L12" s="14">
        <v>3.24257654836401</v>
      </c>
      <c r="M12" s="14">
        <v>42.6646761570997</v>
      </c>
      <c r="N12" s="14">
        <v>0.229336756747216</v>
      </c>
      <c r="O12" s="28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-168.84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-168.84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4.1545908129774</v>
      </c>
      <c r="D13" s="14">
        <v>6.14890736527741</v>
      </c>
      <c r="E13" s="14">
        <v>0.980805577710271</v>
      </c>
      <c r="F13" s="14">
        <v>49.3283053151156</v>
      </c>
      <c r="G13" s="14">
        <v>2.55287885699586</v>
      </c>
      <c r="H13" s="14">
        <v>4.3844065264018</v>
      </c>
      <c r="I13" s="14">
        <v>18.3783618633853</v>
      </c>
      <c r="J13" s="14">
        <v>0.658057293397236</v>
      </c>
      <c r="K13" s="14">
        <v>21.6204697451904</v>
      </c>
      <c r="L13" s="14">
        <v>9.11563881207258</v>
      </c>
      <c r="M13" s="14">
        <v>7.02160629210994</v>
      </c>
      <c r="N13" s="14">
        <v>1.12530587291939</v>
      </c>
      <c r="O13" s="28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-168.84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33.5454519720464</v>
      </c>
      <c r="D14" s="14">
        <v>0.794411959006854</v>
      </c>
      <c r="E14" s="14">
        <v>0.670899299439043</v>
      </c>
      <c r="F14" s="14">
        <v>41.7544096310563</v>
      </c>
      <c r="G14" s="14">
        <v>20.2161663019316</v>
      </c>
      <c r="H14" s="14">
        <v>25.6233928898785</v>
      </c>
      <c r="I14" s="14">
        <v>3.02433503816874</v>
      </c>
      <c r="J14" s="14">
        <v>6.99897171696648</v>
      </c>
      <c r="K14" s="14">
        <v>20.8765168893904</v>
      </c>
      <c r="L14" s="14">
        <v>6.11704895272851</v>
      </c>
      <c r="M14" s="14">
        <v>0.833034638322249</v>
      </c>
      <c r="N14" s="14">
        <v>19.246663246315</v>
      </c>
      <c r="O14" s="28"/>
      <c r="P14" s="13">
        <v>11.0</v>
      </c>
      <c r="Q14" s="16">
        <f>VLOOKUP(IF(C14&gt;240,5,IF(C14&gt;180,4,IF(C14&gt;120,3,IF(C14&gt;60,2,IF(C14&gt;30,1,0))))),Trial!$E$8:$H$13,4)</f>
        <v>-168.84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-168.84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6.96961770173115</v>
      </c>
      <c r="D15" s="14">
        <v>6.41132861914077</v>
      </c>
      <c r="E15" s="14">
        <v>22.9617659176204</v>
      </c>
      <c r="F15" s="14">
        <v>25.8021091750327</v>
      </c>
      <c r="G15" s="14">
        <v>11.8524213313319</v>
      </c>
      <c r="H15" s="14">
        <v>8.61936497502029</v>
      </c>
      <c r="I15" s="14">
        <v>23.2711828246303</v>
      </c>
      <c r="J15" s="14">
        <v>37.1051791384538</v>
      </c>
      <c r="K15" s="14">
        <v>0.682514183759105</v>
      </c>
      <c r="L15" s="14">
        <v>17.2938771306755</v>
      </c>
      <c r="M15" s="14">
        <v>10.7626364466952</v>
      </c>
      <c r="N15" s="14">
        <v>17.0992820983039</v>
      </c>
      <c r="O15" s="28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-168.84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5.17138641793281</v>
      </c>
      <c r="D16" s="14">
        <v>0.60575919225812</v>
      </c>
      <c r="E16" s="14">
        <v>0.460944925434887</v>
      </c>
      <c r="F16" s="14">
        <v>1.11863448517397</v>
      </c>
      <c r="G16" s="14">
        <v>23.1392191337857</v>
      </c>
      <c r="H16" s="14">
        <v>11.757172140594</v>
      </c>
      <c r="I16" s="14">
        <v>6.51406836727494</v>
      </c>
      <c r="J16" s="14">
        <v>36.0946631505808</v>
      </c>
      <c r="K16" s="14">
        <v>1.69447564752772</v>
      </c>
      <c r="L16" s="14">
        <v>6.18202752666548</v>
      </c>
      <c r="M16" s="14">
        <v>30.7536101794306</v>
      </c>
      <c r="N16" s="14">
        <v>7.55774709396064</v>
      </c>
      <c r="O16" s="28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-168.84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-168.84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14">
        <v>26.6442799753714</v>
      </c>
      <c r="D17" s="14">
        <v>12.8494696731897</v>
      </c>
      <c r="E17" s="14">
        <v>21.2914821078604</v>
      </c>
      <c r="F17" s="14">
        <v>6.92719117971137</v>
      </c>
      <c r="G17" s="14">
        <v>15.1831804861532</v>
      </c>
      <c r="H17" s="14">
        <v>2.89095328655094</v>
      </c>
      <c r="I17" s="14">
        <v>0.434714464936405</v>
      </c>
      <c r="J17" s="14">
        <v>3.26998339803632</v>
      </c>
      <c r="K17" s="14">
        <v>12.5077877633109</v>
      </c>
      <c r="L17" s="14">
        <v>12.2489133597684</v>
      </c>
      <c r="M17" s="14">
        <v>16.654742094058</v>
      </c>
      <c r="N17" s="14">
        <v>2.06837780540809</v>
      </c>
      <c r="O17" s="28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14">
        <v>2.38055250607431</v>
      </c>
      <c r="D18" s="14">
        <v>31.0251384122733</v>
      </c>
      <c r="E18" s="14">
        <v>17.3511382977696</v>
      </c>
      <c r="F18" s="14">
        <v>30.6559586605493</v>
      </c>
      <c r="G18" s="14">
        <v>6.69096891302615</v>
      </c>
      <c r="H18" s="14">
        <v>23.9972724939201</v>
      </c>
      <c r="I18" s="14">
        <v>1.97632967912676</v>
      </c>
      <c r="J18" s="14">
        <v>36.2459463886639</v>
      </c>
      <c r="K18" s="14">
        <v>23.4885637260175</v>
      </c>
      <c r="L18" s="14">
        <v>14.3327595333787</v>
      </c>
      <c r="M18" s="14">
        <v>18.0480645450981</v>
      </c>
      <c r="N18" s="14">
        <v>13.8964897155048</v>
      </c>
      <c r="O18" s="28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-168.84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-168.84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-168.84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6.74670026081661</v>
      </c>
      <c r="D19" s="14">
        <v>2.86763509735465</v>
      </c>
      <c r="E19" s="14">
        <v>98.8050660899939</v>
      </c>
      <c r="F19" s="14">
        <v>22.3813510580424</v>
      </c>
      <c r="G19" s="14">
        <v>6.10757536254823</v>
      </c>
      <c r="H19" s="14">
        <v>6.71303529990837</v>
      </c>
      <c r="I19" s="14">
        <v>7.10142519325018</v>
      </c>
      <c r="J19" s="14">
        <v>27.4072029801521</v>
      </c>
      <c r="K19" s="14">
        <v>0.733023954089731</v>
      </c>
      <c r="L19" s="14">
        <v>18.7460225488277</v>
      </c>
      <c r="M19" s="14">
        <v>29.6752847345982</v>
      </c>
      <c r="N19" s="14">
        <v>25.9094608589133</v>
      </c>
      <c r="O19" s="28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-844.2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10.364552764222</v>
      </c>
      <c r="D20" s="14">
        <v>2.52457280410454</v>
      </c>
      <c r="E20" s="14">
        <v>2.69872166055143</v>
      </c>
      <c r="F20" s="14">
        <v>2.5799882481806</v>
      </c>
      <c r="G20" s="14">
        <v>0.585779484887584</v>
      </c>
      <c r="H20" s="14">
        <v>13.3800180622594</v>
      </c>
      <c r="I20" s="14">
        <v>32.4825749620518</v>
      </c>
      <c r="J20" s="14">
        <v>3.07161809178069</v>
      </c>
      <c r="K20" s="14">
        <v>28.4131578038026</v>
      </c>
      <c r="L20" s="14">
        <v>4.63481135573177</v>
      </c>
      <c r="M20" s="14">
        <v>1.16055739839385</v>
      </c>
      <c r="N20" s="14">
        <v>3.40558694137063</v>
      </c>
      <c r="O20" s="28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-168.84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11.0188517374698</v>
      </c>
      <c r="D21" s="14">
        <v>20.1795810408177</v>
      </c>
      <c r="E21" s="14">
        <v>24.1471754042035</v>
      </c>
      <c r="F21" s="14">
        <v>42.5948299359955</v>
      </c>
      <c r="G21" s="14">
        <v>11.0015528017653</v>
      </c>
      <c r="H21" s="14">
        <v>7.86875951252111</v>
      </c>
      <c r="I21" s="14">
        <v>14.4333603366496</v>
      </c>
      <c r="J21" s="14">
        <v>29.9472548893157</v>
      </c>
      <c r="K21" s="14">
        <v>22.6414918607537</v>
      </c>
      <c r="L21" s="14">
        <v>0.77737205196172</v>
      </c>
      <c r="M21" s="14">
        <v>8.47504259319976</v>
      </c>
      <c r="N21" s="14">
        <v>6.74563029890046</v>
      </c>
      <c r="O21" s="28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-168.84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14">
        <v>6.90673974808306</v>
      </c>
      <c r="D22" s="14">
        <v>11.9695066747474</v>
      </c>
      <c r="E22" s="14">
        <v>0.786810899153352</v>
      </c>
      <c r="F22" s="14">
        <v>8.01172944484279</v>
      </c>
      <c r="G22" s="14">
        <v>1.35221338598058</v>
      </c>
      <c r="H22" s="14">
        <v>26.1655812697921</v>
      </c>
      <c r="I22" s="14">
        <v>20.6327346659483</v>
      </c>
      <c r="J22" s="14">
        <v>13.6983784716647</v>
      </c>
      <c r="K22" s="14">
        <v>1.01577601628378</v>
      </c>
      <c r="L22" s="14">
        <v>21.9819460523248</v>
      </c>
      <c r="M22" s="14">
        <v>9.87761310534552</v>
      </c>
      <c r="N22" s="14">
        <v>20.179629820637</v>
      </c>
      <c r="O22" s="28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34.3022715560814</v>
      </c>
      <c r="D23" s="14">
        <v>13.5017788683282</v>
      </c>
      <c r="E23" s="14">
        <v>33.127283126088</v>
      </c>
      <c r="F23" s="14">
        <v>9.78133504511788</v>
      </c>
      <c r="G23" s="14">
        <v>35.8651227764508</v>
      </c>
      <c r="H23" s="14">
        <v>51.6457020093627</v>
      </c>
      <c r="I23" s="14">
        <v>66.6732737197917</v>
      </c>
      <c r="J23" s="14">
        <v>13.2169531079674</v>
      </c>
      <c r="K23" s="14">
        <v>9.63064134120941</v>
      </c>
      <c r="L23" s="14">
        <v>7.2782901674509</v>
      </c>
      <c r="M23" s="14">
        <v>18.1585401894608</v>
      </c>
      <c r="N23" s="14">
        <v>14.7032952516009</v>
      </c>
      <c r="O23" s="28"/>
      <c r="P23" s="13">
        <v>20.0</v>
      </c>
      <c r="Q23" s="16">
        <f>VLOOKUP(IF(C23&gt;240,5,IF(C23&gt;180,4,IF(C23&gt;120,3,IF(C23&gt;60,2,IF(C23&gt;30,1,0))))),Trial!$E$8:$H$13,4)</f>
        <v>-168.84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-168.84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-168.84</v>
      </c>
      <c r="V23" s="16">
        <f>VLOOKUP(IF(H23&gt;240,5,IF(H23&gt;180,4,IF(H23&gt;120,3,IF(H23&gt;60,2,IF(H23&gt;30,1,0))))),Trial!$E$8:$H$13,4)</f>
        <v>-168.84</v>
      </c>
      <c r="W23" s="16">
        <f>VLOOKUP(IF(I23&gt;240,5,IF(I23&gt;180,4,IF(I23&gt;120,3,IF(I23&gt;60,2,IF(I23&gt;30,1,0))))),Trial!$E$8:$H$13,4)</f>
        <v>-844.2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14">
        <v>18.2829056906732</v>
      </c>
      <c r="D24" s="14">
        <v>60.5306150080794</v>
      </c>
      <c r="E24" s="14">
        <v>15.7852447119759</v>
      </c>
      <c r="F24" s="14">
        <v>27.6184760021482</v>
      </c>
      <c r="G24" s="14">
        <v>4.50090761024035</v>
      </c>
      <c r="H24" s="14">
        <v>0.586357000283897</v>
      </c>
      <c r="I24" s="14">
        <v>15.1037605687216</v>
      </c>
      <c r="J24" s="14">
        <v>31.6241423941748</v>
      </c>
      <c r="K24" s="14">
        <v>1.54429784277454</v>
      </c>
      <c r="L24" s="14">
        <v>16.07301923849</v>
      </c>
      <c r="M24" s="14">
        <v>55.6093099774951</v>
      </c>
      <c r="N24" s="14">
        <v>2.163701641839</v>
      </c>
      <c r="O24" s="28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-844.2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-168.84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-168.84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2.92991988128051</v>
      </c>
      <c r="D25" s="14">
        <v>29.2726284159783</v>
      </c>
      <c r="E25" s="14">
        <v>0.67667790222913</v>
      </c>
      <c r="F25" s="14">
        <v>14.1266518590618</v>
      </c>
      <c r="G25" s="14">
        <v>44.4101007630057</v>
      </c>
      <c r="H25" s="14">
        <v>4.05021322192624</v>
      </c>
      <c r="I25" s="14">
        <v>1.60768081666902</v>
      </c>
      <c r="J25" s="14">
        <v>4.56866856431589</v>
      </c>
      <c r="K25" s="14">
        <v>22.2353641769353</v>
      </c>
      <c r="L25" s="14">
        <v>1.14268996752799</v>
      </c>
      <c r="M25" s="14">
        <v>47.4808286477752</v>
      </c>
      <c r="N25" s="14">
        <v>15.5047324527945</v>
      </c>
      <c r="O25" s="28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-168.84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-168.84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20.5590688989716</v>
      </c>
      <c r="D26" s="14">
        <v>5.15549692790955</v>
      </c>
      <c r="E26" s="14">
        <v>0.492005400745395</v>
      </c>
      <c r="F26" s="14">
        <v>16.0829119517686</v>
      </c>
      <c r="G26" s="14">
        <v>4.09497286425903</v>
      </c>
      <c r="H26" s="14">
        <v>47.5003923139345</v>
      </c>
      <c r="I26" s="14">
        <v>10.2554932655767</v>
      </c>
      <c r="J26" s="14">
        <v>14.1714146447586</v>
      </c>
      <c r="K26" s="14">
        <v>0.969982689712197</v>
      </c>
      <c r="L26" s="14">
        <v>10.4527237911927</v>
      </c>
      <c r="M26" s="14">
        <v>11.3686563720213</v>
      </c>
      <c r="N26" s="14">
        <v>42.5723870352033</v>
      </c>
      <c r="O26" s="28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-168.84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-168.84</v>
      </c>
    </row>
    <row r="27" ht="15.75" customHeight="1">
      <c r="B27" s="13">
        <v>24.0</v>
      </c>
      <c r="C27" s="14">
        <v>6.03065515402704</v>
      </c>
      <c r="D27" s="14">
        <v>17.0333394588189</v>
      </c>
      <c r="E27" s="14">
        <v>39.8434029593786</v>
      </c>
      <c r="F27" s="14">
        <v>3.67028905204729</v>
      </c>
      <c r="G27" s="14">
        <v>44.0915167579298</v>
      </c>
      <c r="H27" s="14">
        <v>10.907641957594</v>
      </c>
      <c r="I27" s="14">
        <v>13.5111299011143</v>
      </c>
      <c r="J27" s="14">
        <v>10.6581914372029</v>
      </c>
      <c r="K27" s="14">
        <v>3.56164851559307</v>
      </c>
      <c r="L27" s="14">
        <v>19.8047259303959</v>
      </c>
      <c r="M27" s="14">
        <v>1.77371924277395</v>
      </c>
      <c r="N27" s="14">
        <v>13.5224082826855</v>
      </c>
      <c r="O27" s="28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-168.84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-168.84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24.8556361241702</v>
      </c>
      <c r="D28" s="14">
        <v>20.3330870338933</v>
      </c>
      <c r="E28" s="14">
        <v>12.7646673499292</v>
      </c>
      <c r="F28" s="14">
        <v>9.96527389856055</v>
      </c>
      <c r="G28" s="14">
        <v>13.8311404715968</v>
      </c>
      <c r="H28" s="14">
        <v>5.9951543295756</v>
      </c>
      <c r="I28" s="14">
        <v>0.0745556761366339</v>
      </c>
      <c r="J28" s="14">
        <v>23.1103889352146</v>
      </c>
      <c r="K28" s="14">
        <v>3.7144536111496</v>
      </c>
      <c r="L28" s="14">
        <v>29.0689056726608</v>
      </c>
      <c r="M28" s="14">
        <v>3.88103319455475</v>
      </c>
      <c r="N28" s="14">
        <v>9.73292036214843</v>
      </c>
      <c r="O28" s="28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14">
        <v>10.3607986215502</v>
      </c>
      <c r="D29" s="14">
        <v>7.06523222615942</v>
      </c>
      <c r="E29" s="14">
        <v>117.989151163546</v>
      </c>
      <c r="F29" s="14">
        <v>41.444896206232</v>
      </c>
      <c r="G29" s="14">
        <v>0.130131948722533</v>
      </c>
      <c r="H29" s="14">
        <v>5.15488226898015</v>
      </c>
      <c r="I29" s="14">
        <v>20.0882096209781</v>
      </c>
      <c r="J29" s="14">
        <v>0.448765307664871</v>
      </c>
      <c r="K29" s="14">
        <v>1.80366999717191</v>
      </c>
      <c r="L29" s="14">
        <v>3.10282355407253</v>
      </c>
      <c r="M29" s="14">
        <v>4.15609704796225</v>
      </c>
      <c r="N29" s="14">
        <v>4.29808156210293</v>
      </c>
      <c r="O29" s="28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-844.2</v>
      </c>
      <c r="T29" s="16">
        <f>VLOOKUP(IF(F29&gt;240,5,IF(F29&gt;180,4,IF(F29&gt;120,3,IF(F29&gt;60,2,IF(F29&gt;30,1,0))))),Trial!$E$8:$H$13,4)</f>
        <v>-168.84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14">
        <v>5.43546289438382</v>
      </c>
      <c r="D30" s="14">
        <v>10.7667398237234</v>
      </c>
      <c r="E30" s="14">
        <v>22.0239214729633</v>
      </c>
      <c r="F30" s="14">
        <v>2.02373517444357</v>
      </c>
      <c r="G30" s="14">
        <v>7.32825419632718</v>
      </c>
      <c r="H30" s="14">
        <v>4.94989857579206</v>
      </c>
      <c r="I30" s="14">
        <v>0.227036661995619</v>
      </c>
      <c r="J30" s="14">
        <v>10.3653318341821</v>
      </c>
      <c r="K30" s="14">
        <v>24.8346024925325</v>
      </c>
      <c r="L30" s="14">
        <v>31.9489925479948</v>
      </c>
      <c r="M30" s="14">
        <v>5.66712491679937</v>
      </c>
      <c r="N30" s="14">
        <v>3.77767945939657</v>
      </c>
      <c r="O30" s="28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-168.84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14">
        <v>0.564590364228934</v>
      </c>
      <c r="D31" s="14">
        <v>3.16997107118368</v>
      </c>
      <c r="E31" s="14">
        <v>48.8524271895118</v>
      </c>
      <c r="F31" s="14">
        <v>26.4069123553548</v>
      </c>
      <c r="G31" s="14">
        <v>2.29261182015762</v>
      </c>
      <c r="H31" s="14">
        <v>7.18911196847932</v>
      </c>
      <c r="I31" s="14">
        <v>28.3167853752587</v>
      </c>
      <c r="J31" s="14">
        <v>28.3624351477686</v>
      </c>
      <c r="K31" s="14">
        <v>10.0640117540024</v>
      </c>
      <c r="L31" s="14">
        <v>23.698076828054</v>
      </c>
      <c r="M31" s="14">
        <v>26.7701344179425</v>
      </c>
      <c r="N31" s="14">
        <v>0.994930767919868</v>
      </c>
      <c r="O31" s="28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-168.84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6.83312165318057</v>
      </c>
      <c r="D32" s="14">
        <v>2.6061973012425</v>
      </c>
      <c r="E32" s="14">
        <v>2.84770575352013</v>
      </c>
      <c r="F32" s="14">
        <v>7.30053758828418</v>
      </c>
      <c r="G32" s="14">
        <v>9.81574278557673</v>
      </c>
      <c r="H32" s="14">
        <v>32.3904090864248</v>
      </c>
      <c r="I32" s="14">
        <v>10.0398333999328</v>
      </c>
      <c r="J32" s="14">
        <v>8.05473583750427</v>
      </c>
      <c r="K32" s="14">
        <v>4.5677556335775</v>
      </c>
      <c r="L32" s="14">
        <v>16.9478763991746</v>
      </c>
      <c r="M32" s="14">
        <v>8.79770210478455</v>
      </c>
      <c r="N32" s="14">
        <v>9.87400294281542</v>
      </c>
      <c r="O32" s="28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-168.84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3.68529773294976</v>
      </c>
      <c r="D33" s="14">
        <v>1.48394593270496</v>
      </c>
      <c r="E33" s="14">
        <v>7.87204566411674</v>
      </c>
      <c r="F33" s="14">
        <v>11.5698592218788</v>
      </c>
      <c r="G33" s="14">
        <v>7.56351796444505</v>
      </c>
      <c r="H33" s="14">
        <v>32.3718431559814</v>
      </c>
      <c r="I33" s="14">
        <v>31.3519104271849</v>
      </c>
      <c r="J33" s="14">
        <v>17.2315871429848</v>
      </c>
      <c r="K33" s="14">
        <v>22.051799184485</v>
      </c>
      <c r="L33" s="14">
        <v>12.2814818232538</v>
      </c>
      <c r="M33" s="14">
        <v>0.2601955658463</v>
      </c>
      <c r="N33" s="14">
        <v>11.7299232299657</v>
      </c>
      <c r="O33" s="28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-168.84</v>
      </c>
      <c r="W33" s="16">
        <f>VLOOKUP(IF(I33&gt;240,5,IF(I33&gt;180,4,IF(I33&gt;120,3,IF(I33&gt;60,2,IF(I33&gt;30,1,0))))),Trial!$E$8:$H$13,4)</f>
        <v>-168.84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5.81472330261022</v>
      </c>
      <c r="D34" s="14">
        <v>1.69456809230863</v>
      </c>
      <c r="E34" s="14">
        <v>9.52307590981945</v>
      </c>
      <c r="F34" s="14">
        <v>2.51543891150504</v>
      </c>
      <c r="G34" s="14">
        <v>11.7121572737522</v>
      </c>
      <c r="H34" s="14">
        <v>2.09309755358845</v>
      </c>
      <c r="I34" s="14">
        <v>20.1434853247585</v>
      </c>
      <c r="J34" s="14">
        <v>48.3835360382624</v>
      </c>
      <c r="K34" s="14">
        <v>17.4940008244695</v>
      </c>
      <c r="L34" s="14">
        <v>7.90550960227847</v>
      </c>
      <c r="M34" s="14">
        <v>16.1343189182909</v>
      </c>
      <c r="N34" s="14">
        <v>8.30203080782667</v>
      </c>
      <c r="O34" s="28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-168.84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8.41084340354428</v>
      </c>
      <c r="D35" s="14">
        <v>4.47088855085894</v>
      </c>
      <c r="E35" s="14">
        <v>0.307812452671632</v>
      </c>
      <c r="F35" s="14">
        <v>3.58754499116912</v>
      </c>
      <c r="G35" s="14">
        <v>0.695732852909714</v>
      </c>
      <c r="H35" s="14">
        <v>31.5444143135265</v>
      </c>
      <c r="I35" s="14">
        <v>12.0204881758647</v>
      </c>
      <c r="J35" s="14">
        <v>4.10621063550934</v>
      </c>
      <c r="K35" s="14">
        <v>4.86938373886077</v>
      </c>
      <c r="L35" s="14">
        <v>4.2967510339804</v>
      </c>
      <c r="M35" s="14">
        <v>17.3662041261079</v>
      </c>
      <c r="N35" s="14">
        <v>8.82655494846404</v>
      </c>
      <c r="O35" s="28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-168.84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14">
        <v>15.6734918703543</v>
      </c>
      <c r="D36" s="14">
        <v>0.24428493110463</v>
      </c>
      <c r="E36" s="14">
        <v>31.9010975286087</v>
      </c>
      <c r="F36" s="14">
        <v>0.981411428656429</v>
      </c>
      <c r="G36" s="14">
        <v>2.47437429148704</v>
      </c>
      <c r="H36" s="14">
        <v>6.04181111091748</v>
      </c>
      <c r="I36" s="14">
        <v>5.98725301951765</v>
      </c>
      <c r="J36" s="14">
        <v>65.2666474835164</v>
      </c>
      <c r="K36" s="14">
        <v>5.16531182918698</v>
      </c>
      <c r="L36" s="14">
        <v>15.065000806305</v>
      </c>
      <c r="M36" s="14">
        <v>13.8765475752981</v>
      </c>
      <c r="N36" s="14">
        <v>11.1567007976802</v>
      </c>
      <c r="O36" s="28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-168.84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-844.2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25.0943041968159</v>
      </c>
      <c r="D37" s="14">
        <v>37.50751462576</v>
      </c>
      <c r="E37" s="14">
        <v>13.8408195593612</v>
      </c>
      <c r="F37" s="14">
        <v>45.919768695993</v>
      </c>
      <c r="G37" s="14">
        <v>0.527278510853648</v>
      </c>
      <c r="H37" s="14">
        <v>0.178088180255145</v>
      </c>
      <c r="I37" s="14">
        <v>10.2872877381742</v>
      </c>
      <c r="J37" s="14">
        <v>6.12185158766806</v>
      </c>
      <c r="K37" s="14">
        <v>75.8901499863106</v>
      </c>
      <c r="L37" s="14">
        <v>21.3276612553043</v>
      </c>
      <c r="M37" s="14">
        <v>61.4032010795707</v>
      </c>
      <c r="N37" s="14">
        <v>13.3002679555895</v>
      </c>
      <c r="O37" s="28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-168.84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-168.84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-844.2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-844.2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16.7461007035555</v>
      </c>
      <c r="D38" s="14">
        <v>4.28349363617599</v>
      </c>
      <c r="E38" s="14">
        <v>32.3926603309532</v>
      </c>
      <c r="F38" s="14">
        <v>26.3128759577344</v>
      </c>
      <c r="G38" s="14">
        <v>5.6810684222728</v>
      </c>
      <c r="H38" s="14">
        <v>29.7870105585519</v>
      </c>
      <c r="I38" s="14">
        <v>21.3527546242367</v>
      </c>
      <c r="J38" s="14">
        <v>29.8945030464295</v>
      </c>
      <c r="K38" s="14">
        <v>0.967144555113215</v>
      </c>
      <c r="L38" s="14">
        <v>21.3622768676344</v>
      </c>
      <c r="M38" s="14">
        <v>13.7248468066784</v>
      </c>
      <c r="N38" s="14">
        <v>18.2949694006922</v>
      </c>
      <c r="O38" s="28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-168.84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1.2975727819299</v>
      </c>
      <c r="D39" s="14">
        <v>15.1983985019134</v>
      </c>
      <c r="E39" s="14">
        <v>2.06431182101369</v>
      </c>
      <c r="F39" s="14">
        <v>21.4462783649505</v>
      </c>
      <c r="G39" s="14">
        <v>15.7309945061089</v>
      </c>
      <c r="H39" s="14">
        <v>0.817553987726569</v>
      </c>
      <c r="I39" s="14">
        <v>33.8294932057711</v>
      </c>
      <c r="J39" s="14">
        <v>11.3259137505285</v>
      </c>
      <c r="K39" s="14">
        <v>24.1749367096864</v>
      </c>
      <c r="L39" s="14">
        <v>1.00772273959592</v>
      </c>
      <c r="M39" s="14">
        <v>0.222149857276999</v>
      </c>
      <c r="N39" s="14">
        <v>3.97401007125154</v>
      </c>
      <c r="O39" s="28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-168.84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0.517785684205592</v>
      </c>
      <c r="D40" s="14">
        <v>16.8255636386638</v>
      </c>
      <c r="E40" s="14">
        <v>7.33411876251921</v>
      </c>
      <c r="F40" s="14">
        <v>2.71988990722975</v>
      </c>
      <c r="G40" s="14">
        <v>0.646269698627293</v>
      </c>
      <c r="H40" s="14">
        <v>1.89860690385103</v>
      </c>
      <c r="I40" s="14">
        <v>28.0642539436433</v>
      </c>
      <c r="J40" s="14">
        <v>1.19488285621628</v>
      </c>
      <c r="K40" s="14">
        <v>4.61672386620194</v>
      </c>
      <c r="L40" s="14">
        <v>2.80128221223303</v>
      </c>
      <c r="M40" s="14">
        <v>6.38531958684325</v>
      </c>
      <c r="N40" s="14">
        <v>16.0099864605101</v>
      </c>
      <c r="O40" s="28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2.06959173985921</v>
      </c>
      <c r="D41" s="14">
        <v>16.0957896423744</v>
      </c>
      <c r="E41" s="14">
        <v>16.6424778609754</v>
      </c>
      <c r="F41" s="14">
        <v>1.06338783167303</v>
      </c>
      <c r="G41" s="14">
        <v>0.940752135359782</v>
      </c>
      <c r="H41" s="14">
        <v>5.12946060625836</v>
      </c>
      <c r="I41" s="14">
        <v>6.58476174110547</v>
      </c>
      <c r="J41" s="14">
        <v>8.57281526550651</v>
      </c>
      <c r="K41" s="14">
        <v>18.7742590571972</v>
      </c>
      <c r="L41" s="14">
        <v>18.0325814792954</v>
      </c>
      <c r="M41" s="14">
        <v>12.0893204624983</v>
      </c>
      <c r="N41" s="14">
        <v>12.8216033600846</v>
      </c>
      <c r="O41" s="28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13.7651235836776</v>
      </c>
      <c r="D42" s="14">
        <v>23.7935660394344</v>
      </c>
      <c r="E42" s="14">
        <v>17.2233559604021</v>
      </c>
      <c r="F42" s="14">
        <v>8.3979205833748</v>
      </c>
      <c r="G42" s="14">
        <v>4.90069882012904</v>
      </c>
      <c r="H42" s="14">
        <v>32.7543601281663</v>
      </c>
      <c r="I42" s="14">
        <v>11.5534221980007</v>
      </c>
      <c r="J42" s="14">
        <v>5.32809972378169</v>
      </c>
      <c r="K42" s="14">
        <v>41.2926426790377</v>
      </c>
      <c r="L42" s="14">
        <v>0.953007605013839</v>
      </c>
      <c r="M42" s="14">
        <v>2.66586557496339</v>
      </c>
      <c r="N42" s="14">
        <v>5.42121598497033</v>
      </c>
      <c r="O42" s="28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-168.84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-168.84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16.4538398817804</v>
      </c>
      <c r="D43" s="14">
        <v>2.52546743256971</v>
      </c>
      <c r="E43" s="14">
        <v>16.6954865533145</v>
      </c>
      <c r="F43" s="14">
        <v>10.7558474710597</v>
      </c>
      <c r="G43" s="14">
        <v>10.2123838942498</v>
      </c>
      <c r="H43" s="14">
        <v>3.8265542825684</v>
      </c>
      <c r="I43" s="14">
        <v>26.4452147747762</v>
      </c>
      <c r="J43" s="14">
        <v>38.9078417494615</v>
      </c>
      <c r="K43" s="14">
        <v>1.34536764513038</v>
      </c>
      <c r="L43" s="14">
        <v>10.4974811145322</v>
      </c>
      <c r="M43" s="14">
        <v>0.852533020208263</v>
      </c>
      <c r="N43" s="14">
        <v>1.72790865697465</v>
      </c>
      <c r="O43" s="28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-168.84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8.16610130248591</v>
      </c>
      <c r="D44" s="14">
        <v>12.3628232901202</v>
      </c>
      <c r="E44" s="14">
        <v>15.6207741096965</v>
      </c>
      <c r="F44" s="14">
        <v>43.1025206272431</v>
      </c>
      <c r="G44" s="14">
        <v>18.6533932567792</v>
      </c>
      <c r="H44" s="14">
        <v>0.661586816422641</v>
      </c>
      <c r="I44" s="14">
        <v>16.5428591513293</v>
      </c>
      <c r="J44" s="14">
        <v>16.0538396279545</v>
      </c>
      <c r="K44" s="14">
        <v>5.80838054185733</v>
      </c>
      <c r="L44" s="14">
        <v>3.316490256474</v>
      </c>
      <c r="M44" s="14">
        <v>29.741373163319</v>
      </c>
      <c r="N44" s="14">
        <v>2.05158443190157</v>
      </c>
      <c r="O44" s="28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-168.84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5.33714430872351</v>
      </c>
      <c r="D45" s="14">
        <v>15.3173979877712</v>
      </c>
      <c r="E45" s="14">
        <v>0.00633941497653723</v>
      </c>
      <c r="F45" s="14">
        <v>33.9733350339163</v>
      </c>
      <c r="G45" s="14">
        <v>7.50740660587326</v>
      </c>
      <c r="H45" s="14">
        <v>9.41631022375077</v>
      </c>
      <c r="I45" s="14">
        <v>6.36091804364696</v>
      </c>
      <c r="J45" s="14">
        <v>11.3694692295452</v>
      </c>
      <c r="K45" s="14">
        <v>44.1147005905337</v>
      </c>
      <c r="L45" s="14">
        <v>3.71990983375399</v>
      </c>
      <c r="M45" s="14">
        <v>18.4493989592928</v>
      </c>
      <c r="N45" s="14">
        <v>5.13163418043405</v>
      </c>
      <c r="O45" s="28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-168.84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-168.84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14">
        <v>16.1142611916395</v>
      </c>
      <c r="D46" s="14">
        <v>4.30537258274853</v>
      </c>
      <c r="E46" s="14">
        <v>31.8745851218423</v>
      </c>
      <c r="F46" s="14">
        <v>10.9635066090383</v>
      </c>
      <c r="G46" s="14">
        <v>18.1537630542399</v>
      </c>
      <c r="H46" s="14">
        <v>28.5477577975456</v>
      </c>
      <c r="I46" s="14">
        <v>5.3820412015392</v>
      </c>
      <c r="J46" s="14">
        <v>39.5680918618759</v>
      </c>
      <c r="K46" s="14">
        <v>7.09809827618301</v>
      </c>
      <c r="L46" s="14">
        <v>10.370865042787</v>
      </c>
      <c r="M46" s="14">
        <v>49.4480403114982</v>
      </c>
      <c r="N46" s="14">
        <v>17.5506837108139</v>
      </c>
      <c r="O46" s="28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-168.84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-168.84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-168.84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0.769722852855921</v>
      </c>
      <c r="D47" s="14">
        <v>0.160869578830898</v>
      </c>
      <c r="E47" s="14">
        <v>17.9820400423588</v>
      </c>
      <c r="F47" s="14">
        <v>31.9673464707753</v>
      </c>
      <c r="G47" s="14">
        <v>5.38516563596204</v>
      </c>
      <c r="H47" s="14">
        <v>18.3251082797753</v>
      </c>
      <c r="I47" s="14">
        <v>4.42321489797905</v>
      </c>
      <c r="J47" s="14">
        <v>9.82754508331926</v>
      </c>
      <c r="K47" s="14">
        <v>15.1504318374353</v>
      </c>
      <c r="L47" s="14">
        <v>18.1048461416023</v>
      </c>
      <c r="M47" s="14">
        <v>12.2252325669574</v>
      </c>
      <c r="N47" s="14">
        <v>0.601274790242314</v>
      </c>
      <c r="O47" s="28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-168.84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1.15193758858368</v>
      </c>
      <c r="D48" s="14">
        <v>10.7118050722106</v>
      </c>
      <c r="E48" s="14">
        <v>4.58444313844666</v>
      </c>
      <c r="F48" s="14">
        <v>6.47979785688221</v>
      </c>
      <c r="G48" s="14">
        <v>3.22537452215329</v>
      </c>
      <c r="H48" s="14">
        <v>9.97375671984628</v>
      </c>
      <c r="I48" s="14">
        <v>2.06495441676831</v>
      </c>
      <c r="J48" s="14">
        <v>5.01726991067602</v>
      </c>
      <c r="K48" s="14">
        <v>22.1202654751453</v>
      </c>
      <c r="L48" s="14">
        <v>7.58321676403284</v>
      </c>
      <c r="M48" s="14">
        <v>4.73152392078191</v>
      </c>
      <c r="N48" s="14">
        <v>37.1801872811934</v>
      </c>
      <c r="O48" s="28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-168.84</v>
      </c>
    </row>
    <row r="49" ht="15.75" customHeight="1">
      <c r="B49" s="13">
        <v>46.0</v>
      </c>
      <c r="C49" s="14">
        <v>1.27664021838449</v>
      </c>
      <c r="D49" s="14">
        <v>4.26946823829819</v>
      </c>
      <c r="E49" s="14">
        <v>23.9098810671333</v>
      </c>
      <c r="F49" s="14">
        <v>9.34694845927879</v>
      </c>
      <c r="G49" s="14">
        <v>66.2780860276132</v>
      </c>
      <c r="H49" s="14">
        <v>3.22190780192614</v>
      </c>
      <c r="I49" s="14">
        <v>12.1508628682451</v>
      </c>
      <c r="J49" s="14">
        <v>49.6317592238016</v>
      </c>
      <c r="K49" s="14">
        <v>6.69845640426502</v>
      </c>
      <c r="L49" s="14">
        <v>10.6752628314527</v>
      </c>
      <c r="M49" s="14">
        <v>0.457363688855462</v>
      </c>
      <c r="N49" s="14">
        <v>0.998933797236532</v>
      </c>
      <c r="O49" s="28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-844.2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-168.84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17.8663621510597</v>
      </c>
      <c r="D50" s="14">
        <v>4.00800335859758</v>
      </c>
      <c r="E50" s="14">
        <v>0.640562189091508</v>
      </c>
      <c r="F50" s="14">
        <v>14.21903276753</v>
      </c>
      <c r="G50" s="14">
        <v>30.2983074902061</v>
      </c>
      <c r="H50" s="14">
        <v>13.672812574488</v>
      </c>
      <c r="I50" s="14">
        <v>49.4578248043317</v>
      </c>
      <c r="J50" s="14">
        <v>26.1465387313131</v>
      </c>
      <c r="K50" s="14">
        <v>1.21209464035928</v>
      </c>
      <c r="L50" s="14">
        <v>4.36215042575906</v>
      </c>
      <c r="M50" s="14">
        <v>14.4598778563769</v>
      </c>
      <c r="N50" s="14">
        <v>3.1619596411474</v>
      </c>
      <c r="O50" s="28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-168.84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-168.84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14">
        <v>69.4007231071036</v>
      </c>
      <c r="D51" s="14">
        <v>23.5799805900518</v>
      </c>
      <c r="E51" s="14">
        <v>12.3796132303293</v>
      </c>
      <c r="F51" s="14">
        <v>18.8877130126797</v>
      </c>
      <c r="G51" s="14">
        <v>19.0958769985693</v>
      </c>
      <c r="H51" s="14">
        <v>6.00345051381737</v>
      </c>
      <c r="I51" s="14">
        <v>31.6262862160524</v>
      </c>
      <c r="J51" s="14">
        <v>21.8368161922756</v>
      </c>
      <c r="K51" s="14">
        <v>21.2377982383178</v>
      </c>
      <c r="L51" s="14">
        <v>5.40960338990044</v>
      </c>
      <c r="M51" s="14">
        <v>18.4606328553738</v>
      </c>
      <c r="N51" s="14">
        <v>7.35175838693976</v>
      </c>
      <c r="O51" s="28"/>
      <c r="P51" s="13">
        <v>48.0</v>
      </c>
      <c r="Q51" s="16">
        <f>VLOOKUP(IF(C51&gt;240,5,IF(C51&gt;180,4,IF(C51&gt;120,3,IF(C51&gt;60,2,IF(C51&gt;30,1,0))))),Trial!$E$8:$H$13,4)</f>
        <v>-844.2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-168.84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48.2182350332939</v>
      </c>
      <c r="D52" s="14">
        <v>30.5006759414885</v>
      </c>
      <c r="E52" s="14">
        <v>7.74318674113601</v>
      </c>
      <c r="F52" s="14">
        <v>46.8286315247341</v>
      </c>
      <c r="G52" s="14">
        <v>15.177779771484</v>
      </c>
      <c r="H52" s="14">
        <v>1.3183310632235</v>
      </c>
      <c r="I52" s="14">
        <v>3.60318646100565</v>
      </c>
      <c r="J52" s="14">
        <v>1.32813190169049</v>
      </c>
      <c r="K52" s="14">
        <v>13.809756297841</v>
      </c>
      <c r="L52" s="14">
        <v>6.23705338686705</v>
      </c>
      <c r="M52" s="14">
        <v>2.26721941810679</v>
      </c>
      <c r="N52" s="14">
        <v>2.93266290100291</v>
      </c>
      <c r="O52" s="28"/>
      <c r="P52" s="13">
        <v>49.0</v>
      </c>
      <c r="Q52" s="16">
        <f>VLOOKUP(IF(C52&gt;240,5,IF(C52&gt;180,4,IF(C52&gt;120,3,IF(C52&gt;60,2,IF(C52&gt;30,1,0))))),Trial!$E$8:$H$13,4)</f>
        <v>-168.84</v>
      </c>
      <c r="R52" s="16">
        <f>VLOOKUP(IF(D52&gt;240,5,IF(D52&gt;180,4,IF(D52&gt;120,3,IF(D52&gt;60,2,IF(D52&gt;30,1,0))))),Trial!$E$8:$H$13,4)</f>
        <v>-168.84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-168.84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14">
        <v>0.623862388873155</v>
      </c>
      <c r="D53" s="14">
        <v>12.3417591199124</v>
      </c>
      <c r="E53" s="14">
        <v>24.4019091209832</v>
      </c>
      <c r="F53" s="14">
        <v>10.5857039059006</v>
      </c>
      <c r="G53" s="14">
        <v>0.588252455927432</v>
      </c>
      <c r="H53" s="14">
        <v>7.75459203869104</v>
      </c>
      <c r="I53" s="14">
        <v>4.15006668906373</v>
      </c>
      <c r="J53" s="14">
        <v>26.3243040057335</v>
      </c>
      <c r="K53" s="14">
        <v>41.2120745405277</v>
      </c>
      <c r="L53" s="14">
        <v>2.51202921615914</v>
      </c>
      <c r="M53" s="14">
        <v>22.7479690487001</v>
      </c>
      <c r="N53" s="14">
        <v>2.37920831909842</v>
      </c>
      <c r="O53" s="28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-168.84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14">
        <v>4.8728766781278</v>
      </c>
      <c r="D54" s="14">
        <v>2.71593917061186</v>
      </c>
      <c r="E54" s="14">
        <v>12.3830299073117</v>
      </c>
      <c r="F54" s="14">
        <v>23.5045937808666</v>
      </c>
      <c r="G54" s="14">
        <v>1.28602309618145</v>
      </c>
      <c r="H54" s="14">
        <v>3.92156495712698</v>
      </c>
      <c r="I54" s="14">
        <v>21.859742963219</v>
      </c>
      <c r="J54" s="14">
        <v>0.57211069855839</v>
      </c>
      <c r="K54" s="14">
        <v>8.74071134487167</v>
      </c>
      <c r="L54" s="14">
        <v>9.17628835653886</v>
      </c>
      <c r="M54" s="14">
        <v>13.2848466868304</v>
      </c>
      <c r="N54" s="14">
        <v>8.59840780524244</v>
      </c>
      <c r="O54" s="28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14">
        <v>2.7377722109668</v>
      </c>
      <c r="D55" s="14">
        <v>14.7638699545743</v>
      </c>
      <c r="E55" s="14">
        <v>59.2105063857669</v>
      </c>
      <c r="F55" s="14">
        <v>1.93070263692597</v>
      </c>
      <c r="G55" s="14">
        <v>22.172611615289</v>
      </c>
      <c r="H55" s="14">
        <v>1.36435145046562</v>
      </c>
      <c r="I55" s="14">
        <v>20.2415585511582</v>
      </c>
      <c r="J55" s="14">
        <v>8.42120246496052</v>
      </c>
      <c r="K55" s="14">
        <v>50.5180404465885</v>
      </c>
      <c r="L55" s="14">
        <v>96.3458988479437</v>
      </c>
      <c r="M55" s="14">
        <v>13.4100397427268</v>
      </c>
      <c r="N55" s="14">
        <v>1.29837052663788</v>
      </c>
      <c r="O55" s="28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-168.84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-168.84</v>
      </c>
      <c r="Z55" s="16">
        <f>VLOOKUP(IF(L55&gt;240,5,IF(L55&gt;180,4,IF(L55&gt;120,3,IF(L55&gt;60,2,IF(L55&gt;30,1,0))))),Trial!$E$8:$H$13,4)</f>
        <v>-844.2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42.9209298654852</v>
      </c>
      <c r="D56" s="14">
        <v>5.92979930678254</v>
      </c>
      <c r="E56" s="14">
        <v>3.21253458503634</v>
      </c>
      <c r="F56" s="14">
        <v>21.1247669554542</v>
      </c>
      <c r="G56" s="14">
        <v>1.68482390997716</v>
      </c>
      <c r="H56" s="14">
        <v>34.8178054280301</v>
      </c>
      <c r="I56" s="14">
        <v>0.671173752815535</v>
      </c>
      <c r="J56" s="14">
        <v>46.1930435498185</v>
      </c>
      <c r="K56" s="14">
        <v>5.5418443819508</v>
      </c>
      <c r="L56" s="14">
        <v>9.11285717971623</v>
      </c>
      <c r="M56" s="14">
        <v>9.36338384196613</v>
      </c>
      <c r="N56" s="14">
        <v>16.7525376140358</v>
      </c>
      <c r="O56" s="28"/>
      <c r="P56" s="13">
        <v>53.0</v>
      </c>
      <c r="Q56" s="16">
        <f>VLOOKUP(IF(C56&gt;240,5,IF(C56&gt;180,4,IF(C56&gt;120,3,IF(C56&gt;60,2,IF(C56&gt;30,1,0))))),Trial!$E$8:$H$13,4)</f>
        <v>-168.84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-168.84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-168.84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29.1900376683537</v>
      </c>
      <c r="D57" s="14">
        <v>13.8884427112745</v>
      </c>
      <c r="E57" s="14">
        <v>2.27889915928245</v>
      </c>
      <c r="F57" s="14">
        <v>39.5574180111011</v>
      </c>
      <c r="G57" s="14">
        <v>1.4837080376032</v>
      </c>
      <c r="H57" s="14">
        <v>25.9689385803852</v>
      </c>
      <c r="I57" s="14">
        <v>15.9273607355595</v>
      </c>
      <c r="J57" s="14">
        <v>3.42647409299389</v>
      </c>
      <c r="K57" s="14">
        <v>33.2490944750329</v>
      </c>
      <c r="L57" s="14">
        <v>19.2215101600843</v>
      </c>
      <c r="M57" s="14">
        <v>29.6251985604379</v>
      </c>
      <c r="N57" s="14">
        <v>33.0651227086505</v>
      </c>
      <c r="O57" s="28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-168.84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-168.84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-168.84</v>
      </c>
    </row>
    <row r="58" ht="15.75" customHeight="1">
      <c r="B58" s="13">
        <v>55.0</v>
      </c>
      <c r="C58" s="14">
        <v>5.02742713763525</v>
      </c>
      <c r="D58" s="14">
        <v>8.87095953337848</v>
      </c>
      <c r="E58" s="14">
        <v>40.9802148379108</v>
      </c>
      <c r="F58" s="14">
        <v>12.2539149970132</v>
      </c>
      <c r="G58" s="14">
        <v>22.6994564143599</v>
      </c>
      <c r="H58" s="14">
        <v>76.7119170215575</v>
      </c>
      <c r="I58" s="14">
        <v>6.31811489118263</v>
      </c>
      <c r="J58" s="14">
        <v>45.2860003315302</v>
      </c>
      <c r="K58" s="14">
        <v>8.65952321095392</v>
      </c>
      <c r="L58" s="14">
        <v>3.04690117947757</v>
      </c>
      <c r="M58" s="14">
        <v>10.6071637797387</v>
      </c>
      <c r="N58" s="14">
        <v>1.81494659744203</v>
      </c>
      <c r="O58" s="28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-168.84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-844.2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-168.84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17.6350008783149</v>
      </c>
      <c r="D59" s="14">
        <v>19.2162845503468</v>
      </c>
      <c r="E59" s="14">
        <v>20.9261876410146</v>
      </c>
      <c r="F59" s="14">
        <v>31.1792507382546</v>
      </c>
      <c r="G59" s="14">
        <v>4.99460615683347</v>
      </c>
      <c r="H59" s="14">
        <v>11.8562350779458</v>
      </c>
      <c r="I59" s="14">
        <v>3.76079562599008</v>
      </c>
      <c r="J59" s="14">
        <v>32.979791358307</v>
      </c>
      <c r="K59" s="14">
        <v>6.116898721084</v>
      </c>
      <c r="L59" s="14">
        <v>20.9891693002049</v>
      </c>
      <c r="M59" s="14">
        <v>27.0840176647965</v>
      </c>
      <c r="N59" s="14">
        <v>25.924938059083</v>
      </c>
      <c r="O59" s="28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-168.84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-168.84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1.87545160995796</v>
      </c>
      <c r="D60" s="14">
        <v>10.9980769004032</v>
      </c>
      <c r="E60" s="14">
        <v>0.0348335900343955</v>
      </c>
      <c r="F60" s="14">
        <v>54.0792071880931</v>
      </c>
      <c r="G60" s="14">
        <v>16.3567482813479</v>
      </c>
      <c r="H60" s="14">
        <v>24.1028353694006</v>
      </c>
      <c r="I60" s="14">
        <v>4.85331169562414</v>
      </c>
      <c r="J60" s="14">
        <v>36.7339155338427</v>
      </c>
      <c r="K60" s="14">
        <v>47.6899604846664</v>
      </c>
      <c r="L60" s="14">
        <v>19.0480960433589</v>
      </c>
      <c r="M60" s="14">
        <v>5.88708155555651</v>
      </c>
      <c r="N60" s="14">
        <v>16.5315349486874</v>
      </c>
      <c r="O60" s="28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-168.84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-168.84</v>
      </c>
      <c r="Y60" s="16">
        <f>VLOOKUP(IF(K60&gt;240,5,IF(K60&gt;180,4,IF(K60&gt;120,3,IF(K60&gt;60,2,IF(K60&gt;30,1,0))))),Trial!$E$8:$H$13,4)</f>
        <v>-168.84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14">
        <v>37.2634110860249</v>
      </c>
      <c r="D61" s="14">
        <v>15.1363506394656</v>
      </c>
      <c r="E61" s="14">
        <v>16.5968900539666</v>
      </c>
      <c r="F61" s="14">
        <v>11.7960608757612</v>
      </c>
      <c r="G61" s="14">
        <v>39.6269098768181</v>
      </c>
      <c r="H61" s="14">
        <v>23.900301919556</v>
      </c>
      <c r="I61" s="14">
        <v>47.1176137377448</v>
      </c>
      <c r="J61" s="14">
        <v>15.2010249312891</v>
      </c>
      <c r="K61" s="14">
        <v>5.80421762233182</v>
      </c>
      <c r="L61" s="14">
        <v>12.810737415518</v>
      </c>
      <c r="M61" s="14">
        <v>10.0449506635778</v>
      </c>
      <c r="N61" s="14">
        <v>21.7413233487371</v>
      </c>
      <c r="O61" s="28"/>
      <c r="P61" s="13">
        <v>58.0</v>
      </c>
      <c r="Q61" s="16">
        <f>VLOOKUP(IF(C61&gt;240,5,IF(C61&gt;180,4,IF(C61&gt;120,3,IF(C61&gt;60,2,IF(C61&gt;30,1,0))))),Trial!$E$8:$H$13,4)</f>
        <v>-168.84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-168.84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-168.84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14">
        <v>27.5075429665361</v>
      </c>
      <c r="D62" s="14">
        <v>24.2027668362919</v>
      </c>
      <c r="E62" s="14">
        <v>1.47264826078167</v>
      </c>
      <c r="F62" s="14">
        <v>0.726105035338299</v>
      </c>
      <c r="G62" s="14">
        <v>40.320068381699</v>
      </c>
      <c r="H62" s="14">
        <v>25.7489420088444</v>
      </c>
      <c r="I62" s="14">
        <v>4.74691486917436</v>
      </c>
      <c r="J62" s="14">
        <v>9.00836785789579</v>
      </c>
      <c r="K62" s="14">
        <v>45.0027863369356</v>
      </c>
      <c r="L62" s="14">
        <v>3.55153529614912</v>
      </c>
      <c r="M62" s="14">
        <v>18.4504876652019</v>
      </c>
      <c r="N62" s="14">
        <v>9.12209155736491</v>
      </c>
      <c r="O62" s="28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-168.84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-168.84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19.2574329435112</v>
      </c>
      <c r="D63" s="14">
        <v>8.19499351012309</v>
      </c>
      <c r="E63" s="14">
        <v>1.19708012323827</v>
      </c>
      <c r="F63" s="14">
        <v>26.2432760279539</v>
      </c>
      <c r="G63" s="14">
        <v>7.60306539013982</v>
      </c>
      <c r="H63" s="14">
        <v>17.7614979486199</v>
      </c>
      <c r="I63" s="14">
        <v>20.5053432046654</v>
      </c>
      <c r="J63" s="14">
        <v>18.3877529394491</v>
      </c>
      <c r="K63" s="14">
        <v>14.621162681559</v>
      </c>
      <c r="L63" s="14">
        <v>17.5173588556455</v>
      </c>
      <c r="M63" s="14">
        <v>21.7983030517344</v>
      </c>
      <c r="N63" s="14">
        <v>6.19671047665179</v>
      </c>
      <c r="O63" s="28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12.963258247842</v>
      </c>
      <c r="D64" s="14">
        <v>0.896066087298095</v>
      </c>
      <c r="E64" s="14">
        <v>12.9028172360253</v>
      </c>
      <c r="F64" s="14">
        <v>1.62797710345952</v>
      </c>
      <c r="G64" s="14">
        <v>47.3207060222454</v>
      </c>
      <c r="H64" s="14">
        <v>0.813380659092218</v>
      </c>
      <c r="I64" s="14">
        <v>1.22178898165635</v>
      </c>
      <c r="J64" s="14">
        <v>7.61225504335016</v>
      </c>
      <c r="K64" s="14">
        <v>21.2761652315244</v>
      </c>
      <c r="L64" s="14">
        <v>11.1414788131676</v>
      </c>
      <c r="M64" s="14">
        <v>9.02074618265033</v>
      </c>
      <c r="N64" s="14">
        <v>9.0700614801608</v>
      </c>
      <c r="O64" s="28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-168.84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9.10733663477004</v>
      </c>
      <c r="D65" s="14">
        <v>0.904374935198575</v>
      </c>
      <c r="E65" s="14">
        <v>41.4725760444721</v>
      </c>
      <c r="F65" s="14">
        <v>2.93037047427847</v>
      </c>
      <c r="G65" s="14">
        <v>46.3986768920846</v>
      </c>
      <c r="H65" s="14">
        <v>8.03216589381918</v>
      </c>
      <c r="I65" s="14">
        <v>11.6809222049298</v>
      </c>
      <c r="J65" s="14">
        <v>39.6718588173112</v>
      </c>
      <c r="K65" s="14">
        <v>4.88101195556949</v>
      </c>
      <c r="L65" s="14">
        <v>10.7399104808675</v>
      </c>
      <c r="M65" s="14">
        <v>15.0918486428665</v>
      </c>
      <c r="N65" s="14">
        <v>2.44446373544633</v>
      </c>
      <c r="O65" s="28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-168.84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-168.84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-168.84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18.803424629684</v>
      </c>
      <c r="D66" s="14">
        <v>27.979886260486</v>
      </c>
      <c r="E66" s="14">
        <v>1.8420731392689</v>
      </c>
      <c r="F66" s="14">
        <v>8.13914211234078</v>
      </c>
      <c r="G66" s="14">
        <v>1.87253471463919</v>
      </c>
      <c r="H66" s="14">
        <v>2.56381845618996</v>
      </c>
      <c r="I66" s="14">
        <v>4.13791337516159</v>
      </c>
      <c r="J66" s="14">
        <v>1.10437200941053</v>
      </c>
      <c r="K66" s="14">
        <v>1.32500478754459</v>
      </c>
      <c r="L66" s="14">
        <v>12.013602987233</v>
      </c>
      <c r="M66" s="14">
        <v>20.1688850757884</v>
      </c>
      <c r="N66" s="14">
        <v>6.78986392915249</v>
      </c>
      <c r="O66" s="28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0.756131985886738</v>
      </c>
      <c r="D67" s="14">
        <v>12.5873472989763</v>
      </c>
      <c r="E67" s="14">
        <v>1.98482047155109</v>
      </c>
      <c r="F67" s="14">
        <v>1.21698084530366</v>
      </c>
      <c r="G67" s="14">
        <v>14.8359204729306</v>
      </c>
      <c r="H67" s="14">
        <v>0.255466126909003</v>
      </c>
      <c r="I67" s="14">
        <v>1.79134622449055</v>
      </c>
      <c r="J67" s="14">
        <v>9.68658627010882</v>
      </c>
      <c r="K67" s="14">
        <v>14.7898167365449</v>
      </c>
      <c r="L67" s="14">
        <v>5.56851624877835</v>
      </c>
      <c r="M67" s="14">
        <v>15.4478151344912</v>
      </c>
      <c r="N67" s="14">
        <v>1.49378650356084</v>
      </c>
      <c r="O67" s="28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0.214290273366516</v>
      </c>
      <c r="D68" s="14">
        <v>18.5258620831402</v>
      </c>
      <c r="E68" s="14">
        <v>31.2102509550473</v>
      </c>
      <c r="F68" s="14">
        <v>10.675407046748</v>
      </c>
      <c r="G68" s="14">
        <v>8.8710404606536</v>
      </c>
      <c r="H68" s="14">
        <v>14.6540915400939</v>
      </c>
      <c r="I68" s="14">
        <v>5.92545705847442</v>
      </c>
      <c r="J68" s="14">
        <v>3.01056434127499</v>
      </c>
      <c r="K68" s="14">
        <v>7.79619523789734</v>
      </c>
      <c r="L68" s="14">
        <v>51.2282495920487</v>
      </c>
      <c r="M68" s="14">
        <v>11.3357989994719</v>
      </c>
      <c r="N68" s="14">
        <v>13.1008354614707</v>
      </c>
      <c r="O68" s="28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-168.84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-168.84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14">
        <v>25.7197068414617</v>
      </c>
      <c r="D69" s="14">
        <v>12.8123407897757</v>
      </c>
      <c r="E69" s="14">
        <v>29.3918707674805</v>
      </c>
      <c r="F69" s="14">
        <v>12.1489284835435</v>
      </c>
      <c r="G69" s="14">
        <v>13.0666090495171</v>
      </c>
      <c r="H69" s="14">
        <v>6.85332690937427</v>
      </c>
      <c r="I69" s="14">
        <v>23.2083521894825</v>
      </c>
      <c r="J69" s="14">
        <v>11.8480109882759</v>
      </c>
      <c r="K69" s="14">
        <v>1.2619099393487</v>
      </c>
      <c r="L69" s="14">
        <v>27.4308694793347</v>
      </c>
      <c r="M69" s="14">
        <v>13.4094949945094</v>
      </c>
      <c r="N69" s="14">
        <v>5.57567520806295</v>
      </c>
      <c r="O69" s="28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0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0.0183670688420534</v>
      </c>
      <c r="D70" s="14">
        <v>8.07096872711554</v>
      </c>
      <c r="E70" s="14">
        <v>3.30893816112678</v>
      </c>
      <c r="F70" s="14">
        <v>12.0054013482284</v>
      </c>
      <c r="G70" s="14">
        <v>15.695133273791</v>
      </c>
      <c r="H70" s="14">
        <v>6.51034990092739</v>
      </c>
      <c r="I70" s="14">
        <v>21.4892471174432</v>
      </c>
      <c r="J70" s="14">
        <v>2.34456476498839</v>
      </c>
      <c r="K70" s="14">
        <v>16.7142095596747</v>
      </c>
      <c r="L70" s="14">
        <v>7.51893791835755</v>
      </c>
      <c r="M70" s="14">
        <v>4.71590698231012</v>
      </c>
      <c r="N70" s="14">
        <v>28.5294604661379</v>
      </c>
      <c r="O70" s="28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19.2965106473522</v>
      </c>
      <c r="D71" s="14">
        <v>8.40711283497512</v>
      </c>
      <c r="E71" s="14">
        <v>8.85046388022602</v>
      </c>
      <c r="F71" s="14">
        <v>0.447302050888538</v>
      </c>
      <c r="G71" s="14">
        <v>41.9261439912742</v>
      </c>
      <c r="H71" s="14">
        <v>5.90052749728784</v>
      </c>
      <c r="I71" s="14">
        <v>18.5993951366501</v>
      </c>
      <c r="J71" s="14">
        <v>0.286496404747608</v>
      </c>
      <c r="K71" s="14">
        <v>26.5329040667478</v>
      </c>
      <c r="L71" s="14">
        <v>23.7743462232723</v>
      </c>
      <c r="M71" s="14">
        <v>1.12223862487465</v>
      </c>
      <c r="N71" s="14">
        <v>0.304915769957006</v>
      </c>
      <c r="O71" s="28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-168.84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1.82672465302106</v>
      </c>
      <c r="D72" s="14">
        <v>14.7725713479551</v>
      </c>
      <c r="E72" s="14">
        <v>9.48761330684647</v>
      </c>
      <c r="F72" s="14">
        <v>31.1763694590393</v>
      </c>
      <c r="G72" s="14">
        <v>8.52199975401163</v>
      </c>
      <c r="H72" s="14">
        <v>11.2659910295431</v>
      </c>
      <c r="I72" s="14">
        <v>2.16733208857477</v>
      </c>
      <c r="J72" s="14">
        <v>8.37457862757301</v>
      </c>
      <c r="K72" s="14">
        <v>0.283735049888492</v>
      </c>
      <c r="L72" s="14">
        <v>8.58944304753095</v>
      </c>
      <c r="M72" s="14">
        <v>15.4883905447306</v>
      </c>
      <c r="N72" s="14">
        <v>3.25363805452093</v>
      </c>
      <c r="O72" s="28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-168.84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3.71653052978218</v>
      </c>
      <c r="D73" s="14">
        <v>8.5673260409385</v>
      </c>
      <c r="E73" s="14">
        <v>0.3758915196167</v>
      </c>
      <c r="F73" s="14">
        <v>39.8712205961069</v>
      </c>
      <c r="G73" s="14">
        <v>3.53957648389041</v>
      </c>
      <c r="H73" s="14">
        <v>1.99061905033886</v>
      </c>
      <c r="I73" s="14">
        <v>12.109744931726</v>
      </c>
      <c r="J73" s="14">
        <v>0.811730573301611</v>
      </c>
      <c r="K73" s="14">
        <v>20.45079594415</v>
      </c>
      <c r="L73" s="14">
        <v>2.98989329254255</v>
      </c>
      <c r="M73" s="14">
        <v>24.6072026608948</v>
      </c>
      <c r="N73" s="14">
        <v>13.3466642679596</v>
      </c>
      <c r="O73" s="28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-168.84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1.0864166286774</v>
      </c>
      <c r="D74" s="14">
        <v>23.5049425239179</v>
      </c>
      <c r="E74" s="14">
        <v>1.93079635775519</v>
      </c>
      <c r="F74" s="14">
        <v>12.1845705984111</v>
      </c>
      <c r="G74" s="14">
        <v>5.47863144194707</v>
      </c>
      <c r="H74" s="14">
        <v>17.4953825366403</v>
      </c>
      <c r="I74" s="14">
        <v>25.9265680039737</v>
      </c>
      <c r="J74" s="14">
        <v>11.4288753082563</v>
      </c>
      <c r="K74" s="14">
        <v>9.54350649844855</v>
      </c>
      <c r="L74" s="14">
        <v>37.4495734907409</v>
      </c>
      <c r="M74" s="14">
        <v>14.8341347643392</v>
      </c>
      <c r="N74" s="14">
        <v>19.4638533883946</v>
      </c>
      <c r="O74" s="28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-168.84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6.10769062768668</v>
      </c>
      <c r="D75" s="14">
        <v>11.2025661343773</v>
      </c>
      <c r="E75" s="14">
        <v>4.43885995773599</v>
      </c>
      <c r="F75" s="14">
        <v>38.2710987403711</v>
      </c>
      <c r="G75" s="14">
        <v>5.56480281480092</v>
      </c>
      <c r="H75" s="14">
        <v>23.9604692614142</v>
      </c>
      <c r="I75" s="14">
        <v>16.7483797011184</v>
      </c>
      <c r="J75" s="14">
        <v>4.09357831176309</v>
      </c>
      <c r="K75" s="14">
        <v>5.81468999153003</v>
      </c>
      <c r="L75" s="14">
        <v>0.531160159703773</v>
      </c>
      <c r="M75" s="14">
        <v>5.79390552593395</v>
      </c>
      <c r="N75" s="14">
        <v>17.4220249050515</v>
      </c>
      <c r="O75" s="28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-168.84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1.52006153992255</v>
      </c>
      <c r="D76" s="14">
        <v>17.0095220155301</v>
      </c>
      <c r="E76" s="14">
        <v>17.7205851807477</v>
      </c>
      <c r="F76" s="14">
        <v>4.02270753867924</v>
      </c>
      <c r="G76" s="14">
        <v>20.6686505203353</v>
      </c>
      <c r="H76" s="14">
        <v>2.39196263581006</v>
      </c>
      <c r="I76" s="14">
        <v>9.23026904929429</v>
      </c>
      <c r="J76" s="14">
        <v>2.52558125881478</v>
      </c>
      <c r="K76" s="14">
        <v>14.7356020378775</v>
      </c>
      <c r="L76" s="14">
        <v>38.8612671456953</v>
      </c>
      <c r="M76" s="14">
        <v>23.4943100825519</v>
      </c>
      <c r="N76" s="14">
        <v>10.8918879667296</v>
      </c>
      <c r="O76" s="28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-168.84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9.12729985546321</v>
      </c>
      <c r="D77" s="14">
        <v>18.4820064150946</v>
      </c>
      <c r="E77" s="14">
        <v>17.1659909554975</v>
      </c>
      <c r="F77" s="14">
        <v>4.90389315465574</v>
      </c>
      <c r="G77" s="14">
        <v>18.7820822925525</v>
      </c>
      <c r="H77" s="14">
        <v>6.47974382154644</v>
      </c>
      <c r="I77" s="14">
        <v>0.426099593751132</v>
      </c>
      <c r="J77" s="14">
        <v>8.20314415264875</v>
      </c>
      <c r="K77" s="14">
        <v>9.99199212994426</v>
      </c>
      <c r="L77" s="14">
        <v>17.5405471393125</v>
      </c>
      <c r="M77" s="14">
        <v>3.44312346611518</v>
      </c>
      <c r="N77" s="14">
        <v>12.0325983216273</v>
      </c>
      <c r="O77" s="28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5.07247597211972</v>
      </c>
      <c r="D78" s="14">
        <v>14.8238966607707</v>
      </c>
      <c r="E78" s="14">
        <v>20.0519683671402</v>
      </c>
      <c r="F78" s="14">
        <v>6.57621037522493</v>
      </c>
      <c r="G78" s="14">
        <v>20.844982684261</v>
      </c>
      <c r="H78" s="14">
        <v>1.39606324485509</v>
      </c>
      <c r="I78" s="14">
        <v>32.6830096596228</v>
      </c>
      <c r="J78" s="14">
        <v>5.54234402021393</v>
      </c>
      <c r="K78" s="14">
        <v>6.21988822007552</v>
      </c>
      <c r="L78" s="14">
        <v>7.32996927341446</v>
      </c>
      <c r="M78" s="14">
        <v>4.61938066408038</v>
      </c>
      <c r="N78" s="14">
        <v>14.10014340591</v>
      </c>
      <c r="O78" s="28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-168.84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4.55574693856761</v>
      </c>
      <c r="D79" s="14">
        <v>3.40982906520367</v>
      </c>
      <c r="E79" s="14">
        <v>21.7999953959693</v>
      </c>
      <c r="F79" s="14">
        <v>2.2145377099514</v>
      </c>
      <c r="G79" s="14">
        <v>21.1168255295239</v>
      </c>
      <c r="H79" s="14">
        <v>14.7464987815576</v>
      </c>
      <c r="I79" s="14">
        <v>0.0642298485163553</v>
      </c>
      <c r="J79" s="14">
        <v>23.5440573407779</v>
      </c>
      <c r="K79" s="14">
        <v>19.6351711771669</v>
      </c>
      <c r="L79" s="14">
        <v>4.84575483715162</v>
      </c>
      <c r="M79" s="14">
        <v>11.0605269948513</v>
      </c>
      <c r="N79" s="14">
        <v>6.07762850588188</v>
      </c>
      <c r="O79" s="28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7.49626358505338</v>
      </c>
      <c r="D80" s="14">
        <v>23.2210212508625</v>
      </c>
      <c r="E80" s="14">
        <v>8.77305937930942</v>
      </c>
      <c r="F80" s="14">
        <v>2.25352971595679</v>
      </c>
      <c r="G80" s="14">
        <v>8.04390660719946</v>
      </c>
      <c r="H80" s="14">
        <v>8.1629579490982</v>
      </c>
      <c r="I80" s="14">
        <v>26.5576065691624</v>
      </c>
      <c r="J80" s="14">
        <v>9.66560969827697</v>
      </c>
      <c r="K80" s="14">
        <v>84.3274728158369</v>
      </c>
      <c r="L80" s="14">
        <v>6.91437758272514</v>
      </c>
      <c r="M80" s="14">
        <v>3.08032758471434</v>
      </c>
      <c r="N80" s="14">
        <v>12.8227141195504</v>
      </c>
      <c r="O80" s="28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-844.2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7.38513574702665</v>
      </c>
      <c r="D81" s="14">
        <v>36.6522071212252</v>
      </c>
      <c r="E81" s="14">
        <v>0.62429100042209</v>
      </c>
      <c r="F81" s="14">
        <v>59.3355500759715</v>
      </c>
      <c r="G81" s="14">
        <v>0.786891009192914</v>
      </c>
      <c r="H81" s="14">
        <v>7.32449011461132</v>
      </c>
      <c r="I81" s="14">
        <v>8.37016539182514</v>
      </c>
      <c r="J81" s="14">
        <v>7.48551308177412</v>
      </c>
      <c r="K81" s="14">
        <v>26.0835145422789</v>
      </c>
      <c r="L81" s="14">
        <v>38.1046184412857</v>
      </c>
      <c r="M81" s="14">
        <v>17.3344286116727</v>
      </c>
      <c r="N81" s="14">
        <v>11.3168233166732</v>
      </c>
      <c r="O81" s="28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-168.84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-168.84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-168.84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12.9319215466486</v>
      </c>
      <c r="D82" s="14">
        <v>95.1581880859198</v>
      </c>
      <c r="E82" s="14">
        <v>5.86080699926242</v>
      </c>
      <c r="F82" s="14">
        <v>22.247988081575</v>
      </c>
      <c r="G82" s="14">
        <v>26.3006775161687</v>
      </c>
      <c r="H82" s="14">
        <v>3.19847627661515</v>
      </c>
      <c r="I82" s="14">
        <v>3.09293644269928</v>
      </c>
      <c r="J82" s="14">
        <v>58.6575363638038</v>
      </c>
      <c r="K82" s="14">
        <v>5.60909927540966</v>
      </c>
      <c r="L82" s="14">
        <v>9.92358574876562</v>
      </c>
      <c r="M82" s="14">
        <v>18.7818704539197</v>
      </c>
      <c r="N82" s="14">
        <v>1.08393041649833</v>
      </c>
      <c r="O82" s="28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-844.2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-168.84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53.9125324847335</v>
      </c>
      <c r="D83" s="14">
        <v>10.0991776655428</v>
      </c>
      <c r="E83" s="14">
        <v>11.4143419201387</v>
      </c>
      <c r="F83" s="14">
        <v>70.3347791507285</v>
      </c>
      <c r="G83" s="14">
        <v>7.87112384336069</v>
      </c>
      <c r="H83" s="14">
        <v>11.8095944055787</v>
      </c>
      <c r="I83" s="14">
        <v>8.62138008931652</v>
      </c>
      <c r="J83" s="14">
        <v>12.1554727925081</v>
      </c>
      <c r="K83" s="14">
        <v>13.0399179545449</v>
      </c>
      <c r="L83" s="14">
        <v>53.2340104939574</v>
      </c>
      <c r="M83" s="14">
        <v>8.1863422266794</v>
      </c>
      <c r="N83" s="14">
        <v>14.7834997676463</v>
      </c>
      <c r="O83" s="28"/>
      <c r="P83" s="13">
        <v>80.0</v>
      </c>
      <c r="Q83" s="16">
        <f>VLOOKUP(IF(C83&gt;240,5,IF(C83&gt;180,4,IF(C83&gt;120,3,IF(C83&gt;60,2,IF(C83&gt;30,1,0))))),Trial!$E$8:$H$13,4)</f>
        <v>-168.84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-844.2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-168.84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31.4111132621487</v>
      </c>
      <c r="D84" s="14">
        <v>5.66646498162299</v>
      </c>
      <c r="E84" s="14">
        <v>9.48120790533721</v>
      </c>
      <c r="F84" s="14">
        <v>15.4501407633753</v>
      </c>
      <c r="G84" s="14">
        <v>0.273725716397166</v>
      </c>
      <c r="H84" s="14">
        <v>27.5036989698622</v>
      </c>
      <c r="I84" s="14">
        <v>7.34959099282986</v>
      </c>
      <c r="J84" s="14">
        <v>17.1519314863937</v>
      </c>
      <c r="K84" s="14">
        <v>8.32021870650351</v>
      </c>
      <c r="L84" s="14">
        <v>43.0779205698284</v>
      </c>
      <c r="M84" s="14">
        <v>13.6032604140447</v>
      </c>
      <c r="N84" s="14">
        <v>3.45517427988333</v>
      </c>
      <c r="O84" s="28"/>
      <c r="P84" s="13">
        <v>81.0</v>
      </c>
      <c r="Q84" s="16">
        <f>VLOOKUP(IF(C84&gt;240,5,IF(C84&gt;180,4,IF(C84&gt;120,3,IF(C84&gt;60,2,IF(C84&gt;30,1,0))))),Trial!$E$8:$H$13,4)</f>
        <v>-168.84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-168.84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6.30119243636727</v>
      </c>
      <c r="D85" s="14">
        <v>29.674368117607</v>
      </c>
      <c r="E85" s="14">
        <v>3.74619304931456</v>
      </c>
      <c r="F85" s="14">
        <v>20.5756697331773</v>
      </c>
      <c r="G85" s="14">
        <v>28.2927620305184</v>
      </c>
      <c r="H85" s="14">
        <v>4.19509620318195</v>
      </c>
      <c r="I85" s="14">
        <v>1.67055552800434</v>
      </c>
      <c r="J85" s="14">
        <v>63.8348364830017</v>
      </c>
      <c r="K85" s="14">
        <v>3.6468322458677</v>
      </c>
      <c r="L85" s="14">
        <v>6.48106603034536</v>
      </c>
      <c r="M85" s="14">
        <v>108.998523477873</v>
      </c>
      <c r="N85" s="14">
        <v>5.3731165942736</v>
      </c>
      <c r="O85" s="28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-844.2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-844.2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0.45611518652043</v>
      </c>
      <c r="D86" s="14">
        <v>21.2127414329759</v>
      </c>
      <c r="E86" s="14">
        <v>3.0596741870977</v>
      </c>
      <c r="F86" s="14">
        <v>0.82334282733055</v>
      </c>
      <c r="G86" s="14">
        <v>3.21948040975258</v>
      </c>
      <c r="H86" s="14">
        <v>30.2414044538949</v>
      </c>
      <c r="I86" s="14">
        <v>39.1416701934954</v>
      </c>
      <c r="J86" s="14">
        <v>4.50041115051135</v>
      </c>
      <c r="K86" s="14">
        <v>22.3492504364315</v>
      </c>
      <c r="L86" s="14">
        <v>18.5097291127996</v>
      </c>
      <c r="M86" s="14">
        <v>1.12207758938894</v>
      </c>
      <c r="N86" s="14">
        <v>39.0778970420083</v>
      </c>
      <c r="O86" s="28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-168.84</v>
      </c>
      <c r="W86" s="16">
        <f>VLOOKUP(IF(I86&gt;240,5,IF(I86&gt;180,4,IF(I86&gt;120,3,IF(I86&gt;60,2,IF(I86&gt;30,1,0))))),Trial!$E$8:$H$13,4)</f>
        <v>-168.84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-168.84</v>
      </c>
    </row>
    <row r="87" ht="15.75" customHeight="1">
      <c r="B87" s="13">
        <v>84.0</v>
      </c>
      <c r="C87" s="14">
        <v>17.0192281197043</v>
      </c>
      <c r="D87" s="14">
        <v>6.46555532701313</v>
      </c>
      <c r="E87" s="14">
        <v>5.70574727131801</v>
      </c>
      <c r="F87" s="14">
        <v>34.503208126845</v>
      </c>
      <c r="G87" s="14">
        <v>0.472263267729431</v>
      </c>
      <c r="H87" s="14">
        <v>4.63360531402813</v>
      </c>
      <c r="I87" s="14">
        <v>27.5399062490526</v>
      </c>
      <c r="J87" s="14">
        <v>14.1717439747722</v>
      </c>
      <c r="K87" s="14">
        <v>7.62568582082167</v>
      </c>
      <c r="L87" s="14">
        <v>10.6024328100713</v>
      </c>
      <c r="M87" s="14">
        <v>12.1359782426836</v>
      </c>
      <c r="N87" s="14">
        <v>64.3511977567713</v>
      </c>
      <c r="O87" s="28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-168.84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-844.2</v>
      </c>
    </row>
    <row r="88" ht="15.75" customHeight="1">
      <c r="B88" s="13">
        <v>85.0</v>
      </c>
      <c r="C88" s="14">
        <v>45.2007976521678</v>
      </c>
      <c r="D88" s="14">
        <v>3.18568781716749</v>
      </c>
      <c r="E88" s="14">
        <v>3.59562375050059</v>
      </c>
      <c r="F88" s="14">
        <v>8.30682937754318</v>
      </c>
      <c r="G88" s="14">
        <v>1.78381349835063</v>
      </c>
      <c r="H88" s="14">
        <v>12.8892054881086</v>
      </c>
      <c r="I88" s="14">
        <v>0.914740059524775</v>
      </c>
      <c r="J88" s="14">
        <v>1.05428772512823</v>
      </c>
      <c r="K88" s="14">
        <v>3.5597528424114</v>
      </c>
      <c r="L88" s="14">
        <v>22.6989244605979</v>
      </c>
      <c r="M88" s="14">
        <v>43.3990418765102</v>
      </c>
      <c r="N88" s="14">
        <v>25.7939954089437</v>
      </c>
      <c r="O88" s="28"/>
      <c r="P88" s="13">
        <v>85.0</v>
      </c>
      <c r="Q88" s="16">
        <f>VLOOKUP(IF(C88&gt;240,5,IF(C88&gt;180,4,IF(C88&gt;120,3,IF(C88&gt;60,2,IF(C88&gt;30,1,0))))),Trial!$E$8:$H$13,4)</f>
        <v>-168.84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-168.84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5.3802119451575</v>
      </c>
      <c r="D89" s="14">
        <v>8.83166548563167</v>
      </c>
      <c r="E89" s="14">
        <v>11.8736998870255</v>
      </c>
      <c r="F89" s="14">
        <v>0.192299683112651</v>
      </c>
      <c r="G89" s="14">
        <v>4.92637618677691</v>
      </c>
      <c r="H89" s="14">
        <v>28.5904456010524</v>
      </c>
      <c r="I89" s="14">
        <v>10.7133989436083</v>
      </c>
      <c r="J89" s="14">
        <v>18.2181755074518</v>
      </c>
      <c r="K89" s="14">
        <v>17.4283336702021</v>
      </c>
      <c r="L89" s="14">
        <v>2.33182980006051</v>
      </c>
      <c r="M89" s="14">
        <v>3.5965888062492</v>
      </c>
      <c r="N89" s="14">
        <v>12.605829135816</v>
      </c>
      <c r="O89" s="28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14">
        <v>10.2035757852718</v>
      </c>
      <c r="D90" s="14">
        <v>63.4088653381517</v>
      </c>
      <c r="E90" s="14">
        <v>2.23996182062491</v>
      </c>
      <c r="F90" s="14">
        <v>83.5569439032927</v>
      </c>
      <c r="G90" s="14">
        <v>1.80373074486852</v>
      </c>
      <c r="H90" s="14">
        <v>6.84676890727133</v>
      </c>
      <c r="I90" s="14">
        <v>16.6464517103335</v>
      </c>
      <c r="J90" s="14">
        <v>53.4124826701516</v>
      </c>
      <c r="K90" s="14">
        <v>4.38874745741487</v>
      </c>
      <c r="L90" s="14">
        <v>0.550297403242439</v>
      </c>
      <c r="M90" s="14">
        <v>2.43885837960988</v>
      </c>
      <c r="N90" s="14">
        <v>2.03672920831071</v>
      </c>
      <c r="O90" s="28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-844.2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-844.2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-168.84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3.84619871852919</v>
      </c>
      <c r="D91" s="14">
        <v>3.14791333163157</v>
      </c>
      <c r="E91" s="14">
        <v>10.1114128972404</v>
      </c>
      <c r="F91" s="14">
        <v>70.1361030116122</v>
      </c>
      <c r="G91" s="14">
        <v>24.2138244385335</v>
      </c>
      <c r="H91" s="14">
        <v>1.42397149465978</v>
      </c>
      <c r="I91" s="14">
        <v>60.3633732410306</v>
      </c>
      <c r="J91" s="14">
        <v>6.56287736658652</v>
      </c>
      <c r="K91" s="14">
        <v>60.348505756461</v>
      </c>
      <c r="L91" s="14">
        <v>29.5787463883374</v>
      </c>
      <c r="M91" s="14">
        <v>2.54812179598957</v>
      </c>
      <c r="N91" s="14">
        <v>20.4698551207067</v>
      </c>
      <c r="O91" s="28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-844.2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-844.2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-844.2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51.2029015992708</v>
      </c>
      <c r="D92" s="14">
        <v>67.8849974050563</v>
      </c>
      <c r="E92" s="14">
        <v>0.528070880100131</v>
      </c>
      <c r="F92" s="14">
        <v>0.187413812098344</v>
      </c>
      <c r="G92" s="14">
        <v>8.65051275175667</v>
      </c>
      <c r="H92" s="14">
        <v>33.4481745101234</v>
      </c>
      <c r="I92" s="14">
        <v>13.5487177335311</v>
      </c>
      <c r="J92" s="14">
        <v>12.3122055077212</v>
      </c>
      <c r="K92" s="14">
        <v>3.62750602187589</v>
      </c>
      <c r="L92" s="14">
        <v>4.24690162763</v>
      </c>
      <c r="M92" s="14">
        <v>0.523202789481729</v>
      </c>
      <c r="N92" s="14">
        <v>7.10939410608262</v>
      </c>
      <c r="O92" s="28"/>
      <c r="P92" s="13">
        <v>89.0</v>
      </c>
      <c r="Q92" s="16">
        <f>VLOOKUP(IF(C92&gt;240,5,IF(C92&gt;180,4,IF(C92&gt;120,3,IF(C92&gt;60,2,IF(C92&gt;30,1,0))))),Trial!$E$8:$H$13,4)</f>
        <v>-168.84</v>
      </c>
      <c r="R92" s="16">
        <f>VLOOKUP(IF(D92&gt;240,5,IF(D92&gt;180,4,IF(D92&gt;120,3,IF(D92&gt;60,2,IF(D92&gt;30,1,0))))),Trial!$E$8:$H$13,4)</f>
        <v>-844.2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-168.84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7.14271603384987</v>
      </c>
      <c r="D93" s="14">
        <v>1.92613476421684</v>
      </c>
      <c r="E93" s="14">
        <v>7.50046680914238</v>
      </c>
      <c r="F93" s="14">
        <v>15.2884164958479</v>
      </c>
      <c r="G93" s="14">
        <v>88.6637977162054</v>
      </c>
      <c r="H93" s="14">
        <v>19.8187141812624</v>
      </c>
      <c r="I93" s="14">
        <v>8.97352286847308</v>
      </c>
      <c r="J93" s="14">
        <v>18.5856625897096</v>
      </c>
      <c r="K93" s="14">
        <v>37.2795462496301</v>
      </c>
      <c r="L93" s="14">
        <v>11.1274054733323</v>
      </c>
      <c r="M93" s="14">
        <v>10.4799353857351</v>
      </c>
      <c r="N93" s="14">
        <v>15.0405754096093</v>
      </c>
      <c r="O93" s="28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-844.2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-168.84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15.5237891518729</v>
      </c>
      <c r="D94" s="14">
        <v>7.80070720938966</v>
      </c>
      <c r="E94" s="14">
        <v>3.67878436110914</v>
      </c>
      <c r="F94" s="14">
        <v>29.7462635009054</v>
      </c>
      <c r="G94" s="14">
        <v>66.1584451570552</v>
      </c>
      <c r="H94" s="14">
        <v>17.8019492950917</v>
      </c>
      <c r="I94" s="14">
        <v>34.2500115413286</v>
      </c>
      <c r="J94" s="14">
        <v>18.9944956165956</v>
      </c>
      <c r="K94" s="14">
        <v>22.3645304782752</v>
      </c>
      <c r="L94" s="14">
        <v>4.58787308307365</v>
      </c>
      <c r="M94" s="14">
        <v>1.64360016351566</v>
      </c>
      <c r="N94" s="14">
        <v>7.39609709009528</v>
      </c>
      <c r="O94" s="28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-844.2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-168.84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0.338132964986735</v>
      </c>
      <c r="D95" s="14">
        <v>3.5115613302371</v>
      </c>
      <c r="E95" s="14">
        <v>1.64014915935695</v>
      </c>
      <c r="F95" s="14">
        <v>1.36158874893514</v>
      </c>
      <c r="G95" s="14">
        <v>4.06097318977118</v>
      </c>
      <c r="H95" s="14">
        <v>50.5063968288229</v>
      </c>
      <c r="I95" s="14">
        <v>11.5746399241717</v>
      </c>
      <c r="J95" s="14">
        <v>8.07201731717214</v>
      </c>
      <c r="K95" s="14">
        <v>17.253166604157</v>
      </c>
      <c r="L95" s="14">
        <v>16.8609171398564</v>
      </c>
      <c r="M95" s="14">
        <v>1.26886160500987</v>
      </c>
      <c r="N95" s="14">
        <v>1.26340585760772</v>
      </c>
      <c r="O95" s="28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-168.84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7.33509526122361</v>
      </c>
      <c r="D96" s="14">
        <v>8.32825114019215</v>
      </c>
      <c r="E96" s="14">
        <v>16.850964417051</v>
      </c>
      <c r="F96" s="14">
        <v>8.04131397977471</v>
      </c>
      <c r="G96" s="14">
        <v>8.48522280575708</v>
      </c>
      <c r="H96" s="14">
        <v>22.2638385078374</v>
      </c>
      <c r="I96" s="14">
        <v>36.3509159236869</v>
      </c>
      <c r="J96" s="14">
        <v>13.1886186444418</v>
      </c>
      <c r="K96" s="14">
        <v>23.1079634627849</v>
      </c>
      <c r="L96" s="14">
        <v>7.56540018755941</v>
      </c>
      <c r="M96" s="14">
        <v>17.783915550806</v>
      </c>
      <c r="N96" s="14">
        <v>29.3598606424842</v>
      </c>
      <c r="O96" s="28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-168.84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4.00519432732835</v>
      </c>
      <c r="D97" s="14">
        <v>15.4071085353433</v>
      </c>
      <c r="E97" s="14">
        <v>2.35027104383335</v>
      </c>
      <c r="F97" s="14">
        <v>17.115775127265</v>
      </c>
      <c r="G97" s="14">
        <v>16.0444564086603</v>
      </c>
      <c r="H97" s="14">
        <v>61.7149180235499</v>
      </c>
      <c r="I97" s="14">
        <v>3.87296911695121</v>
      </c>
      <c r="J97" s="14">
        <v>1.16752397501841</v>
      </c>
      <c r="K97" s="14">
        <v>67.3185489623583</v>
      </c>
      <c r="L97" s="14">
        <v>26.7399037151102</v>
      </c>
      <c r="M97" s="14">
        <v>22.1459642816583</v>
      </c>
      <c r="N97" s="14">
        <v>1.30922499345616</v>
      </c>
      <c r="O97" s="28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-844.2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-844.2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20.9880332742416</v>
      </c>
      <c r="D98" s="14">
        <v>3.93501996528357</v>
      </c>
      <c r="E98" s="14">
        <v>16.5471113466876</v>
      </c>
      <c r="F98" s="14">
        <v>3.28120198827073</v>
      </c>
      <c r="G98" s="14">
        <v>14.4466791668193</v>
      </c>
      <c r="H98" s="14">
        <v>8.35630861110985</v>
      </c>
      <c r="I98" s="14">
        <v>5.37851895175932</v>
      </c>
      <c r="J98" s="14">
        <v>53.0756003471249</v>
      </c>
      <c r="K98" s="14">
        <v>10.4418169374796</v>
      </c>
      <c r="L98" s="14">
        <v>26.9540015502337</v>
      </c>
      <c r="M98" s="14">
        <v>1.76104224286973</v>
      </c>
      <c r="N98" s="14">
        <v>61.3874985339278</v>
      </c>
      <c r="O98" s="28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-168.84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-844.2</v>
      </c>
    </row>
    <row r="99" ht="15.75" customHeight="1">
      <c r="B99" s="13">
        <v>96.0</v>
      </c>
      <c r="C99" s="14">
        <v>3.76406133407727</v>
      </c>
      <c r="D99" s="14">
        <v>18.0323375219072</v>
      </c>
      <c r="E99" s="14">
        <v>5.57233501458541</v>
      </c>
      <c r="F99" s="14">
        <v>30.3802252827648</v>
      </c>
      <c r="G99" s="14">
        <v>2.05816744553745</v>
      </c>
      <c r="H99" s="14">
        <v>5.17694388516247</v>
      </c>
      <c r="I99" s="14">
        <v>10.6675560626419</v>
      </c>
      <c r="J99" s="14">
        <v>2.36841832705829</v>
      </c>
      <c r="K99" s="14">
        <v>19.2534741985829</v>
      </c>
      <c r="L99" s="14">
        <v>3.06148471363856</v>
      </c>
      <c r="M99" s="14">
        <v>12.6009572506679</v>
      </c>
      <c r="N99" s="14">
        <v>0.287190852686763</v>
      </c>
      <c r="O99" s="28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-168.84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14">
        <v>0.560961446763163</v>
      </c>
      <c r="D100" s="14">
        <v>39.5755797512552</v>
      </c>
      <c r="E100" s="14">
        <v>35.8625917769691</v>
      </c>
      <c r="F100" s="14">
        <v>12.0123905728789</v>
      </c>
      <c r="G100" s="14">
        <v>0.411711058113724</v>
      </c>
      <c r="H100" s="14">
        <v>4.11508014891297</v>
      </c>
      <c r="I100" s="14">
        <v>17.6251085142823</v>
      </c>
      <c r="J100" s="14">
        <v>25.8307247410033</v>
      </c>
      <c r="K100" s="14">
        <v>4.35045731719583</v>
      </c>
      <c r="L100" s="14">
        <v>37.3821265510937</v>
      </c>
      <c r="M100" s="14">
        <v>11.6600632813062</v>
      </c>
      <c r="N100" s="14">
        <v>19.063457417603</v>
      </c>
      <c r="O100" s="28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-168.84</v>
      </c>
      <c r="S100" s="16">
        <f>VLOOKUP(IF(E100&gt;240,5,IF(E100&gt;180,4,IF(E100&gt;120,3,IF(E100&gt;60,2,IF(E100&gt;30,1,0))))),Trial!$E$8:$H$13,4)</f>
        <v>-168.84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-168.84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14">
        <v>31.6296839979918</v>
      </c>
      <c r="D101" s="14">
        <v>11.7260922163084</v>
      </c>
      <c r="E101" s="14">
        <v>5.70243784032306</v>
      </c>
      <c r="F101" s="14">
        <v>39.6616642437598</v>
      </c>
      <c r="G101" s="14">
        <v>4.20449769124389</v>
      </c>
      <c r="H101" s="14">
        <v>33.9288000464162</v>
      </c>
      <c r="I101" s="14">
        <v>6.52742197969928</v>
      </c>
      <c r="J101" s="14">
        <v>32.0326209305521</v>
      </c>
      <c r="K101" s="14">
        <v>0.915798608120281</v>
      </c>
      <c r="L101" s="14">
        <v>11.6083512699292</v>
      </c>
      <c r="M101" s="14">
        <v>4.68357393750921</v>
      </c>
      <c r="N101" s="14">
        <v>42.1853497599192</v>
      </c>
      <c r="O101" s="28"/>
      <c r="P101" s="13">
        <v>98.0</v>
      </c>
      <c r="Q101" s="16">
        <f>VLOOKUP(IF(C101&gt;240,5,IF(C101&gt;180,4,IF(C101&gt;120,3,IF(C101&gt;60,2,IF(C101&gt;30,1,0))))),Trial!$E$8:$H$13,4)</f>
        <v>-168.84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-168.84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-168.84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-168.84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-168.84</v>
      </c>
    </row>
    <row r="102" ht="15.75" customHeight="1">
      <c r="B102" s="13">
        <v>99.0</v>
      </c>
      <c r="C102" s="14">
        <v>11.8667667818474</v>
      </c>
      <c r="D102" s="14">
        <v>5.2155442466028</v>
      </c>
      <c r="E102" s="14">
        <v>15.4259286679522</v>
      </c>
      <c r="F102" s="14">
        <v>17.5471073475884</v>
      </c>
      <c r="G102" s="14">
        <v>22.498903897262</v>
      </c>
      <c r="H102" s="14">
        <v>36.1584517247697</v>
      </c>
      <c r="I102" s="14">
        <v>3.73196612334588</v>
      </c>
      <c r="J102" s="14">
        <v>6.16290984832203</v>
      </c>
      <c r="K102" s="14">
        <v>3.38659405160681</v>
      </c>
      <c r="L102" s="14">
        <v>18.1710486899348</v>
      </c>
      <c r="M102" s="14">
        <v>13.0661126033621</v>
      </c>
      <c r="N102" s="14">
        <v>56.8741540643661</v>
      </c>
      <c r="O102" s="28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-168.84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-168.84</v>
      </c>
    </row>
    <row r="103" ht="15.75" customHeight="1">
      <c r="B103" s="13">
        <v>100.0</v>
      </c>
      <c r="C103" s="14">
        <v>13.3227281376334</v>
      </c>
      <c r="D103" s="14">
        <v>0.605893756728619</v>
      </c>
      <c r="E103" s="14">
        <v>4.08625734038651</v>
      </c>
      <c r="F103" s="14">
        <v>30.3610031201009</v>
      </c>
      <c r="G103" s="14">
        <v>3.12579129589722</v>
      </c>
      <c r="H103" s="14">
        <v>10.4042767983292</v>
      </c>
      <c r="I103" s="14">
        <v>33.5378729439994</v>
      </c>
      <c r="J103" s="14">
        <v>8.54242777917534</v>
      </c>
      <c r="K103" s="14">
        <v>7.42583117913455</v>
      </c>
      <c r="L103" s="14">
        <v>3.49349458934739</v>
      </c>
      <c r="M103" s="14">
        <v>2.01736628406952</v>
      </c>
      <c r="N103" s="14">
        <v>3.99950191145763</v>
      </c>
      <c r="O103" s="28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-168.84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-168.84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35" t="s">
        <v>48</v>
      </c>
      <c r="Q104" s="36">
        <f t="shared" ref="Q104:AB104" si="1">SUM(Q4:Q103)</f>
        <v>-2870.28</v>
      </c>
      <c r="R104" s="36">
        <f t="shared" si="1"/>
        <v>-4389.84</v>
      </c>
      <c r="S104" s="36">
        <f t="shared" si="1"/>
        <v>-3545.64</v>
      </c>
      <c r="T104" s="36">
        <f t="shared" si="1"/>
        <v>-6247.08</v>
      </c>
      <c r="U104" s="36">
        <f t="shared" si="1"/>
        <v>-4221</v>
      </c>
      <c r="V104" s="36">
        <f t="shared" si="1"/>
        <v>-4052.16</v>
      </c>
      <c r="W104" s="36">
        <f t="shared" si="1"/>
        <v>-3883.32</v>
      </c>
      <c r="X104" s="36">
        <f t="shared" si="1"/>
        <v>-5740.56</v>
      </c>
      <c r="Y104" s="36">
        <f t="shared" si="1"/>
        <v>-5234.04</v>
      </c>
      <c r="Z104" s="36">
        <f t="shared" si="1"/>
        <v>-2701.44</v>
      </c>
      <c r="AA104" s="36">
        <f t="shared" si="1"/>
        <v>-3207.96</v>
      </c>
      <c r="AB104" s="36">
        <f t="shared" si="1"/>
        <v>-2701.44</v>
      </c>
    </row>
    <row r="105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5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5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5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5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5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5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5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5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5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5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5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5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5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5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5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5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5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5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5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5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5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5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5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5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5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5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5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5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5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5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5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5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5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5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5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5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5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5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5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5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5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5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5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5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5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5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5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5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5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5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5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5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5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5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5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5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5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5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5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5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5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5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5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5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5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5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5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5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5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5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5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5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5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5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5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5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5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5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5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5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5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5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5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5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5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5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5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5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5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5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5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5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5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5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5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5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5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5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5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5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5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5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5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5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5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5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5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5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5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5.7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5.7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5.7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5.7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5.7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5.7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5.7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5.7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5.7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5.7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5.7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5.7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5.7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5.7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5.7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5.7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5.7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5.7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5.7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5.7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5.7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5.7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5.7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5.7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5.7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5.7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5.7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5.7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5.7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5.7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5.7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5.7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5.7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ht="15.7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ht="15.7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ht="15.7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ht="15.7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ht="15.7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ht="15.7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ht="15.7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ht="15.7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ht="15.7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ht="15.7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ht="15.7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ht="15.7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ht="15.7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ht="15.7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ht="15.7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ht="15.7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ht="15.7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ht="15.7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ht="15.7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ht="15.7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ht="15.7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ht="15.7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ht="15.7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ht="15.7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ht="15.7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ht="15.7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ht="15.7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ht="15.7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ht="15.7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ht="15.7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ht="15.7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ht="15.7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ht="15.7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ht="15.7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ht="15.7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ht="15.7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ht="15.7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ht="15.7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ht="15.7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ht="15.7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ht="15.75" customHeight="1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ht="15.7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ht="15.75" customHeight="1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ht="15.75" customHeight="1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ht="15.75" customHeight="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ht="15.7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ht="15.75" customHeight="1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ht="15.7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ht="15.7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ht="15.7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ht="15.7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ht="15.7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ht="15.7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ht="15.7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ht="15.7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ht="15.7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ht="15.7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ht="15.7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ht="15.7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ht="15.7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ht="15.7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ht="15.7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ht="15.7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ht="15.7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ht="15.7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ht="15.7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ht="15.75" customHeight="1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ht="15.7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ht="15.75" customHeight="1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ht="15.75" customHeight="1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ht="15.75" customHeight="1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ht="15.75" customHeight="1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ht="15.7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ht="15.75" customHeight="1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ht="15.7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ht="15.7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ht="15.7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ht="15.7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ht="15.7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ht="15.7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ht="15.7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ht="15.7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ht="15.7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ht="15.7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ht="15.7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ht="15.7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ht="15.7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ht="15.7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ht="15.7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ht="15.7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ht="15.7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ht="15.7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ht="15.7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ht="15.75" customHeight="1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ht="15.7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ht="15.75" customHeight="1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ht="15.75" customHeight="1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ht="15.75" customHeight="1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ht="15.75" customHeight="1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ht="15.7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ht="15.75" customHeight="1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ht="15.7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ht="15.7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ht="15.7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ht="15.7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ht="15.7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ht="15.7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ht="15.7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ht="15.7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ht="15.7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ht="15.7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ht="15.7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ht="15.7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ht="15.7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ht="15.7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ht="15.7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ht="15.7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ht="15.7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ht="15.7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ht="15.7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ht="15.75" customHeight="1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ht="15.7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ht="15.75" customHeight="1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ht="15.75" customHeight="1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ht="15.75" customHeight="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ht="15.75" customHeight="1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ht="15.75" customHeight="1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ht="15.7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ht="15.75" customHeight="1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ht="15.75" customHeight="1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ht="15.7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ht="15.7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ht="15.75" customHeight="1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ht="15.75" customHeight="1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ht="15.75" customHeight="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ht="15.75" customHeight="1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ht="15.75" customHeight="1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ht="15.75" customHeight="1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ht="15.75" customHeight="1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ht="15.75" customHeight="1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ht="15.75" customHeight="1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ht="15.75" customHeight="1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ht="15.75" customHeight="1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ht="15.75" customHeight="1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ht="15.75" customHeight="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ht="15.75" customHeight="1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ht="15.75" customHeight="1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ht="15.75" customHeight="1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ht="15.75" customHeight="1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ht="15.75" customHeight="1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ht="15.7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ht="15.75" customHeight="1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ht="15.75" customHeight="1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ht="15.75" customHeight="1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ht="15.75" customHeight="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ht="15.7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ht="15.7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ht="15.75" customHeight="1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ht="15.75" customHeight="1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ht="15.75" customHeight="1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ht="15.75" customHeight="1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ht="15.75" customHeight="1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ht="15.75" customHeight="1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ht="15.75" customHeight="1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ht="15.75" customHeight="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ht="15.75" customHeight="1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ht="15.75" customHeight="1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ht="15.75" customHeight="1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ht="15.75" customHeight="1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ht="15.75" customHeight="1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ht="15.75" customHeight="1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ht="15.75" customHeight="1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ht="15.75" customHeight="1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ht="15.75" customHeight="1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ht="15.75" customHeight="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ht="15.75" customHeight="1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ht="15.75" customHeight="1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ht="15.75" customHeight="1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ht="15.75" customHeight="1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ht="15.75" customHeight="1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ht="15.7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ht="15.75" customHeight="1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ht="15.7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ht="15.7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ht="15.7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ht="15.7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ht="15.7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ht="15.7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ht="15.7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ht="15.7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ht="15.7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ht="15.7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ht="15.7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ht="15.7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ht="15.7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ht="15.7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ht="15.7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ht="15.7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ht="15.7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ht="15.7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ht="15.7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ht="15.75" customHeight="1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ht="15.7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ht="15.75" customHeight="1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ht="15.75" customHeight="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ht="15.75" customHeight="1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ht="15.75" customHeight="1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ht="15.75" customHeight="1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ht="15.7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ht="15.7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ht="15.7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ht="15.7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ht="15.7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ht="15.7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ht="15.7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ht="15.7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ht="15.7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ht="15.7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ht="15.7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ht="15.7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ht="15.7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ht="15.7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ht="15.7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ht="15.7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ht="15.7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ht="15.7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ht="15.75" customHeight="1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ht="15.75" customHeight="1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ht="15.7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ht="15.75" customHeight="1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ht="15.75" customHeight="1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ht="15.7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ht="15.75" customHeight="1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ht="15.75" customHeight="1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ht="15.75" customHeight="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ht="15.7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ht="15.7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ht="15.7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ht="15.7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ht="15.7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ht="15.7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ht="15.7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ht="15.7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ht="15.7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ht="15.7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ht="15.7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ht="15.7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ht="15.7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ht="15.7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ht="15.7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ht="15.7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ht="15.7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ht="15.7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ht="15.7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ht="15.75" customHeight="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ht="15.7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ht="15.75" customHeight="1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ht="15.75" customHeight="1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ht="15.75" customHeight="1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ht="15.75" customHeight="1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ht="15.75" customHeight="1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ht="15.7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ht="15.7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ht="15.7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ht="15.7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ht="15.7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ht="15.7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ht="15.7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ht="15.7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ht="15.7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ht="15.7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ht="15.7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ht="15.7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ht="15.7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ht="15.7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ht="15.7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ht="15.7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ht="15.7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ht="15.7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ht="15.7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ht="15.75" customHeight="1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ht="15.7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ht="15.75" customHeight="1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ht="15.75" customHeight="1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ht="15.75" customHeight="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ht="15.75" customHeight="1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ht="15.75" customHeight="1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ht="15.7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ht="15.7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ht="15.7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ht="15.7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ht="15.7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ht="15.7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ht="15.7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ht="15.7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ht="15.7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ht="15.7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ht="15.7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ht="15.7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ht="15.7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ht="15.7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ht="15.7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ht="15.7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ht="15.7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ht="15.7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ht="15.7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ht="15.75" customHeight="1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ht="15.7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ht="15.75" customHeight="1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ht="15.75" customHeight="1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5.75" customHeight="1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ht="15.75" customHeight="1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ht="15.75" customHeight="1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ht="15.7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ht="15.7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ht="15.7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ht="15.7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ht="15.7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ht="15.7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ht="15.7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ht="15.7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ht="15.7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ht="15.7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ht="15.7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ht="15.7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ht="15.7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ht="15.7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ht="15.7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ht="15.7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ht="15.7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ht="15.7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ht="15.7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ht="15.75" customHeight="1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ht="15.7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ht="15.75" customHeight="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ht="15.7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ht="15.75" customHeight="1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ht="15.75" customHeight="1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ht="15.75" customHeight="1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ht="15.7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5.7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ht="15.7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ht="15.7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ht="15.7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ht="15.7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ht="15.7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ht="15.7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ht="15.7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ht="15.7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ht="15.7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ht="15.7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ht="15.7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ht="15.7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ht="15.7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ht="15.7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ht="15.7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ht="15.7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ht="15.7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ht="15.75" customHeight="1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ht="15.7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5.75" customHeight="1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ht="15.75" customHeight="1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ht="15.75" customHeight="1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ht="15.75" customHeight="1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ht="15.75" customHeight="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ht="15.75" customHeight="1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ht="15.7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ht="15.7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ht="15.7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ht="15.7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ht="15.7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ht="15.7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ht="15.7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ht="15.7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ht="15.7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ht="15.7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ht="15.7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ht="15.7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ht="15.7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ht="15.7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ht="15.7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ht="15.7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ht="15.7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ht="15.7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ht="15.7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ht="15.75" customHeight="1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ht="15.7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ht="15.75" customHeight="1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ht="15.75" customHeight="1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ht="15.75" customHeight="1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ht="15.75" customHeight="1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ht="15.75" customHeight="1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ht="15.75" customHeight="1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ht="15.75" customHeight="1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ht="15.75" customHeight="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ht="15.75" customHeight="1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ht="15.75" customHeight="1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ht="15.75" customHeight="1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ht="15.75" customHeight="1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ht="15.75" customHeight="1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5.75" customHeight="1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ht="15.75" customHeight="1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ht="15.75" customHeight="1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ht="15.75" customHeight="1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ht="15.75" customHeight="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ht="15.75" customHeight="1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ht="15.75" customHeight="1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ht="15.75" customHeight="1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ht="15.75" customHeight="1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ht="15.75" customHeight="1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ht="15.75" customHeight="1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ht="15.75" customHeight="1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ht="15.75" customHeight="1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ht="15.75" customHeight="1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ht="15.75" customHeight="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ht="15.75" customHeight="1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ht="15.75" customHeight="1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ht="15.75" customHeight="1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ht="15.75" customHeight="1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ht="15.75" customHeight="1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5.75" customHeight="1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ht="15.75" customHeight="1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ht="15.75" customHeight="1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ht="15.75" customHeight="1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ht="15.75" customHeight="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ht="15.75" customHeight="1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ht="15.75" customHeight="1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ht="15.75" customHeight="1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ht="15.75" customHeight="1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ht="15.75" customHeight="1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ht="15.75" customHeight="1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ht="15.75" customHeight="1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ht="15.75" customHeight="1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ht="15.75" customHeight="1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ht="15.75" customHeight="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ht="15.75" customHeight="1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ht="15.75" customHeight="1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ht="15.75" customHeight="1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ht="15.75" customHeight="1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ht="15.75" customHeight="1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ht="15.75" customHeight="1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ht="15.75" customHeight="1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ht="15.75" customHeight="1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ht="15.75" customHeight="1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ht="15.75" customHeight="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ht="15.75" customHeight="1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ht="15.75" customHeight="1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ht="15.75" customHeight="1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ht="15.75" customHeight="1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ht="15.75" customHeight="1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ht="15.75" customHeight="1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ht="15.75" customHeight="1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ht="15.75" customHeight="1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ht="15.75" customHeight="1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ht="15.75" customHeight="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ht="15.75" customHeight="1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ht="15.75" customHeight="1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ht="15.75" customHeight="1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ht="15.75" customHeight="1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ht="15.75" customHeight="1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ht="15.75" customHeight="1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ht="15.75" customHeight="1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ht="15.75" customHeight="1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ht="15.75" customHeight="1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ht="15.75" customHeight="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ht="15.75" customHeight="1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ht="15.75" customHeight="1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ht="15.75" customHeight="1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ht="15.75" customHeight="1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ht="15.75" customHeight="1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ht="15.75" customHeight="1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ht="15.75" customHeight="1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ht="15.75" customHeight="1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ht="15.75" customHeight="1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ht="15.75" customHeight="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ht="15.75" customHeight="1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ht="15.75" customHeight="1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ht="15.75" customHeight="1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ht="15.75" customHeight="1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ht="15.75" customHeight="1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ht="15.75" customHeight="1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ht="15.75" customHeight="1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ht="15.75" customHeight="1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ht="15.75" customHeight="1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ht="15.75" customHeight="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ht="15.75" customHeight="1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ht="15.75" customHeight="1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ht="15.75" customHeight="1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ht="15.75" customHeight="1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ht="15.75" customHeight="1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ht="15.75" customHeight="1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ht="15.75" customHeight="1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ht="15.75" customHeight="1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ht="15.75" customHeight="1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ht="15.75" customHeight="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ht="15.75" customHeight="1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ht="15.75" customHeight="1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ht="15.75" customHeight="1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ht="15.75" customHeight="1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ht="15.75" customHeight="1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ht="15.75" customHeight="1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ht="15.75" customHeight="1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ht="15.75" customHeight="1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ht="15.75" customHeight="1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ht="15.75" customHeight="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ht="15.75" customHeight="1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ht="15.75" customHeight="1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ht="15.75" customHeight="1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ht="15.75" customHeight="1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ht="15.75" customHeight="1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ht="15.75" customHeight="1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ht="15.75" customHeight="1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ht="15.75" customHeight="1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ht="15.75" customHeight="1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ht="15.75" customHeight="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ht="15.75" customHeight="1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ht="15.75" customHeight="1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ht="15.75" customHeight="1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ht="15.75" customHeight="1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ht="15.75" customHeight="1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ht="15.75" customHeight="1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ht="15.75" customHeight="1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ht="15.75" customHeight="1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ht="15.75" customHeight="1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ht="15.75" customHeight="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ht="15.75" customHeight="1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ht="15.75" customHeight="1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ht="15.75" customHeight="1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ht="15.75" customHeight="1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ht="15.75" customHeight="1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ht="15.75" customHeight="1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ht="15.75" customHeight="1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ht="15.75" customHeight="1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ht="15.75" customHeight="1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ht="15.75" customHeight="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ht="15.75" customHeight="1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ht="15.75" customHeight="1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ht="15.75" customHeight="1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ht="15.75" customHeight="1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ht="15.75" customHeight="1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ht="15.75" customHeight="1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ht="15.75" customHeight="1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ht="15.75" customHeight="1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ht="15.75" customHeight="1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ht="15.75" customHeight="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ht="15.75" customHeight="1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ht="15.75" customHeight="1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ht="15.75" customHeight="1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ht="15.75" customHeight="1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ht="15.75" customHeight="1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ht="15.75" customHeight="1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ht="15.75" customHeight="1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ht="15.75" customHeight="1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ht="15.75" customHeight="1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ht="15.75" customHeight="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ht="15.75" customHeight="1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ht="15.75" customHeight="1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ht="15.75" customHeight="1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ht="15.75" customHeight="1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ht="15.75" customHeight="1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ht="15.75" customHeight="1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ht="15.75" customHeight="1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ht="15.75" customHeight="1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ht="15.75" customHeight="1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ht="15.75" customHeight="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ht="15.75" customHeight="1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ht="15.75" customHeight="1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ht="15.75" customHeight="1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ht="15.75" customHeight="1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ht="15.75" customHeight="1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ht="15.75" customHeight="1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ht="15.75" customHeight="1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ht="15.75" customHeight="1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ht="15.75" customHeight="1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ht="15.75" customHeight="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ht="15.75" customHeight="1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ht="15.75" customHeight="1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ht="15.75" customHeight="1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ht="15.75" customHeight="1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ht="15.75" customHeight="1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ht="15.75" customHeight="1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ht="15.75" customHeight="1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ht="15.75" customHeight="1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ht="15.75" customHeight="1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ht="15.75" customHeight="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ht="15.75" customHeight="1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ht="15.75" customHeight="1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ht="15.75" customHeight="1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ht="15.75" customHeight="1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ht="15.75" customHeight="1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ht="15.75" customHeight="1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ht="15.75" customHeight="1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ht="15.75" customHeight="1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ht="15.75" customHeight="1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ht="15.75" customHeight="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ht="15.75" customHeight="1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ht="15.75" customHeight="1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ht="15.75" customHeight="1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ht="15.75" customHeight="1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ht="15.75" customHeight="1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ht="15.75" customHeight="1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ht="15.75" customHeight="1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ht="15.75" customHeight="1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ht="15.75" customHeight="1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ht="15.75" customHeight="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ht="15.75" customHeight="1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ht="15.75" customHeight="1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ht="15.75" customHeight="1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ht="15.75" customHeight="1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ht="15.75" customHeight="1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ht="15.75" customHeight="1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ht="15.75" customHeight="1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ht="15.75" customHeight="1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ht="15.75" customHeight="1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ht="15.75" customHeight="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ht="15.75" customHeight="1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ht="15.75" customHeight="1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ht="15.75" customHeight="1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ht="15.75" customHeight="1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ht="15.75" customHeight="1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ht="15.75" customHeight="1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ht="15.75" customHeight="1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ht="15.75" customHeight="1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ht="15.75" customHeight="1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ht="15.75" customHeight="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ht="15.75" customHeight="1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ht="15.75" customHeight="1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ht="15.75" customHeight="1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ht="15.75" customHeight="1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ht="15.75" customHeight="1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ht="15.75" customHeight="1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ht="15.75" customHeight="1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ht="15.75" customHeight="1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ht="15.75" customHeight="1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ht="15.75" customHeight="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ht="15.75" customHeight="1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ht="15.75" customHeight="1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ht="15.75" customHeight="1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ht="15.75" customHeight="1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ht="15.75" customHeight="1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ht="15.75" customHeight="1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ht="15.75" customHeight="1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ht="15.75" customHeight="1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ht="15.75" customHeight="1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ht="15.75" customHeight="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ht="15.75" customHeight="1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ht="15.75" customHeight="1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ht="15.75" customHeight="1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ht="15.75" customHeight="1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ht="15.75" customHeight="1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ht="15.75" customHeight="1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ht="15.75" customHeight="1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ht="15.75" customHeight="1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ht="15.75" customHeight="1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ht="15.75" customHeight="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ht="15.75" customHeight="1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ht="15.75" customHeight="1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ht="15.75" customHeight="1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ht="15.75" customHeight="1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ht="15.75" customHeight="1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ht="15.75" customHeight="1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ht="15.75" customHeight="1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ht="15.75" customHeight="1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ht="15.75" customHeight="1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ht="15.75" customHeight="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ht="15.75" customHeight="1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ht="15.75" customHeight="1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ht="15.75" customHeight="1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ht="15.75" customHeight="1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ht="15.75" customHeight="1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ht="15.75" customHeight="1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ht="15.75" customHeight="1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ht="15.75" customHeight="1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ht="15.75" customHeight="1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ht="15.75" customHeight="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ht="15.75" customHeight="1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ht="15.75" customHeight="1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ht="15.75" customHeight="1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ht="15.75" customHeight="1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ht="15.75" customHeight="1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ht="15.75" customHeight="1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ht="15.75" customHeight="1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ht="15.75" customHeight="1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ht="15.75" customHeight="1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ht="15.75" customHeight="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ht="15.75" customHeight="1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ht="15.75" customHeight="1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ht="15.75" customHeight="1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ht="15.75" customHeight="1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ht="15.75" customHeight="1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ht="15.75" customHeight="1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ht="15.75" customHeight="1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ht="15.75" customHeight="1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ht="15.75" customHeight="1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ht="15.75" customHeight="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ht="15.75" customHeight="1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ht="15.75" customHeight="1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ht="15.75" customHeight="1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ht="15.75" customHeight="1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ht="15.75" customHeight="1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ht="15.75" customHeight="1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ht="15.75" customHeight="1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ht="15.75" customHeight="1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ht="15.75" customHeight="1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ht="15.75" customHeight="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ht="15.75" customHeight="1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ht="15.75" customHeight="1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ht="15.75" customHeight="1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ht="15.75" customHeight="1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ht="15.75" customHeight="1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ht="15.75" customHeight="1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ht="15.75" customHeight="1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ht="15.75" customHeight="1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ht="15.75" customHeight="1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ht="15.75" customHeight="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ht="15.75" customHeight="1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ht="15.75" customHeight="1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ht="15.75" customHeight="1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ht="15.75" customHeight="1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ht="15.75" customHeight="1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ht="15.75" customHeight="1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ht="15.75" customHeight="1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ht="15.75" customHeight="1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ht="15.75" customHeight="1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ht="15.75" customHeight="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ht="15.75" customHeight="1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ht="15.75" customHeight="1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ht="15.75" customHeight="1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ht="15.75" customHeight="1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ht="15.75" customHeight="1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ht="15.75" customHeight="1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ht="15.75" customHeight="1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ht="15.75" customHeight="1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ht="15.75" customHeight="1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2.25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28"/>
      <c r="P1" s="1" t="s">
        <v>45</v>
      </c>
    </row>
    <row r="2">
      <c r="B2" s="9" t="s">
        <v>46</v>
      </c>
      <c r="C2" s="10" t="s">
        <v>47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11"/>
      <c r="O2" s="28"/>
      <c r="P2" s="9" t="s">
        <v>46</v>
      </c>
      <c r="Q2" s="10" t="s">
        <v>47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11"/>
    </row>
    <row r="3">
      <c r="B3" s="12"/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28"/>
      <c r="P3" s="12"/>
      <c r="Q3" s="13" t="s">
        <v>28</v>
      </c>
      <c r="R3" s="13" t="s">
        <v>29</v>
      </c>
      <c r="S3" s="13" t="s">
        <v>30</v>
      </c>
      <c r="T3" s="13" t="s">
        <v>31</v>
      </c>
      <c r="U3" s="13" t="s">
        <v>32</v>
      </c>
      <c r="V3" s="13" t="s">
        <v>33</v>
      </c>
      <c r="W3" s="13" t="s">
        <v>34</v>
      </c>
      <c r="X3" s="13" t="s">
        <v>35</v>
      </c>
      <c r="Y3" s="13" t="s">
        <v>36</v>
      </c>
      <c r="Z3" s="13" t="s">
        <v>37</v>
      </c>
      <c r="AA3" s="13" t="s">
        <v>38</v>
      </c>
      <c r="AB3" s="13" t="s">
        <v>39</v>
      </c>
    </row>
    <row r="4">
      <c r="B4" s="13">
        <v>1.0</v>
      </c>
      <c r="C4" s="14">
        <v>9.6976003004238</v>
      </c>
      <c r="D4" s="14">
        <v>19.2650491877677</v>
      </c>
      <c r="E4" s="14">
        <v>12.2088017960297</v>
      </c>
      <c r="F4" s="14">
        <v>7.16651121048573</v>
      </c>
      <c r="G4" s="14">
        <v>0.497344837247151</v>
      </c>
      <c r="H4" s="14">
        <v>3.19815560476854</v>
      </c>
      <c r="I4" s="14">
        <v>2.58674357319251</v>
      </c>
      <c r="J4" s="14">
        <v>4.4969776715152</v>
      </c>
      <c r="K4" s="14">
        <v>0.911376953590661</v>
      </c>
      <c r="L4" s="14">
        <v>5.05195674606476</v>
      </c>
      <c r="M4" s="14">
        <v>12.6188761382195</v>
      </c>
      <c r="N4" s="14">
        <v>1.99099658522755</v>
      </c>
      <c r="O4" s="28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18.1902902427347</v>
      </c>
      <c r="D5" s="14">
        <v>35.2375710271021</v>
      </c>
      <c r="E5" s="14">
        <v>11.1299162167745</v>
      </c>
      <c r="F5" s="14">
        <v>32.6635133305655</v>
      </c>
      <c r="G5" s="14">
        <v>7.21404271200299</v>
      </c>
      <c r="H5" s="14">
        <v>1.78618672325989</v>
      </c>
      <c r="I5" s="14">
        <v>51.4319822539516</v>
      </c>
      <c r="J5" s="14">
        <v>10.7759808137299</v>
      </c>
      <c r="K5" s="14">
        <v>17.5166376627268</v>
      </c>
      <c r="L5" s="14">
        <v>10.5809625511276</v>
      </c>
      <c r="M5" s="14">
        <v>1.60177709766422</v>
      </c>
      <c r="N5" s="14">
        <v>0.0516956252977252</v>
      </c>
      <c r="O5" s="28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-168.84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-168.84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-168.84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3.098363019526</v>
      </c>
      <c r="D6" s="14">
        <v>3.88219172586206</v>
      </c>
      <c r="E6" s="14">
        <v>1.40904714189168</v>
      </c>
      <c r="F6" s="14">
        <v>12.3747399396481</v>
      </c>
      <c r="G6" s="14">
        <v>3.27833184041083</v>
      </c>
      <c r="H6" s="14">
        <v>22.226215553141</v>
      </c>
      <c r="I6" s="14">
        <v>17.200084067251</v>
      </c>
      <c r="J6" s="14">
        <v>34.7528328099231</v>
      </c>
      <c r="K6" s="14">
        <v>3.68753395043314</v>
      </c>
      <c r="L6" s="14">
        <v>10.2586961095221</v>
      </c>
      <c r="M6" s="14">
        <v>17.6722291012512</v>
      </c>
      <c r="N6" s="14">
        <v>7.55427879198581</v>
      </c>
      <c r="O6" s="28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-168.84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21.0246976172987</v>
      </c>
      <c r="D7" s="14">
        <v>1.59509023088202</v>
      </c>
      <c r="E7" s="14">
        <v>1.93835106271248</v>
      </c>
      <c r="F7" s="14">
        <v>30.3304660866473</v>
      </c>
      <c r="G7" s="14">
        <v>5.41832561139017</v>
      </c>
      <c r="H7" s="14">
        <v>13.4415225398945</v>
      </c>
      <c r="I7" s="14">
        <v>9.18305010069162</v>
      </c>
      <c r="J7" s="14">
        <v>16.7050721257212</v>
      </c>
      <c r="K7" s="14">
        <v>13.0046916094826</v>
      </c>
      <c r="L7" s="14">
        <v>3.48333768560892</v>
      </c>
      <c r="M7" s="14">
        <v>7.20608033705503</v>
      </c>
      <c r="N7" s="14">
        <v>14.5590608393329</v>
      </c>
      <c r="O7" s="28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-168.84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8.07208955520764</v>
      </c>
      <c r="D8" s="14">
        <v>8.37664956925437</v>
      </c>
      <c r="E8" s="14">
        <v>2.32803706079721</v>
      </c>
      <c r="F8" s="14">
        <v>1.59932432463393</v>
      </c>
      <c r="G8" s="14">
        <v>14.9314072932375</v>
      </c>
      <c r="H8" s="14">
        <v>13.9937505621142</v>
      </c>
      <c r="I8" s="14">
        <v>31.9083507805785</v>
      </c>
      <c r="J8" s="14">
        <v>21.2071842417013</v>
      </c>
      <c r="K8" s="14">
        <v>17.0280878338337</v>
      </c>
      <c r="L8" s="14">
        <v>7.51730684190989</v>
      </c>
      <c r="M8" s="14">
        <v>43.6594840113945</v>
      </c>
      <c r="N8" s="14">
        <v>2.2713597363602</v>
      </c>
      <c r="O8" s="28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-168.84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-168.84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25.4542178368632</v>
      </c>
      <c r="D9" s="14">
        <v>39.0460331812223</v>
      </c>
      <c r="E9" s="14">
        <v>6.70826699584723</v>
      </c>
      <c r="F9" s="14">
        <v>2.0618315669708</v>
      </c>
      <c r="G9" s="14">
        <v>16.735415062237</v>
      </c>
      <c r="H9" s="14">
        <v>25.2166828593675</v>
      </c>
      <c r="I9" s="14">
        <v>4.35690354084565</v>
      </c>
      <c r="J9" s="14">
        <v>6.39798982534558</v>
      </c>
      <c r="K9" s="14">
        <v>16.063366613953</v>
      </c>
      <c r="L9" s="14">
        <v>2.68270491971715</v>
      </c>
      <c r="M9" s="14">
        <v>23.6418773966346</v>
      </c>
      <c r="N9" s="14">
        <v>29.2977912804548</v>
      </c>
      <c r="O9" s="28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-168.84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25.7467011830289</v>
      </c>
      <c r="D10" s="14">
        <v>3.58175368281081</v>
      </c>
      <c r="E10" s="14">
        <v>5.21662684534251</v>
      </c>
      <c r="F10" s="14">
        <v>8.6615576245822</v>
      </c>
      <c r="G10" s="14">
        <v>60.6329947026605</v>
      </c>
      <c r="H10" s="14">
        <v>4.37747474601989</v>
      </c>
      <c r="I10" s="14">
        <v>17.866063713147</v>
      </c>
      <c r="J10" s="14">
        <v>8.11766937375069</v>
      </c>
      <c r="K10" s="14">
        <v>6.67353463536386</v>
      </c>
      <c r="L10" s="14">
        <v>4.81633403571323</v>
      </c>
      <c r="M10" s="14">
        <v>9.41323325503618</v>
      </c>
      <c r="N10" s="14">
        <v>33.9872218439335</v>
      </c>
      <c r="O10" s="28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-844.2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-168.84</v>
      </c>
    </row>
    <row r="11">
      <c r="B11" s="13">
        <v>8.0</v>
      </c>
      <c r="C11" s="14">
        <v>60.3522957177991</v>
      </c>
      <c r="D11" s="14">
        <v>11.5138280074049</v>
      </c>
      <c r="E11" s="14">
        <v>22.7918905484583</v>
      </c>
      <c r="F11" s="14">
        <v>30.5836616723303</v>
      </c>
      <c r="G11" s="14">
        <v>0.363335441797972</v>
      </c>
      <c r="H11" s="14">
        <v>0.014685932546854</v>
      </c>
      <c r="I11" s="14">
        <v>5.10125272208825</v>
      </c>
      <c r="J11" s="14">
        <v>5.14594496693462</v>
      </c>
      <c r="K11" s="14">
        <v>4.63500792618387</v>
      </c>
      <c r="L11" s="14">
        <v>1.64366953367081</v>
      </c>
      <c r="M11" s="14">
        <v>7.74212911259383</v>
      </c>
      <c r="N11" s="14">
        <v>21.1390980237468</v>
      </c>
      <c r="O11" s="28"/>
      <c r="P11" s="13">
        <v>8.0</v>
      </c>
      <c r="Q11" s="16">
        <f>VLOOKUP(IF(C11&gt;240,5,IF(C11&gt;180,4,IF(C11&gt;120,3,IF(C11&gt;60,2,IF(C11&gt;30,1,0))))),Trial!$E$8:$H$13,4)</f>
        <v>-844.2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-168.84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4.75297748457259</v>
      </c>
      <c r="D12" s="14">
        <v>9.76992330746725</v>
      </c>
      <c r="E12" s="14">
        <v>16.1910519612441</v>
      </c>
      <c r="F12" s="14">
        <v>17.3154141375082</v>
      </c>
      <c r="G12" s="14">
        <v>3.97090100683272</v>
      </c>
      <c r="H12" s="14">
        <v>36.5220481790325</v>
      </c>
      <c r="I12" s="14">
        <v>0.956621675303912</v>
      </c>
      <c r="J12" s="14">
        <v>4.6391090657562</v>
      </c>
      <c r="K12" s="14">
        <v>5.55482829920948</v>
      </c>
      <c r="L12" s="14">
        <v>13.2879707117783</v>
      </c>
      <c r="M12" s="14">
        <v>33.1520888346146</v>
      </c>
      <c r="N12" s="14">
        <v>11.5880346566673</v>
      </c>
      <c r="O12" s="28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-168.84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-168.84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30.6318017641518</v>
      </c>
      <c r="D13" s="14">
        <v>25.3827938691831</v>
      </c>
      <c r="E13" s="14">
        <v>14.4340099760549</v>
      </c>
      <c r="F13" s="14">
        <v>0.371035686466953</v>
      </c>
      <c r="G13" s="14">
        <v>1.59659230113587</v>
      </c>
      <c r="H13" s="14">
        <v>15.9145484206485</v>
      </c>
      <c r="I13" s="14">
        <v>7.50481238154497</v>
      </c>
      <c r="J13" s="14">
        <v>1.54233714727953</v>
      </c>
      <c r="K13" s="14">
        <v>9.76051803678274</v>
      </c>
      <c r="L13" s="14">
        <v>32.2793629839739</v>
      </c>
      <c r="M13" s="14">
        <v>50.5002745960779</v>
      </c>
      <c r="N13" s="14">
        <v>17.0952776440637</v>
      </c>
      <c r="O13" s="28"/>
      <c r="P13" s="13">
        <v>10.0</v>
      </c>
      <c r="Q13" s="16">
        <f>VLOOKUP(IF(C13&gt;240,5,IF(C13&gt;180,4,IF(C13&gt;120,3,IF(C13&gt;60,2,IF(C13&gt;30,1,0))))),Trial!$E$8:$H$13,4)</f>
        <v>-168.84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-168.84</v>
      </c>
      <c r="AA13" s="16">
        <f>VLOOKUP(IF(M13&gt;240,5,IF(M13&gt;180,4,IF(M13&gt;120,3,IF(M13&gt;60,2,IF(M13&gt;30,1,0))))),Trial!$E$8:$H$13,4)</f>
        <v>-168.84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25.9689092716638</v>
      </c>
      <c r="D14" s="14">
        <v>28.6252615401957</v>
      </c>
      <c r="E14" s="14">
        <v>42.5290103604026</v>
      </c>
      <c r="F14" s="14">
        <v>0.434696092889646</v>
      </c>
      <c r="G14" s="14">
        <v>2.75017897132784</v>
      </c>
      <c r="H14" s="14">
        <v>8.40189394075423</v>
      </c>
      <c r="I14" s="14">
        <v>7.41786438971758</v>
      </c>
      <c r="J14" s="14">
        <v>4.94466991396621</v>
      </c>
      <c r="K14" s="14">
        <v>3.59903793549165</v>
      </c>
      <c r="L14" s="14">
        <v>16.5132085460456</v>
      </c>
      <c r="M14" s="14">
        <v>13.6642873439256</v>
      </c>
      <c r="N14" s="14">
        <v>11.8986930077398</v>
      </c>
      <c r="O14" s="28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-168.84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0.907171319704503</v>
      </c>
      <c r="D15" s="14">
        <v>6.2625635205768</v>
      </c>
      <c r="E15" s="14">
        <v>25.8414981129084</v>
      </c>
      <c r="F15" s="14">
        <v>3.76980546629056</v>
      </c>
      <c r="G15" s="14">
        <v>14.7973757083229</v>
      </c>
      <c r="H15" s="14">
        <v>23.9190603075318</v>
      </c>
      <c r="I15" s="14">
        <v>14.7911287558483</v>
      </c>
      <c r="J15" s="14">
        <v>23.094391011304</v>
      </c>
      <c r="K15" s="14">
        <v>2.38809966249391</v>
      </c>
      <c r="L15" s="14">
        <v>1.65793585125357</v>
      </c>
      <c r="M15" s="14">
        <v>58.5109858276481</v>
      </c>
      <c r="N15" s="14">
        <v>58.921214273774</v>
      </c>
      <c r="O15" s="28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-168.84</v>
      </c>
      <c r="AB15" s="16">
        <f>VLOOKUP(IF(N15&gt;240,5,IF(N15&gt;180,4,IF(N15&gt;120,3,IF(N15&gt;60,2,IF(N15&gt;30,1,0))))),Trial!$E$8:$H$13,4)</f>
        <v>-168.84</v>
      </c>
    </row>
    <row r="16">
      <c r="B16" s="13">
        <v>13.0</v>
      </c>
      <c r="C16" s="14">
        <v>4.42380662743945</v>
      </c>
      <c r="D16" s="14">
        <v>4.54625613754615</v>
      </c>
      <c r="E16" s="14">
        <v>6.15005227038637</v>
      </c>
      <c r="F16" s="14">
        <v>6.15780669031665</v>
      </c>
      <c r="G16" s="14">
        <v>26.6384904539648</v>
      </c>
      <c r="H16" s="14">
        <v>26.066129625446</v>
      </c>
      <c r="I16" s="14">
        <v>15.6997943523558</v>
      </c>
      <c r="J16" s="14">
        <v>18.3754797980385</v>
      </c>
      <c r="K16" s="14">
        <v>12.4623994980108</v>
      </c>
      <c r="L16" s="14">
        <v>38.9114498235008</v>
      </c>
      <c r="M16" s="14">
        <v>1.16201227996498</v>
      </c>
      <c r="N16" s="14">
        <v>7.65812682311909</v>
      </c>
      <c r="O16" s="28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-168.84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14">
        <v>6.27832002472132</v>
      </c>
      <c r="D17" s="14">
        <v>1.56609880895321</v>
      </c>
      <c r="E17" s="14">
        <v>20.431517427157</v>
      </c>
      <c r="F17" s="14">
        <v>8.16358842886984</v>
      </c>
      <c r="G17" s="14">
        <v>30.523905994973</v>
      </c>
      <c r="H17" s="14">
        <v>0.613999096482022</v>
      </c>
      <c r="I17" s="14">
        <v>7.30229598131423</v>
      </c>
      <c r="J17" s="14">
        <v>17.4876352858948</v>
      </c>
      <c r="K17" s="14">
        <v>18.3425410178708</v>
      </c>
      <c r="L17" s="14">
        <v>11.1570317152174</v>
      </c>
      <c r="M17" s="14">
        <v>12.1597278204964</v>
      </c>
      <c r="N17" s="14">
        <v>2.64046216655605</v>
      </c>
      <c r="O17" s="28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-168.84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14">
        <v>0.744210651610047</v>
      </c>
      <c r="D18" s="14">
        <v>5.43296155985445</v>
      </c>
      <c r="E18" s="14">
        <v>12.1580711792441</v>
      </c>
      <c r="F18" s="14">
        <v>24.5979449047211</v>
      </c>
      <c r="G18" s="14">
        <v>40.8663152791282</v>
      </c>
      <c r="H18" s="14">
        <v>1.9445251943731</v>
      </c>
      <c r="I18" s="14">
        <v>5.19000203115866</v>
      </c>
      <c r="J18" s="14">
        <v>27.0228422886196</v>
      </c>
      <c r="K18" s="14">
        <v>27.9178115865385</v>
      </c>
      <c r="L18" s="14">
        <v>3.28970621572807</v>
      </c>
      <c r="M18" s="14">
        <v>37.6477614097016</v>
      </c>
      <c r="N18" s="14">
        <v>0.194138127844781</v>
      </c>
      <c r="O18" s="28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-168.84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-168.84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7.13121570646763</v>
      </c>
      <c r="D19" s="14">
        <v>2.57623377051283</v>
      </c>
      <c r="E19" s="14">
        <v>16.5220262802424</v>
      </c>
      <c r="F19" s="14">
        <v>19.7393494046511</v>
      </c>
      <c r="G19" s="14">
        <v>2.37085323608093</v>
      </c>
      <c r="H19" s="14">
        <v>18.2958855566787</v>
      </c>
      <c r="I19" s="14">
        <v>14.6364388426522</v>
      </c>
      <c r="J19" s="14">
        <v>1.90151450224221</v>
      </c>
      <c r="K19" s="14">
        <v>25.5742498474631</v>
      </c>
      <c r="L19" s="14">
        <v>2.58344158131063</v>
      </c>
      <c r="M19" s="14">
        <v>23.3971238436729</v>
      </c>
      <c r="N19" s="14">
        <v>5.50615842919797</v>
      </c>
      <c r="O19" s="28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24.3853512859408</v>
      </c>
      <c r="D20" s="14">
        <v>2.00232102989344</v>
      </c>
      <c r="E20" s="14">
        <v>9.32589179137722</v>
      </c>
      <c r="F20" s="14">
        <v>55.6110815379672</v>
      </c>
      <c r="G20" s="14">
        <v>7.73555124505909</v>
      </c>
      <c r="H20" s="14">
        <v>19.8281584627213</v>
      </c>
      <c r="I20" s="14">
        <v>26.2554600542847</v>
      </c>
      <c r="J20" s="14">
        <v>0.597317563534165</v>
      </c>
      <c r="K20" s="14">
        <v>19.8512478119912</v>
      </c>
      <c r="L20" s="14">
        <v>4.69817755645804</v>
      </c>
      <c r="M20" s="14">
        <v>42.0257196550198</v>
      </c>
      <c r="N20" s="14">
        <v>26.9299558816913</v>
      </c>
      <c r="O20" s="28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-168.84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-168.84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43.5313908076065</v>
      </c>
      <c r="D21" s="14">
        <v>15.3130296890842</v>
      </c>
      <c r="E21" s="14">
        <v>0.57557227788493</v>
      </c>
      <c r="F21" s="14">
        <v>4.25597201334313</v>
      </c>
      <c r="G21" s="14">
        <v>59.0114949705237</v>
      </c>
      <c r="H21" s="14">
        <v>0.998310330323875</v>
      </c>
      <c r="I21" s="14">
        <v>0.31858439790085</v>
      </c>
      <c r="J21" s="14">
        <v>32.5729423276802</v>
      </c>
      <c r="K21" s="14">
        <v>7.26868510711938</v>
      </c>
      <c r="L21" s="14">
        <v>38.9116945750734</v>
      </c>
      <c r="M21" s="14">
        <v>9.97520341537893</v>
      </c>
      <c r="N21" s="14">
        <v>13.3756733306901</v>
      </c>
      <c r="O21" s="28"/>
      <c r="P21" s="13">
        <v>18.0</v>
      </c>
      <c r="Q21" s="16">
        <f>VLOOKUP(IF(C21&gt;240,5,IF(C21&gt;180,4,IF(C21&gt;120,3,IF(C21&gt;60,2,IF(C21&gt;30,1,0))))),Trial!$E$8:$H$13,4)</f>
        <v>-168.84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-168.84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-168.84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-168.84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14">
        <v>25.8157242631028</v>
      </c>
      <c r="D22" s="14">
        <v>8.61292444635183</v>
      </c>
      <c r="E22" s="14">
        <v>6.18613058701158</v>
      </c>
      <c r="F22" s="14">
        <v>5.81653160043061</v>
      </c>
      <c r="G22" s="14">
        <v>5.68470688071102</v>
      </c>
      <c r="H22" s="14">
        <v>0.521858765278012</v>
      </c>
      <c r="I22" s="14">
        <v>0.581537545658648</v>
      </c>
      <c r="J22" s="14">
        <v>18.345794006552</v>
      </c>
      <c r="K22" s="14">
        <v>6.20352528204983</v>
      </c>
      <c r="L22" s="14">
        <v>60.8150833906764</v>
      </c>
      <c r="M22" s="14">
        <v>14.8047142702373</v>
      </c>
      <c r="N22" s="14">
        <v>6.75448770867661</v>
      </c>
      <c r="O22" s="28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-844.2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6.24884009594098</v>
      </c>
      <c r="D23" s="14">
        <v>65.3310704007189</v>
      </c>
      <c r="E23" s="14">
        <v>1.45138094091063</v>
      </c>
      <c r="F23" s="14">
        <v>2.23223203327507</v>
      </c>
      <c r="G23" s="14">
        <v>2.85092004574835</v>
      </c>
      <c r="H23" s="14">
        <v>1.1067083850503</v>
      </c>
      <c r="I23" s="14">
        <v>15.6223649986827</v>
      </c>
      <c r="J23" s="14">
        <v>49.281275890734</v>
      </c>
      <c r="K23" s="14">
        <v>25.9974289207224</v>
      </c>
      <c r="L23" s="14">
        <v>24.694053349458</v>
      </c>
      <c r="M23" s="14">
        <v>7.53986296942458</v>
      </c>
      <c r="N23" s="14">
        <v>33.0466916300079</v>
      </c>
      <c r="O23" s="28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-844.2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-168.84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-168.84</v>
      </c>
    </row>
    <row r="24" ht="15.75" customHeight="1">
      <c r="B24" s="13">
        <v>21.0</v>
      </c>
      <c r="C24" s="14">
        <v>3.60280688619241</v>
      </c>
      <c r="D24" s="14">
        <v>26.1381538970673</v>
      </c>
      <c r="E24" s="14">
        <v>19.8553458362104</v>
      </c>
      <c r="F24" s="14">
        <v>16.2915300247229</v>
      </c>
      <c r="G24" s="14">
        <v>0.899630304134866</v>
      </c>
      <c r="H24" s="14">
        <v>11.5570247679235</v>
      </c>
      <c r="I24" s="14">
        <v>10.7177431688862</v>
      </c>
      <c r="J24" s="14">
        <v>2.83931252458707</v>
      </c>
      <c r="K24" s="14">
        <v>6.8254466727376</v>
      </c>
      <c r="L24" s="14">
        <v>7.24284425843507</v>
      </c>
      <c r="M24" s="14">
        <v>5.64483168767765</v>
      </c>
      <c r="N24" s="14">
        <v>16.0983681253375</v>
      </c>
      <c r="O24" s="28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14.6703887119176</v>
      </c>
      <c r="D25" s="14">
        <v>0.523752216249704</v>
      </c>
      <c r="E25" s="14">
        <v>23.6994899699238</v>
      </c>
      <c r="F25" s="14">
        <v>8.19750410994172</v>
      </c>
      <c r="G25" s="14">
        <v>17.7038559078457</v>
      </c>
      <c r="H25" s="14">
        <v>0.619389824651849</v>
      </c>
      <c r="I25" s="14">
        <v>2.84862664172639</v>
      </c>
      <c r="J25" s="14">
        <v>0.931821974652855</v>
      </c>
      <c r="K25" s="14">
        <v>29.6343310630385</v>
      </c>
      <c r="L25" s="14">
        <v>14.3119305179672</v>
      </c>
      <c r="M25" s="14">
        <v>7.44800196262076</v>
      </c>
      <c r="N25" s="14">
        <v>15.4677854099529</v>
      </c>
      <c r="O25" s="28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0.059338466086562</v>
      </c>
      <c r="D26" s="14">
        <v>9.60806528571993</v>
      </c>
      <c r="E26" s="14">
        <v>12.5070170027422</v>
      </c>
      <c r="F26" s="14">
        <v>5.30208967393264</v>
      </c>
      <c r="G26" s="14">
        <v>7.89693840080872</v>
      </c>
      <c r="H26" s="14">
        <v>1.12513363139235</v>
      </c>
      <c r="I26" s="14">
        <v>4.93453525705263</v>
      </c>
      <c r="J26" s="14">
        <v>12.8149210976422</v>
      </c>
      <c r="K26" s="14">
        <v>45.151460945061</v>
      </c>
      <c r="L26" s="14">
        <v>15.6745655502411</v>
      </c>
      <c r="M26" s="14">
        <v>1.584759522952</v>
      </c>
      <c r="N26" s="14">
        <v>3.46807282185182</v>
      </c>
      <c r="O26" s="28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-168.84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14">
        <v>9.82074044644833</v>
      </c>
      <c r="D27" s="14">
        <v>30.4449538315151</v>
      </c>
      <c r="E27" s="14">
        <v>17.7846081045228</v>
      </c>
      <c r="F27" s="14">
        <v>12.2418404503943</v>
      </c>
      <c r="G27" s="14">
        <v>14.698759051341</v>
      </c>
      <c r="H27" s="14">
        <v>11.6685182339559</v>
      </c>
      <c r="I27" s="14">
        <v>13.5820928256245</v>
      </c>
      <c r="J27" s="14">
        <v>35.8233785452295</v>
      </c>
      <c r="K27" s="14">
        <v>22.9022156680993</v>
      </c>
      <c r="L27" s="14">
        <v>17.1126160857486</v>
      </c>
      <c r="M27" s="14">
        <v>62.258570945465</v>
      </c>
      <c r="N27" s="14">
        <v>22.2282429120008</v>
      </c>
      <c r="O27" s="28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-168.84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-168.84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-844.2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12.5673631572382</v>
      </c>
      <c r="D28" s="14">
        <v>2.73755949223414</v>
      </c>
      <c r="E28" s="14">
        <v>3.35617472883314</v>
      </c>
      <c r="F28" s="14">
        <v>7.17837183969095</v>
      </c>
      <c r="G28" s="14">
        <v>1.03975316437999</v>
      </c>
      <c r="H28" s="14">
        <v>18.4776411618324</v>
      </c>
      <c r="I28" s="14">
        <v>24.0692079427157</v>
      </c>
      <c r="J28" s="14">
        <v>22.389170982546</v>
      </c>
      <c r="K28" s="14">
        <v>2.65186834149063</v>
      </c>
      <c r="L28" s="14">
        <v>20.8290341118306</v>
      </c>
      <c r="M28" s="14">
        <v>0.0945359765058169</v>
      </c>
      <c r="N28" s="14">
        <v>0.537903090007603</v>
      </c>
      <c r="O28" s="28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14">
        <v>5.30584532534704</v>
      </c>
      <c r="D29" s="14">
        <v>7.99647029745847</v>
      </c>
      <c r="E29" s="14">
        <v>3.43672527233139</v>
      </c>
      <c r="F29" s="14">
        <v>31.4589611599167</v>
      </c>
      <c r="G29" s="14">
        <v>11.195099405718</v>
      </c>
      <c r="H29" s="14">
        <v>44.4949171294398</v>
      </c>
      <c r="I29" s="14">
        <v>29.7116680616949</v>
      </c>
      <c r="J29" s="14">
        <v>10.5922305810483</v>
      </c>
      <c r="K29" s="14">
        <v>12.5871239424988</v>
      </c>
      <c r="L29" s="14">
        <v>1.25308197224513</v>
      </c>
      <c r="M29" s="14">
        <v>12.430780478123</v>
      </c>
      <c r="N29" s="14">
        <v>47.5589207162089</v>
      </c>
      <c r="O29" s="28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-168.84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-168.84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-168.84</v>
      </c>
    </row>
    <row r="30" ht="15.75" customHeight="1">
      <c r="B30" s="13">
        <v>27.0</v>
      </c>
      <c r="C30" s="14">
        <v>0.372852170839906</v>
      </c>
      <c r="D30" s="14">
        <v>4.12710533710197</v>
      </c>
      <c r="E30" s="14">
        <v>3.33846098743379</v>
      </c>
      <c r="F30" s="14">
        <v>0.567260907489269</v>
      </c>
      <c r="G30" s="14">
        <v>6.36403624434024</v>
      </c>
      <c r="H30" s="14">
        <v>2.97009933739901</v>
      </c>
      <c r="I30" s="14">
        <v>12.7998986690815</v>
      </c>
      <c r="J30" s="14">
        <v>9.41512400982901</v>
      </c>
      <c r="K30" s="14">
        <v>7.28683614773043</v>
      </c>
      <c r="L30" s="14">
        <v>17.1766752976211</v>
      </c>
      <c r="M30" s="14">
        <v>3.13512418182383</v>
      </c>
      <c r="N30" s="14">
        <v>2.52543345093727</v>
      </c>
      <c r="O30" s="28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14">
        <v>2.654117513448</v>
      </c>
      <c r="D31" s="14">
        <v>3.1973184328118</v>
      </c>
      <c r="E31" s="14">
        <v>17.9270681247691</v>
      </c>
      <c r="F31" s="14">
        <v>14.1518201392963</v>
      </c>
      <c r="G31" s="14">
        <v>0.455523039850835</v>
      </c>
      <c r="H31" s="14">
        <v>3.05058161029592</v>
      </c>
      <c r="I31" s="14">
        <v>14.2793066551188</v>
      </c>
      <c r="J31" s="14">
        <v>16.1194007790865</v>
      </c>
      <c r="K31" s="14">
        <v>19.7188897657426</v>
      </c>
      <c r="L31" s="14">
        <v>3.6010222393088</v>
      </c>
      <c r="M31" s="14">
        <v>35.4288424461698</v>
      </c>
      <c r="N31" s="14">
        <v>15.837429069851</v>
      </c>
      <c r="O31" s="28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-168.84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5.30708981445059</v>
      </c>
      <c r="D32" s="14">
        <v>1.99948858865615</v>
      </c>
      <c r="E32" s="14">
        <v>8.26396584743634</v>
      </c>
      <c r="F32" s="14">
        <v>1.32384835506097</v>
      </c>
      <c r="G32" s="14">
        <v>2.93931415770203</v>
      </c>
      <c r="H32" s="14">
        <v>32.811120470187</v>
      </c>
      <c r="I32" s="14">
        <v>1.01802300894633</v>
      </c>
      <c r="J32" s="14">
        <v>18.7482113710822</v>
      </c>
      <c r="K32" s="14">
        <v>0.237919084584657</v>
      </c>
      <c r="L32" s="14">
        <v>5.48252387177858</v>
      </c>
      <c r="M32" s="14">
        <v>10.5817101191016</v>
      </c>
      <c r="N32" s="14">
        <v>17.6548810203778</v>
      </c>
      <c r="O32" s="28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-168.84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19.4104862124222</v>
      </c>
      <c r="D33" s="14">
        <v>1.55576548771933</v>
      </c>
      <c r="E33" s="14">
        <v>10.7233727232103</v>
      </c>
      <c r="F33" s="14">
        <v>10.0330713833682</v>
      </c>
      <c r="G33" s="14">
        <v>1.34109625570102</v>
      </c>
      <c r="H33" s="14">
        <v>26.9136677483532</v>
      </c>
      <c r="I33" s="14">
        <v>8.47407886991277</v>
      </c>
      <c r="J33" s="14">
        <v>12.5127018430543</v>
      </c>
      <c r="K33" s="14">
        <v>3.52680378360674</v>
      </c>
      <c r="L33" s="14">
        <v>0.185113332699984</v>
      </c>
      <c r="M33" s="14">
        <v>33.4680916186965</v>
      </c>
      <c r="N33" s="14">
        <v>27.7930894295189</v>
      </c>
      <c r="O33" s="28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-168.84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8.05848775198683</v>
      </c>
      <c r="D34" s="14">
        <v>22.0121210707787</v>
      </c>
      <c r="E34" s="14">
        <v>0.0156125938519835</v>
      </c>
      <c r="F34" s="14">
        <v>12.9221546596797</v>
      </c>
      <c r="G34" s="14">
        <v>0.258521635551006</v>
      </c>
      <c r="H34" s="14">
        <v>12.1691355972763</v>
      </c>
      <c r="I34" s="14">
        <v>11.6567579184877</v>
      </c>
      <c r="J34" s="14">
        <v>29.6007927494559</v>
      </c>
      <c r="K34" s="14">
        <v>0.658423702698201</v>
      </c>
      <c r="L34" s="14">
        <v>3.61389237905899</v>
      </c>
      <c r="M34" s="14">
        <v>0.835204333012295</v>
      </c>
      <c r="N34" s="14">
        <v>10.9254802291499</v>
      </c>
      <c r="O34" s="28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17.0581420271875</v>
      </c>
      <c r="D35" s="14">
        <v>7.65414831228554</v>
      </c>
      <c r="E35" s="14">
        <v>1.66103457100689</v>
      </c>
      <c r="F35" s="14">
        <v>8.36773755960166</v>
      </c>
      <c r="G35" s="14">
        <v>5.15530883800238</v>
      </c>
      <c r="H35" s="14">
        <v>4.42661809735</v>
      </c>
      <c r="I35" s="14">
        <v>2.68043795367703</v>
      </c>
      <c r="J35" s="14">
        <v>1.25108381554049</v>
      </c>
      <c r="K35" s="14">
        <v>46.4391146575041</v>
      </c>
      <c r="L35" s="14">
        <v>1.99886652175337</v>
      </c>
      <c r="M35" s="14">
        <v>31.7999069141792</v>
      </c>
      <c r="N35" s="14">
        <v>30.9752683235768</v>
      </c>
      <c r="O35" s="28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-168.84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-168.84</v>
      </c>
      <c r="AB35" s="16">
        <f>VLOOKUP(IF(N35&gt;240,5,IF(N35&gt;180,4,IF(N35&gt;120,3,IF(N35&gt;60,2,IF(N35&gt;30,1,0))))),Trial!$E$8:$H$13,4)</f>
        <v>-168.84</v>
      </c>
    </row>
    <row r="36" ht="15.75" customHeight="1">
      <c r="B36" s="13">
        <v>33.0</v>
      </c>
      <c r="C36" s="14">
        <v>1.29337398335338</v>
      </c>
      <c r="D36" s="14">
        <v>15.0190533924134</v>
      </c>
      <c r="E36" s="14">
        <v>8.14431874779984</v>
      </c>
      <c r="F36" s="14">
        <v>23.3552476285461</v>
      </c>
      <c r="G36" s="14">
        <v>1.41103084497564</v>
      </c>
      <c r="H36" s="14">
        <v>3.59038820698159</v>
      </c>
      <c r="I36" s="14">
        <v>5.62287331558764</v>
      </c>
      <c r="J36" s="14">
        <v>7.49082914320752</v>
      </c>
      <c r="K36" s="14">
        <v>9.30704759666696</v>
      </c>
      <c r="L36" s="14">
        <v>9.720792719163</v>
      </c>
      <c r="M36" s="14">
        <v>19.4540763872893</v>
      </c>
      <c r="N36" s="14">
        <v>10.4143341871265</v>
      </c>
      <c r="O36" s="28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10.5973887623506</v>
      </c>
      <c r="D37" s="14">
        <v>3.10163560789078</v>
      </c>
      <c r="E37" s="14">
        <v>23.0419857880536</v>
      </c>
      <c r="F37" s="14">
        <v>5.28787661031077</v>
      </c>
      <c r="G37" s="14">
        <v>2.45269101345912</v>
      </c>
      <c r="H37" s="14">
        <v>2.12812422774732</v>
      </c>
      <c r="I37" s="14">
        <v>1.54257823247463</v>
      </c>
      <c r="J37" s="14">
        <v>10.600816932808</v>
      </c>
      <c r="K37" s="14">
        <v>48.7266107939837</v>
      </c>
      <c r="L37" s="14">
        <v>7.7188743333966</v>
      </c>
      <c r="M37" s="14">
        <v>28.0244818969134</v>
      </c>
      <c r="N37" s="14">
        <v>16.2240273126619</v>
      </c>
      <c r="O37" s="28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-168.84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6.80758400587365</v>
      </c>
      <c r="D38" s="14">
        <v>38.4552274159809</v>
      </c>
      <c r="E38" s="14">
        <v>1.55207712203264</v>
      </c>
      <c r="F38" s="14">
        <v>23.0364231100742</v>
      </c>
      <c r="G38" s="14">
        <v>15.3995269209004</v>
      </c>
      <c r="H38" s="14">
        <v>1.57925596666883</v>
      </c>
      <c r="I38" s="14">
        <v>6.87988568813854</v>
      </c>
      <c r="J38" s="14">
        <v>19.0278421382638</v>
      </c>
      <c r="K38" s="14">
        <v>10.1620555249974</v>
      </c>
      <c r="L38" s="14">
        <v>10.0469090463594</v>
      </c>
      <c r="M38" s="14">
        <v>22.6455677846882</v>
      </c>
      <c r="N38" s="14">
        <v>27.5003774451528</v>
      </c>
      <c r="O38" s="28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-168.84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7.85342182964087</v>
      </c>
      <c r="D39" s="14">
        <v>11.8752625392036</v>
      </c>
      <c r="E39" s="14">
        <v>4.74557581124827</v>
      </c>
      <c r="F39" s="14">
        <v>4.37966670712314</v>
      </c>
      <c r="G39" s="14">
        <v>27.4102371173415</v>
      </c>
      <c r="H39" s="14">
        <v>3.2252311357297</v>
      </c>
      <c r="I39" s="14">
        <v>19.3093363701584</v>
      </c>
      <c r="J39" s="14">
        <v>5.97402451559901</v>
      </c>
      <c r="K39" s="14">
        <v>11.3525920605696</v>
      </c>
      <c r="L39" s="14">
        <v>0.521002560853958</v>
      </c>
      <c r="M39" s="14">
        <v>7.50623629661277</v>
      </c>
      <c r="N39" s="14">
        <v>51.7388569054891</v>
      </c>
      <c r="O39" s="28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-168.84</v>
      </c>
    </row>
    <row r="40" ht="15.75" customHeight="1">
      <c r="B40" s="13">
        <v>37.0</v>
      </c>
      <c r="C40" s="14">
        <v>24.7641511993918</v>
      </c>
      <c r="D40" s="14">
        <v>8.85564608266577</v>
      </c>
      <c r="E40" s="14">
        <v>8.43934910595756</v>
      </c>
      <c r="F40" s="14">
        <v>9.65475228382275</v>
      </c>
      <c r="G40" s="14">
        <v>46.3975897380612</v>
      </c>
      <c r="H40" s="14">
        <v>6.85480590467154</v>
      </c>
      <c r="I40" s="14">
        <v>11.1863692408789</v>
      </c>
      <c r="J40" s="14">
        <v>1.92834643414244</v>
      </c>
      <c r="K40" s="14">
        <v>6.01294084939352</v>
      </c>
      <c r="L40" s="14">
        <v>23.8678643187944</v>
      </c>
      <c r="M40" s="14">
        <v>1.9023698894307</v>
      </c>
      <c r="N40" s="14">
        <v>19.9750911857219</v>
      </c>
      <c r="O40" s="28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-168.84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1.78663083628807</v>
      </c>
      <c r="D41" s="14">
        <v>17.0169708173009</v>
      </c>
      <c r="E41" s="14">
        <v>66.907822169308</v>
      </c>
      <c r="F41" s="14">
        <v>14.0961335174026</v>
      </c>
      <c r="G41" s="14">
        <v>0.442414573876371</v>
      </c>
      <c r="H41" s="14">
        <v>3.72886738084193</v>
      </c>
      <c r="I41" s="14">
        <v>1.77190892441956</v>
      </c>
      <c r="J41" s="14">
        <v>68.4355096314983</v>
      </c>
      <c r="K41" s="14">
        <v>11.3584278517621</v>
      </c>
      <c r="L41" s="14">
        <v>10.3644879092462</v>
      </c>
      <c r="M41" s="14">
        <v>9.6537545369938</v>
      </c>
      <c r="N41" s="14">
        <v>6.12372613915323</v>
      </c>
      <c r="O41" s="28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-844.2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-844.2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4.06001033821946</v>
      </c>
      <c r="D42" s="14">
        <v>7.23100661532953</v>
      </c>
      <c r="E42" s="14">
        <v>7.24883319810033</v>
      </c>
      <c r="F42" s="14">
        <v>8.88673058710992</v>
      </c>
      <c r="G42" s="14">
        <v>10.743346264887</v>
      </c>
      <c r="H42" s="14">
        <v>14.4871878431397</v>
      </c>
      <c r="I42" s="14">
        <v>15.7831293990122</v>
      </c>
      <c r="J42" s="14">
        <v>23.1978736805234</v>
      </c>
      <c r="K42" s="14">
        <v>7.78100219322369</v>
      </c>
      <c r="L42" s="14">
        <v>0.743535393233122</v>
      </c>
      <c r="M42" s="14">
        <v>41.2905007116219</v>
      </c>
      <c r="N42" s="14">
        <v>11.1319620760256</v>
      </c>
      <c r="O42" s="28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-168.84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15.0242030800538</v>
      </c>
      <c r="D43" s="14">
        <v>15.8011257502468</v>
      </c>
      <c r="E43" s="14">
        <v>3.78068037796766</v>
      </c>
      <c r="F43" s="14">
        <v>4.11631774390116</v>
      </c>
      <c r="G43" s="14">
        <v>6.41358419554308</v>
      </c>
      <c r="H43" s="14">
        <v>12.9995460010352</v>
      </c>
      <c r="I43" s="14">
        <v>36.0200491808077</v>
      </c>
      <c r="J43" s="14">
        <v>14.8813336382838</v>
      </c>
      <c r="K43" s="14">
        <v>0.943402263801545</v>
      </c>
      <c r="L43" s="14">
        <v>13.4718082230016</v>
      </c>
      <c r="M43" s="14">
        <v>20.5011977947535</v>
      </c>
      <c r="N43" s="14">
        <v>23.0356549924675</v>
      </c>
      <c r="O43" s="28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-168.84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5.34560003520362</v>
      </c>
      <c r="D44" s="14">
        <v>5.37395359016955</v>
      </c>
      <c r="E44" s="14">
        <v>48.2236510117478</v>
      </c>
      <c r="F44" s="14">
        <v>20.0399755261125</v>
      </c>
      <c r="G44" s="14">
        <v>2.53969131270424</v>
      </c>
      <c r="H44" s="14">
        <v>17.9376056737484</v>
      </c>
      <c r="I44" s="14">
        <v>4.13846121566356</v>
      </c>
      <c r="J44" s="14">
        <v>1.59398830728605</v>
      </c>
      <c r="K44" s="14">
        <v>13.7507791465514</v>
      </c>
      <c r="L44" s="14">
        <v>13.9475421834024</v>
      </c>
      <c r="M44" s="14">
        <v>14.3886265385183</v>
      </c>
      <c r="N44" s="14">
        <v>39.0191273290539</v>
      </c>
      <c r="O44" s="28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-168.84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-168.84</v>
      </c>
    </row>
    <row r="45" ht="15.75" customHeight="1">
      <c r="B45" s="13">
        <v>42.0</v>
      </c>
      <c r="C45" s="14">
        <v>11.3182273232031</v>
      </c>
      <c r="D45" s="14">
        <v>28.4154067362163</v>
      </c>
      <c r="E45" s="14">
        <v>6.35966010449261</v>
      </c>
      <c r="F45" s="14">
        <v>7.7664635097608</v>
      </c>
      <c r="G45" s="14">
        <v>7.09282527677715</v>
      </c>
      <c r="H45" s="14">
        <v>47.992890064878</v>
      </c>
      <c r="I45" s="14">
        <v>29.1005781466577</v>
      </c>
      <c r="J45" s="14">
        <v>4.20336278853938</v>
      </c>
      <c r="K45" s="14">
        <v>15.7042220368268</v>
      </c>
      <c r="L45" s="14">
        <v>7.91360011072066</v>
      </c>
      <c r="M45" s="14">
        <v>29.3431699542764</v>
      </c>
      <c r="N45" s="14">
        <v>30.848614553592</v>
      </c>
      <c r="O45" s="28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-168.84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-168.84</v>
      </c>
    </row>
    <row r="46" ht="15.75" customHeight="1">
      <c r="B46" s="13">
        <v>43.0</v>
      </c>
      <c r="C46" s="14">
        <v>3.97711059311405</v>
      </c>
      <c r="D46" s="14">
        <v>50.7591882322855</v>
      </c>
      <c r="E46" s="14">
        <v>15.3566654020207</v>
      </c>
      <c r="F46" s="14">
        <v>9.61216249270365</v>
      </c>
      <c r="G46" s="14">
        <v>13.1105422920765</v>
      </c>
      <c r="H46" s="14">
        <v>16.1930507022666</v>
      </c>
      <c r="I46" s="14">
        <v>20.2457391231539</v>
      </c>
      <c r="J46" s="14">
        <v>14.1192114274286</v>
      </c>
      <c r="K46" s="14">
        <v>35.2823971658667</v>
      </c>
      <c r="L46" s="14">
        <v>6.65740070398897</v>
      </c>
      <c r="M46" s="14">
        <v>20.5129935912074</v>
      </c>
      <c r="N46" s="14">
        <v>11.1213797650518</v>
      </c>
      <c r="O46" s="28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-168.84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-168.84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0.177360156085342</v>
      </c>
      <c r="D47" s="14">
        <v>2.77855543652549</v>
      </c>
      <c r="E47" s="14">
        <v>0.331128335092217</v>
      </c>
      <c r="F47" s="14">
        <v>15.7940724126197</v>
      </c>
      <c r="G47" s="14">
        <v>1.95476603927091</v>
      </c>
      <c r="H47" s="14">
        <v>47.9766491775341</v>
      </c>
      <c r="I47" s="14">
        <v>1.31069143535569</v>
      </c>
      <c r="J47" s="14">
        <v>17.558605663921</v>
      </c>
      <c r="K47" s="14">
        <v>7.200467067305</v>
      </c>
      <c r="L47" s="14">
        <v>35.2915735617002</v>
      </c>
      <c r="M47" s="14">
        <v>1.53438049216846</v>
      </c>
      <c r="N47" s="14">
        <v>11.9986526894601</v>
      </c>
      <c r="O47" s="28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-168.84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-168.84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21.5651190441036</v>
      </c>
      <c r="D48" s="14">
        <v>11.3670516921013</v>
      </c>
      <c r="E48" s="14">
        <v>12.9967728139484</v>
      </c>
      <c r="F48" s="14">
        <v>12.5742221524225</v>
      </c>
      <c r="G48" s="14">
        <v>7.98802406061441</v>
      </c>
      <c r="H48" s="14">
        <v>23.7018039532953</v>
      </c>
      <c r="I48" s="14">
        <v>1.50657863847712</v>
      </c>
      <c r="J48" s="14">
        <v>14.6969374961438</v>
      </c>
      <c r="K48" s="14">
        <v>16.2078124231877</v>
      </c>
      <c r="L48" s="14">
        <v>11.4784832089471</v>
      </c>
      <c r="M48" s="14">
        <v>3.0783000629366</v>
      </c>
      <c r="N48" s="14">
        <v>2.30823223013431</v>
      </c>
      <c r="O48" s="28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14">
        <v>1.86937792226672</v>
      </c>
      <c r="D49" s="14">
        <v>3.45877290554237</v>
      </c>
      <c r="E49" s="14">
        <v>3.4581562871212</v>
      </c>
      <c r="F49" s="14">
        <v>26.0324927686218</v>
      </c>
      <c r="G49" s="14">
        <v>2.52954238746694</v>
      </c>
      <c r="H49" s="14">
        <v>1.12770048549561</v>
      </c>
      <c r="I49" s="14">
        <v>23.6091508031933</v>
      </c>
      <c r="J49" s="14">
        <v>0.31819891417399</v>
      </c>
      <c r="K49" s="14">
        <v>9.51701026177034</v>
      </c>
      <c r="L49" s="14">
        <v>3.78137006191537</v>
      </c>
      <c r="M49" s="14">
        <v>26.5712732902232</v>
      </c>
      <c r="N49" s="14">
        <v>50.2737024773784</v>
      </c>
      <c r="O49" s="28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-168.84</v>
      </c>
    </row>
    <row r="50" ht="15.75" customHeight="1">
      <c r="B50" s="13">
        <v>47.0</v>
      </c>
      <c r="C50" s="14">
        <v>5.04387450870126</v>
      </c>
      <c r="D50" s="14">
        <v>4.90748746320605</v>
      </c>
      <c r="E50" s="14">
        <v>2.65536565566435</v>
      </c>
      <c r="F50" s="14">
        <v>4.26193148363382</v>
      </c>
      <c r="G50" s="14">
        <v>39.2668240585304</v>
      </c>
      <c r="H50" s="14">
        <v>8.57881143456325</v>
      </c>
      <c r="I50" s="14">
        <v>4.05691507738084</v>
      </c>
      <c r="J50" s="14">
        <v>6.14361860090867</v>
      </c>
      <c r="K50" s="14">
        <v>8.57747806236148</v>
      </c>
      <c r="L50" s="14">
        <v>3.51828575832769</v>
      </c>
      <c r="M50" s="14">
        <v>18.2317781768026</v>
      </c>
      <c r="N50" s="14">
        <v>11.1841967985939</v>
      </c>
      <c r="O50" s="28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-168.84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14">
        <v>12.7863539842175</v>
      </c>
      <c r="D51" s="14">
        <v>10.3469464927912</v>
      </c>
      <c r="E51" s="14">
        <v>33.6299587674161</v>
      </c>
      <c r="F51" s="14">
        <v>37.2353513240537</v>
      </c>
      <c r="G51" s="14">
        <v>2.20521670533344</v>
      </c>
      <c r="H51" s="14">
        <v>29.4946339620713</v>
      </c>
      <c r="I51" s="14">
        <v>4.53264978015795</v>
      </c>
      <c r="J51" s="14">
        <v>9.81546349357814</v>
      </c>
      <c r="K51" s="14">
        <v>39.3218367231231</v>
      </c>
      <c r="L51" s="14">
        <v>31.4901785259786</v>
      </c>
      <c r="M51" s="14">
        <v>0.584651675807934</v>
      </c>
      <c r="N51" s="14">
        <v>11.8586470506372</v>
      </c>
      <c r="O51" s="28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-168.84</v>
      </c>
      <c r="T51" s="16">
        <f>VLOOKUP(IF(F51&gt;240,5,IF(F51&gt;180,4,IF(F51&gt;120,3,IF(F51&gt;60,2,IF(F51&gt;30,1,0))))),Trial!$E$8:$H$13,4)</f>
        <v>-168.84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-168.84</v>
      </c>
      <c r="Z51" s="16">
        <f>VLOOKUP(IF(L51&gt;240,5,IF(L51&gt;180,4,IF(L51&gt;120,3,IF(L51&gt;60,2,IF(L51&gt;30,1,0))))),Trial!$E$8:$H$13,4)</f>
        <v>-168.84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7.74498094338924</v>
      </c>
      <c r="D52" s="14">
        <v>7.75007315212861</v>
      </c>
      <c r="E52" s="14">
        <v>20.6896094971554</v>
      </c>
      <c r="F52" s="14">
        <v>3.40550957014784</v>
      </c>
      <c r="G52" s="14">
        <v>8.65747340730455</v>
      </c>
      <c r="H52" s="14">
        <v>5.93633971642703</v>
      </c>
      <c r="I52" s="14">
        <v>14.7925784618812</v>
      </c>
      <c r="J52" s="14">
        <v>1.117157866247</v>
      </c>
      <c r="K52" s="14">
        <v>7.69417605595663</v>
      </c>
      <c r="L52" s="14">
        <v>28.0270049615268</v>
      </c>
      <c r="M52" s="14">
        <v>5.62992888735607</v>
      </c>
      <c r="N52" s="14">
        <v>14.1648198900771</v>
      </c>
      <c r="O52" s="28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14">
        <v>11.2549390637534</v>
      </c>
      <c r="D53" s="14">
        <v>2.10437107365578</v>
      </c>
      <c r="E53" s="14">
        <v>8.10091488528997</v>
      </c>
      <c r="F53" s="14">
        <v>13.4780335094066</v>
      </c>
      <c r="G53" s="14">
        <v>83.5755503816953</v>
      </c>
      <c r="H53" s="14">
        <v>27.7894726103607</v>
      </c>
      <c r="I53" s="14">
        <v>2.92056708829477</v>
      </c>
      <c r="J53" s="14">
        <v>35.3691475726386</v>
      </c>
      <c r="K53" s="14">
        <v>7.78180438326672</v>
      </c>
      <c r="L53" s="14">
        <v>10.9789163589275</v>
      </c>
      <c r="M53" s="14">
        <v>20.0847824004697</v>
      </c>
      <c r="N53" s="14">
        <v>29.8145925241027</v>
      </c>
      <c r="O53" s="28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-844.2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-168.84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14">
        <v>6.42824620560218</v>
      </c>
      <c r="D54" s="14">
        <v>2.22964716978542</v>
      </c>
      <c r="E54" s="14">
        <v>4.19923504233354</v>
      </c>
      <c r="F54" s="14">
        <v>1.10420959303156</v>
      </c>
      <c r="G54" s="14">
        <v>9.80816419003531</v>
      </c>
      <c r="H54" s="14">
        <v>48.2700190295405</v>
      </c>
      <c r="I54" s="14">
        <v>0.635430739480716</v>
      </c>
      <c r="J54" s="14">
        <v>0.861475703654426</v>
      </c>
      <c r="K54" s="14">
        <v>8.86124562006444</v>
      </c>
      <c r="L54" s="14">
        <v>7.1964227152057</v>
      </c>
      <c r="M54" s="14">
        <v>14.1148660877502</v>
      </c>
      <c r="N54" s="14">
        <v>40.2989782280942</v>
      </c>
      <c r="O54" s="28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-168.84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-168.84</v>
      </c>
    </row>
    <row r="55" ht="15.75" customHeight="1">
      <c r="B55" s="13">
        <v>52.0</v>
      </c>
      <c r="C55" s="14">
        <v>6.12067305272158</v>
      </c>
      <c r="D55" s="14">
        <v>7.48181093484163</v>
      </c>
      <c r="E55" s="14">
        <v>5.66316247684881</v>
      </c>
      <c r="F55" s="14">
        <v>2.43765529012308</v>
      </c>
      <c r="G55" s="14">
        <v>27.7123377273295</v>
      </c>
      <c r="H55" s="14">
        <v>10.1451038522646</v>
      </c>
      <c r="I55" s="14">
        <v>2.1172490417496</v>
      </c>
      <c r="J55" s="14">
        <v>1.87660627469542</v>
      </c>
      <c r="K55" s="14">
        <v>4.59182081278414</v>
      </c>
      <c r="L55" s="14">
        <v>6.286142016761</v>
      </c>
      <c r="M55" s="14">
        <v>12.8215832489761</v>
      </c>
      <c r="N55" s="14">
        <v>0.0640372287911899</v>
      </c>
      <c r="O55" s="28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2.91628234321252</v>
      </c>
      <c r="D56" s="14">
        <v>8.8718522968702</v>
      </c>
      <c r="E56" s="14">
        <v>22.3984703129593</v>
      </c>
      <c r="F56" s="14">
        <v>2.2922869669084</v>
      </c>
      <c r="G56" s="14">
        <v>3.40464469743893</v>
      </c>
      <c r="H56" s="14">
        <v>5.90848670806736</v>
      </c>
      <c r="I56" s="14">
        <v>21.3173350355163</v>
      </c>
      <c r="J56" s="14">
        <v>8.72167639201507</v>
      </c>
      <c r="K56" s="14">
        <v>8.74663098016754</v>
      </c>
      <c r="L56" s="14">
        <v>9.11498042056337</v>
      </c>
      <c r="M56" s="14">
        <v>25.4002686122362</v>
      </c>
      <c r="N56" s="14">
        <v>2.63597373152152</v>
      </c>
      <c r="O56" s="28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10.9354841563137</v>
      </c>
      <c r="D57" s="14">
        <v>21.1718855413113</v>
      </c>
      <c r="E57" s="14">
        <v>39.1881295740327</v>
      </c>
      <c r="F57" s="14">
        <v>31.9916015751382</v>
      </c>
      <c r="G57" s="14">
        <v>7.71496997214854</v>
      </c>
      <c r="H57" s="14">
        <v>19.4411964668544</v>
      </c>
      <c r="I57" s="14">
        <v>39.8602664544901</v>
      </c>
      <c r="J57" s="14">
        <v>49.9902878676481</v>
      </c>
      <c r="K57" s="14">
        <v>4.07111956206817</v>
      </c>
      <c r="L57" s="14">
        <v>51.6622384984918</v>
      </c>
      <c r="M57" s="14">
        <v>7.49249720798259</v>
      </c>
      <c r="N57" s="14">
        <v>12.8309976706866</v>
      </c>
      <c r="O57" s="28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-168.84</v>
      </c>
      <c r="T57" s="16">
        <f>VLOOKUP(IF(F57&gt;240,5,IF(F57&gt;180,4,IF(F57&gt;120,3,IF(F57&gt;60,2,IF(F57&gt;30,1,0))))),Trial!$E$8:$H$13,4)</f>
        <v>-168.84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-168.84</v>
      </c>
      <c r="X57" s="16">
        <f>VLOOKUP(IF(J57&gt;240,5,IF(J57&gt;180,4,IF(J57&gt;120,3,IF(J57&gt;60,2,IF(J57&gt;30,1,0))))),Trial!$E$8:$H$13,4)</f>
        <v>-168.84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-168.84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8.71529860456937</v>
      </c>
      <c r="D58" s="14">
        <v>5.43293137103319</v>
      </c>
      <c r="E58" s="14">
        <v>7.65082677360624</v>
      </c>
      <c r="F58" s="14">
        <v>6.70215500984341</v>
      </c>
      <c r="G58" s="14">
        <v>1.03362312012068</v>
      </c>
      <c r="H58" s="14">
        <v>7.1891339855513</v>
      </c>
      <c r="I58" s="14">
        <v>6.17254060925916</v>
      </c>
      <c r="J58" s="14">
        <v>1.73979606013745</v>
      </c>
      <c r="K58" s="14">
        <v>15.1449377455967</v>
      </c>
      <c r="L58" s="14">
        <v>15.6054208281668</v>
      </c>
      <c r="M58" s="14">
        <v>4.71363249002025</v>
      </c>
      <c r="N58" s="14">
        <v>36.469662960591</v>
      </c>
      <c r="O58" s="28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-168.84</v>
      </c>
    </row>
    <row r="59" ht="15.75" customHeight="1">
      <c r="B59" s="13">
        <v>56.0</v>
      </c>
      <c r="C59" s="14">
        <v>6.64658129448071</v>
      </c>
      <c r="D59" s="14">
        <v>4.90380275272764</v>
      </c>
      <c r="E59" s="14">
        <v>32.9715498707928</v>
      </c>
      <c r="F59" s="14">
        <v>1.87287798433858</v>
      </c>
      <c r="G59" s="14">
        <v>3.85736466385424</v>
      </c>
      <c r="H59" s="14">
        <v>0.256338946055621</v>
      </c>
      <c r="I59" s="14">
        <v>9.01721031172201</v>
      </c>
      <c r="J59" s="14">
        <v>39.5059924646934</v>
      </c>
      <c r="K59" s="14">
        <v>14.40466850933</v>
      </c>
      <c r="L59" s="14">
        <v>6.04221322562216</v>
      </c>
      <c r="M59" s="14">
        <v>57.0188982101315</v>
      </c>
      <c r="N59" s="14">
        <v>4.43617762997746</v>
      </c>
      <c r="O59" s="28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-168.84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-168.84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-168.84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15.8811711142007</v>
      </c>
      <c r="D60" s="14">
        <v>12.553598130423</v>
      </c>
      <c r="E60" s="14">
        <v>28.7574752780113</v>
      </c>
      <c r="F60" s="14">
        <v>5.44518537120894</v>
      </c>
      <c r="G60" s="14">
        <v>9.79293501935899</v>
      </c>
      <c r="H60" s="14">
        <v>3.81666646981147</v>
      </c>
      <c r="I60" s="14">
        <v>8.49399406230077</v>
      </c>
      <c r="J60" s="14">
        <v>4.47181573603302</v>
      </c>
      <c r="K60" s="14">
        <v>51.4937012244887</v>
      </c>
      <c r="L60" s="14">
        <v>16.6283504146369</v>
      </c>
      <c r="M60" s="14">
        <v>35.3236074074825</v>
      </c>
      <c r="N60" s="14">
        <v>5.06281547248363</v>
      </c>
      <c r="O60" s="28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-168.84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-168.84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14">
        <v>0.621503843625736</v>
      </c>
      <c r="D61" s="14">
        <v>35.2256397232136</v>
      </c>
      <c r="E61" s="14">
        <v>20.6917122372644</v>
      </c>
      <c r="F61" s="14">
        <v>21.3533966657794</v>
      </c>
      <c r="G61" s="14">
        <v>0.335548364082519</v>
      </c>
      <c r="H61" s="14">
        <v>8.67567752720788</v>
      </c>
      <c r="I61" s="14">
        <v>40.0725802294632</v>
      </c>
      <c r="J61" s="14">
        <v>12.9904327517565</v>
      </c>
      <c r="K61" s="14">
        <v>10.2608022862114</v>
      </c>
      <c r="L61" s="14">
        <v>20.1421435217591</v>
      </c>
      <c r="M61" s="14">
        <v>40.2561178691408</v>
      </c>
      <c r="N61" s="14">
        <v>50.9197889615722</v>
      </c>
      <c r="O61" s="28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-168.84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-168.84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-168.84</v>
      </c>
      <c r="AB61" s="16">
        <f>VLOOKUP(IF(N61&gt;240,5,IF(N61&gt;180,4,IF(N61&gt;120,3,IF(N61&gt;60,2,IF(N61&gt;30,1,0))))),Trial!$E$8:$H$13,4)</f>
        <v>-168.84</v>
      </c>
    </row>
    <row r="62" ht="15.75" customHeight="1">
      <c r="B62" s="13">
        <v>59.0</v>
      </c>
      <c r="C62" s="14">
        <v>9.23472950002179</v>
      </c>
      <c r="D62" s="14">
        <v>0.760586984866232</v>
      </c>
      <c r="E62" s="14">
        <v>6.44763583084568</v>
      </c>
      <c r="F62" s="14">
        <v>19.690680973533</v>
      </c>
      <c r="G62" s="14">
        <v>4.68938569072634</v>
      </c>
      <c r="H62" s="14">
        <v>6.63953886833042</v>
      </c>
      <c r="I62" s="14">
        <v>19.0985985171353</v>
      </c>
      <c r="J62" s="14">
        <v>1.61286024962011</v>
      </c>
      <c r="K62" s="14">
        <v>6.34298202814534</v>
      </c>
      <c r="L62" s="14">
        <v>36.0663337148448</v>
      </c>
      <c r="M62" s="14">
        <v>4.39310219138861</v>
      </c>
      <c r="N62" s="14">
        <v>12.4195809004115</v>
      </c>
      <c r="O62" s="28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-168.84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2.71031440235674</v>
      </c>
      <c r="D63" s="14">
        <v>3.51996115408838</v>
      </c>
      <c r="E63" s="14">
        <v>20.3323412819983</v>
      </c>
      <c r="F63" s="14">
        <v>37.8715398423096</v>
      </c>
      <c r="G63" s="14">
        <v>7.88488232988943</v>
      </c>
      <c r="H63" s="14">
        <v>6.84221142052476</v>
      </c>
      <c r="I63" s="14">
        <v>7.94408251298591</v>
      </c>
      <c r="J63" s="14">
        <v>13.5278721659662</v>
      </c>
      <c r="K63" s="14">
        <v>7.06877984391338</v>
      </c>
      <c r="L63" s="14">
        <v>22.3555782838667</v>
      </c>
      <c r="M63" s="14">
        <v>5.83843802567571</v>
      </c>
      <c r="N63" s="14">
        <v>21.9894520534369</v>
      </c>
      <c r="O63" s="28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-168.84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40.4529408253452</v>
      </c>
      <c r="D64" s="14">
        <v>2.27968295453784</v>
      </c>
      <c r="E64" s="14">
        <v>21.9530591285758</v>
      </c>
      <c r="F64" s="14">
        <v>23.3068697870267</v>
      </c>
      <c r="G64" s="14">
        <v>2.76870604371652</v>
      </c>
      <c r="H64" s="14">
        <v>27.7329957379464</v>
      </c>
      <c r="I64" s="14">
        <v>8.54854531120509</v>
      </c>
      <c r="J64" s="14">
        <v>14.3023910739677</v>
      </c>
      <c r="K64" s="14">
        <v>14.2115663358228</v>
      </c>
      <c r="L64" s="14">
        <v>20.7538287195595</v>
      </c>
      <c r="M64" s="14">
        <v>5.53851744392887</v>
      </c>
      <c r="N64" s="14">
        <v>2.71004657181953</v>
      </c>
      <c r="O64" s="28"/>
      <c r="P64" s="13">
        <v>61.0</v>
      </c>
      <c r="Q64" s="16">
        <f>VLOOKUP(IF(C64&gt;240,5,IF(C64&gt;180,4,IF(C64&gt;120,3,IF(C64&gt;60,2,IF(C64&gt;30,1,0))))),Trial!$E$8:$H$13,4)</f>
        <v>-168.84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18.7269373473195</v>
      </c>
      <c r="D65" s="14">
        <v>28.3606778258894</v>
      </c>
      <c r="E65" s="14">
        <v>3.45000804634765</v>
      </c>
      <c r="F65" s="14">
        <v>19.384767547551</v>
      </c>
      <c r="G65" s="14">
        <v>62.8362275435965</v>
      </c>
      <c r="H65" s="14">
        <v>14.4287221020097</v>
      </c>
      <c r="I65" s="14">
        <v>1.83930116007105</v>
      </c>
      <c r="J65" s="14">
        <v>32.9178261831125</v>
      </c>
      <c r="K65" s="14">
        <v>8.41142154313693</v>
      </c>
      <c r="L65" s="14">
        <v>5.30038306256756</v>
      </c>
      <c r="M65" s="14">
        <v>3.45962073421106</v>
      </c>
      <c r="N65" s="14">
        <v>5.2053030137904</v>
      </c>
      <c r="O65" s="28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-844.2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-168.84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12.024678387049</v>
      </c>
      <c r="D66" s="14">
        <v>9.76665417663753</v>
      </c>
      <c r="E66" s="14">
        <v>9.88108164863661</v>
      </c>
      <c r="F66" s="14">
        <v>6.58051792765036</v>
      </c>
      <c r="G66" s="14">
        <v>13.2085576693745</v>
      </c>
      <c r="H66" s="14">
        <v>21.9604569591719</v>
      </c>
      <c r="I66" s="14">
        <v>3.84790991898626</v>
      </c>
      <c r="J66" s="14">
        <v>4.75762935820967</v>
      </c>
      <c r="K66" s="14">
        <v>16.6382626018705</v>
      </c>
      <c r="L66" s="14">
        <v>12.9894237074288</v>
      </c>
      <c r="M66" s="14">
        <v>10.0613861717284</v>
      </c>
      <c r="N66" s="14">
        <v>7.51655412839572</v>
      </c>
      <c r="O66" s="28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2.83588191960007</v>
      </c>
      <c r="D67" s="14">
        <v>20.7228792825</v>
      </c>
      <c r="E67" s="14">
        <v>3.51591735043462</v>
      </c>
      <c r="F67" s="14">
        <v>2.67459645937609</v>
      </c>
      <c r="G67" s="14">
        <v>8.56743465317234</v>
      </c>
      <c r="H67" s="14">
        <v>12.7684513256853</v>
      </c>
      <c r="I67" s="14">
        <v>1.27755153392217</v>
      </c>
      <c r="J67" s="14">
        <v>11.9940439698504</v>
      </c>
      <c r="K67" s="14">
        <v>22.5303013330761</v>
      </c>
      <c r="L67" s="14">
        <v>58.5368664843469</v>
      </c>
      <c r="M67" s="14">
        <v>9.39318432938308</v>
      </c>
      <c r="N67" s="14">
        <v>8.60714025772664</v>
      </c>
      <c r="O67" s="28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-168.84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9.2257713410072</v>
      </c>
      <c r="D68" s="14">
        <v>22.1286165329132</v>
      </c>
      <c r="E68" s="14">
        <v>12.7199643378364</v>
      </c>
      <c r="F68" s="14">
        <v>27.7902279315952</v>
      </c>
      <c r="G68" s="14">
        <v>15.9173489541965</v>
      </c>
      <c r="H68" s="14">
        <v>19.0047585026579</v>
      </c>
      <c r="I68" s="14">
        <v>6.07567958766595</v>
      </c>
      <c r="J68" s="14">
        <v>13.0453410179572</v>
      </c>
      <c r="K68" s="14">
        <v>55.9334051922293</v>
      </c>
      <c r="L68" s="14">
        <v>25.8367950270388</v>
      </c>
      <c r="M68" s="14">
        <v>4.37501771841198</v>
      </c>
      <c r="N68" s="14">
        <v>5.33917651874681</v>
      </c>
      <c r="O68" s="28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-168.84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14">
        <v>56.4199516929781</v>
      </c>
      <c r="D69" s="14">
        <v>18.0265697970273</v>
      </c>
      <c r="E69" s="14">
        <v>4.14887012913823</v>
      </c>
      <c r="F69" s="14">
        <v>8.47799562849104</v>
      </c>
      <c r="G69" s="14">
        <v>62.6406295232273</v>
      </c>
      <c r="H69" s="14">
        <v>1.25519789970824</v>
      </c>
      <c r="I69" s="14">
        <v>0.854547691997141</v>
      </c>
      <c r="J69" s="14">
        <v>5.01619078684598</v>
      </c>
      <c r="K69" s="14">
        <v>3.8775870599784</v>
      </c>
      <c r="L69" s="14">
        <v>9.3893465353176</v>
      </c>
      <c r="M69" s="14">
        <v>11.0687896255327</v>
      </c>
      <c r="N69" s="14">
        <v>34.3256161622425</v>
      </c>
      <c r="O69" s="28"/>
      <c r="P69" s="13">
        <v>66.0</v>
      </c>
      <c r="Q69" s="16">
        <f>VLOOKUP(IF(C69&gt;240,5,IF(C69&gt;180,4,IF(C69&gt;120,3,IF(C69&gt;60,2,IF(C69&gt;30,1,0))))),Trial!$E$8:$H$13,4)</f>
        <v>-168.84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-844.2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-168.84</v>
      </c>
    </row>
    <row r="70" ht="15.75" customHeight="1">
      <c r="B70" s="13">
        <v>67.0</v>
      </c>
      <c r="C70" s="14">
        <v>3.91555936946894</v>
      </c>
      <c r="D70" s="14">
        <v>6.60646153846756</v>
      </c>
      <c r="E70" s="14">
        <v>10.5295460679119</v>
      </c>
      <c r="F70" s="14">
        <v>16.5982677501844</v>
      </c>
      <c r="G70" s="14">
        <v>10.3250854765065</v>
      </c>
      <c r="H70" s="14">
        <v>2.6882675141918</v>
      </c>
      <c r="I70" s="14">
        <v>24.3464075388823</v>
      </c>
      <c r="J70" s="14">
        <v>15.731813054833</v>
      </c>
      <c r="K70" s="14">
        <v>36.4660839044308</v>
      </c>
      <c r="L70" s="14">
        <v>9.76580578135327</v>
      </c>
      <c r="M70" s="14">
        <v>1.54558324255049</v>
      </c>
      <c r="N70" s="14">
        <v>32.1725031208399</v>
      </c>
      <c r="O70" s="28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-168.84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-168.84</v>
      </c>
    </row>
    <row r="71" ht="15.75" customHeight="1">
      <c r="B71" s="13">
        <v>68.0</v>
      </c>
      <c r="C71" s="14">
        <v>29.9853658942941</v>
      </c>
      <c r="D71" s="14">
        <v>7.87103319307789</v>
      </c>
      <c r="E71" s="14">
        <v>0.73695529717952</v>
      </c>
      <c r="F71" s="14">
        <v>1.82042092317715</v>
      </c>
      <c r="G71" s="14">
        <v>19.5184981523935</v>
      </c>
      <c r="H71" s="14">
        <v>6.3768827682361</v>
      </c>
      <c r="I71" s="14">
        <v>9.41448954865336</v>
      </c>
      <c r="J71" s="14">
        <v>4.93384896079078</v>
      </c>
      <c r="K71" s="14">
        <v>4.85941871535033</v>
      </c>
      <c r="L71" s="14">
        <v>3.47527687903494</v>
      </c>
      <c r="M71" s="14">
        <v>27.7287057122651</v>
      </c>
      <c r="N71" s="14">
        <v>5.65826826961711</v>
      </c>
      <c r="O71" s="28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37.353917824517</v>
      </c>
      <c r="D72" s="14">
        <v>2.76679102255515</v>
      </c>
      <c r="E72" s="14">
        <v>12.1442305616321</v>
      </c>
      <c r="F72" s="14">
        <v>14.5667892600775</v>
      </c>
      <c r="G72" s="14">
        <v>81.1490319159476</v>
      </c>
      <c r="H72" s="14">
        <v>3.03704810706406</v>
      </c>
      <c r="I72" s="14">
        <v>9.18854091083631</v>
      </c>
      <c r="J72" s="14">
        <v>50.3431186054773</v>
      </c>
      <c r="K72" s="14">
        <v>12.959697022404</v>
      </c>
      <c r="L72" s="14">
        <v>9.37342495657504</v>
      </c>
      <c r="M72" s="14">
        <v>68.2068173363249</v>
      </c>
      <c r="N72" s="14">
        <v>2.31534613752821</v>
      </c>
      <c r="O72" s="28"/>
      <c r="P72" s="13">
        <v>69.0</v>
      </c>
      <c r="Q72" s="16">
        <f>VLOOKUP(IF(C72&gt;240,5,IF(C72&gt;180,4,IF(C72&gt;120,3,IF(C72&gt;60,2,IF(C72&gt;30,1,0))))),Trial!$E$8:$H$13,4)</f>
        <v>-168.84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-844.2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-168.84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-844.2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19.5084864081101</v>
      </c>
      <c r="D73" s="14">
        <v>14.2893461504238</v>
      </c>
      <c r="E73" s="14">
        <v>52.0156959882197</v>
      </c>
      <c r="F73" s="14">
        <v>16.6554175636949</v>
      </c>
      <c r="G73" s="14">
        <v>1.29380437426499</v>
      </c>
      <c r="H73" s="14">
        <v>7.36304169287905</v>
      </c>
      <c r="I73" s="14">
        <v>0.351556388195604</v>
      </c>
      <c r="J73" s="14">
        <v>16.5060670388149</v>
      </c>
      <c r="K73" s="14">
        <v>26.4768218539057</v>
      </c>
      <c r="L73" s="14">
        <v>3.73924952084576</v>
      </c>
      <c r="M73" s="14">
        <v>5.10512640466914</v>
      </c>
      <c r="N73" s="14">
        <v>1.65971999608977</v>
      </c>
      <c r="O73" s="28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-168.84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38.0735508613011</v>
      </c>
      <c r="D74" s="14">
        <v>12.0613968366044</v>
      </c>
      <c r="E74" s="14">
        <v>5.88519906392321</v>
      </c>
      <c r="F74" s="14">
        <v>14.4788360310005</v>
      </c>
      <c r="G74" s="14">
        <v>21.0140723815624</v>
      </c>
      <c r="H74" s="14">
        <v>31.4906042143425</v>
      </c>
      <c r="I74" s="14">
        <v>15.6276333465459</v>
      </c>
      <c r="J74" s="14">
        <v>4.0321864024736</v>
      </c>
      <c r="K74" s="14">
        <v>4.98565552057698</v>
      </c>
      <c r="L74" s="14">
        <v>44.7373364095516</v>
      </c>
      <c r="M74" s="14">
        <v>3.75086287502199</v>
      </c>
      <c r="N74" s="14">
        <v>4.02864893199876</v>
      </c>
      <c r="O74" s="28"/>
      <c r="P74" s="13">
        <v>71.0</v>
      </c>
      <c r="Q74" s="16">
        <f>VLOOKUP(IF(C74&gt;240,5,IF(C74&gt;180,4,IF(C74&gt;120,3,IF(C74&gt;60,2,IF(C74&gt;30,1,0))))),Trial!$E$8:$H$13,4)</f>
        <v>-168.84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-168.84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-168.84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0.558750230707685</v>
      </c>
      <c r="D75" s="14">
        <v>15.6826225568758</v>
      </c>
      <c r="E75" s="14">
        <v>10.4309813666638</v>
      </c>
      <c r="F75" s="14">
        <v>12.0959542219745</v>
      </c>
      <c r="G75" s="14">
        <v>0.260243427256978</v>
      </c>
      <c r="H75" s="14">
        <v>3.35437679663301</v>
      </c>
      <c r="I75" s="14">
        <v>8.15335950539954</v>
      </c>
      <c r="J75" s="14">
        <v>5.89376816293225</v>
      </c>
      <c r="K75" s="14">
        <v>15.0582937657781</v>
      </c>
      <c r="L75" s="14">
        <v>15.892190504189</v>
      </c>
      <c r="M75" s="14">
        <v>12.1290765556725</v>
      </c>
      <c r="N75" s="14">
        <v>17.4093712766873</v>
      </c>
      <c r="O75" s="28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23.0224802611831</v>
      </c>
      <c r="D76" s="14">
        <v>2.48010946863588</v>
      </c>
      <c r="E76" s="14">
        <v>2.3840508524358</v>
      </c>
      <c r="F76" s="14">
        <v>13.8853883993992</v>
      </c>
      <c r="G76" s="14">
        <v>21.3535137690053</v>
      </c>
      <c r="H76" s="14">
        <v>0.159133879294494</v>
      </c>
      <c r="I76" s="14">
        <v>5.18102510196586</v>
      </c>
      <c r="J76" s="14">
        <v>50.9835400407143</v>
      </c>
      <c r="K76" s="14">
        <v>20.3420510183306</v>
      </c>
      <c r="L76" s="14">
        <v>24.2545604041282</v>
      </c>
      <c r="M76" s="14">
        <v>27.4429029865626</v>
      </c>
      <c r="N76" s="14">
        <v>19.4012647954034</v>
      </c>
      <c r="O76" s="28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-168.84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18.3469518547164</v>
      </c>
      <c r="D77" s="14">
        <v>7.49146885942184</v>
      </c>
      <c r="E77" s="14">
        <v>0.692702130525204</v>
      </c>
      <c r="F77" s="14">
        <v>2.50293026904748</v>
      </c>
      <c r="G77" s="14">
        <v>4.54152261139825</v>
      </c>
      <c r="H77" s="14">
        <v>26.9163770480096</v>
      </c>
      <c r="I77" s="14">
        <v>16.6562972304629</v>
      </c>
      <c r="J77" s="14">
        <v>1.92110330332071</v>
      </c>
      <c r="K77" s="14">
        <v>15.2593227562712</v>
      </c>
      <c r="L77" s="14">
        <v>5.25031575664116</v>
      </c>
      <c r="M77" s="14">
        <v>38.7147784680345</v>
      </c>
      <c r="N77" s="14">
        <v>36.5079417153915</v>
      </c>
      <c r="O77" s="28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-168.84</v>
      </c>
      <c r="AB77" s="16">
        <f>VLOOKUP(IF(N77&gt;240,5,IF(N77&gt;180,4,IF(N77&gt;120,3,IF(N77&gt;60,2,IF(N77&gt;30,1,0))))),Trial!$E$8:$H$13,4)</f>
        <v>-168.84</v>
      </c>
    </row>
    <row r="78" ht="15.75" customHeight="1">
      <c r="B78" s="13">
        <v>75.0</v>
      </c>
      <c r="C78" s="14">
        <v>6.62252015434206</v>
      </c>
      <c r="D78" s="14">
        <v>9.25918732071295</v>
      </c>
      <c r="E78" s="14">
        <v>23.8037850408186</v>
      </c>
      <c r="F78" s="14">
        <v>0.0769843230955303</v>
      </c>
      <c r="G78" s="14">
        <v>10.427585310171</v>
      </c>
      <c r="H78" s="14">
        <v>3.83968984907239</v>
      </c>
      <c r="I78" s="14">
        <v>13.7146804491738</v>
      </c>
      <c r="J78" s="14">
        <v>2.68486148212105</v>
      </c>
      <c r="K78" s="14">
        <v>11.3747529353233</v>
      </c>
      <c r="L78" s="14">
        <v>20.4420238214763</v>
      </c>
      <c r="M78" s="14">
        <v>23.9495192792695</v>
      </c>
      <c r="N78" s="14">
        <v>14.703654184342</v>
      </c>
      <c r="O78" s="28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17.6679250917615</v>
      </c>
      <c r="D79" s="14">
        <v>2.4145937166012</v>
      </c>
      <c r="E79" s="14">
        <v>0.442083484958857</v>
      </c>
      <c r="F79" s="14">
        <v>7.01658404432237</v>
      </c>
      <c r="G79" s="14">
        <v>50.9000343804188</v>
      </c>
      <c r="H79" s="14">
        <v>36.3211367539784</v>
      </c>
      <c r="I79" s="14">
        <v>9.21749183675274</v>
      </c>
      <c r="J79" s="14">
        <v>7.0886711217463</v>
      </c>
      <c r="K79" s="14">
        <v>27.7037985999772</v>
      </c>
      <c r="L79" s="14">
        <v>2.12591035058722</v>
      </c>
      <c r="M79" s="14">
        <v>5.46235827729106</v>
      </c>
      <c r="N79" s="14">
        <v>4.42912704138468</v>
      </c>
      <c r="O79" s="28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-168.84</v>
      </c>
      <c r="V79" s="16">
        <f>VLOOKUP(IF(H79&gt;240,5,IF(H79&gt;180,4,IF(H79&gt;120,3,IF(H79&gt;60,2,IF(H79&gt;30,1,0))))),Trial!$E$8:$H$13,4)</f>
        <v>-168.84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1.75518121735065</v>
      </c>
      <c r="D80" s="14">
        <v>2.38416516920552</v>
      </c>
      <c r="E80" s="14">
        <v>17.9747396701233</v>
      </c>
      <c r="F80" s="14">
        <v>29.446112270138</v>
      </c>
      <c r="G80" s="14">
        <v>7.38268361548969</v>
      </c>
      <c r="H80" s="14">
        <v>0.911893106357481</v>
      </c>
      <c r="I80" s="14">
        <v>5.21338545251638</v>
      </c>
      <c r="J80" s="14">
        <v>21.8218394348244</v>
      </c>
      <c r="K80" s="14">
        <v>9.95406264904886</v>
      </c>
      <c r="L80" s="14">
        <v>0.548451631329954</v>
      </c>
      <c r="M80" s="14">
        <v>9.4131581671536</v>
      </c>
      <c r="N80" s="14">
        <v>22.1437528041576</v>
      </c>
      <c r="O80" s="28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3.76169564668089</v>
      </c>
      <c r="D81" s="14">
        <v>11.7309002804788</v>
      </c>
      <c r="E81" s="14">
        <v>5.36942982114851</v>
      </c>
      <c r="F81" s="14">
        <v>8.97671019192785</v>
      </c>
      <c r="G81" s="14">
        <v>30.0015638383541</v>
      </c>
      <c r="H81" s="14">
        <v>1.72235760139301</v>
      </c>
      <c r="I81" s="14">
        <v>18.1067526194485</v>
      </c>
      <c r="J81" s="14">
        <v>1.78659754106775</v>
      </c>
      <c r="K81" s="14">
        <v>5.85720957240419</v>
      </c>
      <c r="L81" s="14">
        <v>0.0984563733806454</v>
      </c>
      <c r="M81" s="14">
        <v>5.20642893945226</v>
      </c>
      <c r="N81" s="14">
        <v>16.9882573087918</v>
      </c>
      <c r="O81" s="28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-168.84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0.0475997035391629</v>
      </c>
      <c r="D82" s="14">
        <v>16.9804563738612</v>
      </c>
      <c r="E82" s="14">
        <v>16.521914298016</v>
      </c>
      <c r="F82" s="14">
        <v>5.57327627437189</v>
      </c>
      <c r="G82" s="14">
        <v>21.9817310499885</v>
      </c>
      <c r="H82" s="14">
        <v>37.8058279566189</v>
      </c>
      <c r="I82" s="14">
        <v>3.88424730700003</v>
      </c>
      <c r="J82" s="14">
        <v>34.2392676919393</v>
      </c>
      <c r="K82" s="14">
        <v>11.1463456967132</v>
      </c>
      <c r="L82" s="14">
        <v>3.12276807998921</v>
      </c>
      <c r="M82" s="14">
        <v>6.29296690458432</v>
      </c>
      <c r="N82" s="14">
        <v>14.1028207394512</v>
      </c>
      <c r="O82" s="28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-168.84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-168.84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8.94730330444872</v>
      </c>
      <c r="D83" s="14">
        <v>17.7074816118212</v>
      </c>
      <c r="E83" s="14">
        <v>42.7595509614022</v>
      </c>
      <c r="F83" s="14">
        <v>15.2294997492092</v>
      </c>
      <c r="G83" s="14">
        <v>7.1466716547636</v>
      </c>
      <c r="H83" s="14">
        <v>0.7846460910514</v>
      </c>
      <c r="I83" s="14">
        <v>10.080351701472</v>
      </c>
      <c r="J83" s="14">
        <v>16.8709034280138</v>
      </c>
      <c r="K83" s="14">
        <v>4.50378410982948</v>
      </c>
      <c r="L83" s="14">
        <v>10.6432619667267</v>
      </c>
      <c r="M83" s="14">
        <v>6.2213191794463</v>
      </c>
      <c r="N83" s="14">
        <v>14.3001806124331</v>
      </c>
      <c r="O83" s="28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-168.84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8.16792045487091</v>
      </c>
      <c r="D84" s="14">
        <v>42.5928712983556</v>
      </c>
      <c r="E84" s="14">
        <v>18.3116096438127</v>
      </c>
      <c r="F84" s="14">
        <v>16.4157869846778</v>
      </c>
      <c r="G84" s="14">
        <v>19.959567663561</v>
      </c>
      <c r="H84" s="14">
        <v>10.9812564432413</v>
      </c>
      <c r="I84" s="14">
        <v>47.05448269592</v>
      </c>
      <c r="J84" s="14">
        <v>39.4053261428794</v>
      </c>
      <c r="K84" s="14">
        <v>62.471630286609</v>
      </c>
      <c r="L84" s="14">
        <v>17.1548286912249</v>
      </c>
      <c r="M84" s="14">
        <v>8.5192880127579</v>
      </c>
      <c r="N84" s="14">
        <v>10.7502293340122</v>
      </c>
      <c r="O84" s="28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-168.84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-168.84</v>
      </c>
      <c r="X84" s="16">
        <f>VLOOKUP(IF(J84&gt;240,5,IF(J84&gt;180,4,IF(J84&gt;120,3,IF(J84&gt;60,2,IF(J84&gt;30,1,0))))),Trial!$E$8:$H$13,4)</f>
        <v>-168.84</v>
      </c>
      <c r="Y84" s="16">
        <f>VLOOKUP(IF(K84&gt;240,5,IF(K84&gt;180,4,IF(K84&gt;120,3,IF(K84&gt;60,2,IF(K84&gt;30,1,0))))),Trial!$E$8:$H$13,4)</f>
        <v>-844.2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4.5864489192864</v>
      </c>
      <c r="D85" s="14">
        <v>29.3775822489027</v>
      </c>
      <c r="E85" s="14">
        <v>29.1142725838784</v>
      </c>
      <c r="F85" s="14">
        <v>27.4129605012587</v>
      </c>
      <c r="G85" s="14">
        <v>1.68214314324728</v>
      </c>
      <c r="H85" s="14">
        <v>2.18427068553865</v>
      </c>
      <c r="I85" s="14">
        <v>14.9254917695775</v>
      </c>
      <c r="J85" s="14">
        <v>10.6136463995309</v>
      </c>
      <c r="K85" s="14">
        <v>0.704057664768619</v>
      </c>
      <c r="L85" s="14">
        <v>42.7371720711012</v>
      </c>
      <c r="M85" s="14">
        <v>18.8321531697394</v>
      </c>
      <c r="N85" s="14">
        <v>16.1579753871294</v>
      </c>
      <c r="O85" s="28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-168.84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2.89758234082488</v>
      </c>
      <c r="D86" s="14">
        <v>5.64674271270633</v>
      </c>
      <c r="E86" s="14">
        <v>12.7321521022871</v>
      </c>
      <c r="F86" s="14">
        <v>11.99326146331</v>
      </c>
      <c r="G86" s="14">
        <v>33.057471543821</v>
      </c>
      <c r="H86" s="14">
        <v>5.72489606954844</v>
      </c>
      <c r="I86" s="14">
        <v>1.58797852539018</v>
      </c>
      <c r="J86" s="14">
        <v>24.3573120316926</v>
      </c>
      <c r="K86" s="14">
        <v>11.7979927691284</v>
      </c>
      <c r="L86" s="14">
        <v>9.12085681222379</v>
      </c>
      <c r="M86" s="14">
        <v>27.3664768772636</v>
      </c>
      <c r="N86" s="14">
        <v>28.6545750393037</v>
      </c>
      <c r="O86" s="28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-168.84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1.53570769820362</v>
      </c>
      <c r="D87" s="14">
        <v>7.39403324201703</v>
      </c>
      <c r="E87" s="14">
        <v>0.824553994461894</v>
      </c>
      <c r="F87" s="14">
        <v>4.64325775858015</v>
      </c>
      <c r="G87" s="14">
        <v>4.17135903378949</v>
      </c>
      <c r="H87" s="14">
        <v>8.91940270084888</v>
      </c>
      <c r="I87" s="14">
        <v>27.3888656391267</v>
      </c>
      <c r="J87" s="14">
        <v>3.79313869401813</v>
      </c>
      <c r="K87" s="14">
        <v>26.7255141036292</v>
      </c>
      <c r="L87" s="14">
        <v>2.11073501966894</v>
      </c>
      <c r="M87" s="14">
        <v>0.607631863359307</v>
      </c>
      <c r="N87" s="14">
        <v>6.14463316742331</v>
      </c>
      <c r="O87" s="28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12.7379405176021</v>
      </c>
      <c r="D88" s="14">
        <v>10.0609652535059</v>
      </c>
      <c r="E88" s="14">
        <v>10.251546073705</v>
      </c>
      <c r="F88" s="14">
        <v>25.3706023456965</v>
      </c>
      <c r="G88" s="14">
        <v>10.8770918915826</v>
      </c>
      <c r="H88" s="14">
        <v>0.614702312741429</v>
      </c>
      <c r="I88" s="14">
        <v>6.44290087977424</v>
      </c>
      <c r="J88" s="14">
        <v>12.7826794416862</v>
      </c>
      <c r="K88" s="14">
        <v>2.97349002979471</v>
      </c>
      <c r="L88" s="14">
        <v>19.6124950417535</v>
      </c>
      <c r="M88" s="14">
        <v>12.4377225938471</v>
      </c>
      <c r="N88" s="14">
        <v>14.364125006202</v>
      </c>
      <c r="O88" s="28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37.0969525798878</v>
      </c>
      <c r="D89" s="14">
        <v>14.0781589203257</v>
      </c>
      <c r="E89" s="14">
        <v>11.2340170092167</v>
      </c>
      <c r="F89" s="14">
        <v>6.77042749011889</v>
      </c>
      <c r="G89" s="14">
        <v>14.7698292362722</v>
      </c>
      <c r="H89" s="14">
        <v>21.7569903776431</v>
      </c>
      <c r="I89" s="14">
        <v>7.09403850138187</v>
      </c>
      <c r="J89" s="14">
        <v>12.3075545007638</v>
      </c>
      <c r="K89" s="14">
        <v>0.652141389673408</v>
      </c>
      <c r="L89" s="14">
        <v>5.4224989475208</v>
      </c>
      <c r="M89" s="14">
        <v>18.2193625386091</v>
      </c>
      <c r="N89" s="14">
        <v>6.78366672014818</v>
      </c>
      <c r="O89" s="28"/>
      <c r="P89" s="13">
        <v>86.0</v>
      </c>
      <c r="Q89" s="16">
        <f>VLOOKUP(IF(C89&gt;240,5,IF(C89&gt;180,4,IF(C89&gt;120,3,IF(C89&gt;60,2,IF(C89&gt;30,1,0))))),Trial!$E$8:$H$13,4)</f>
        <v>-168.84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14">
        <v>18.2417582919309</v>
      </c>
      <c r="D90" s="14">
        <v>5.84052533609793</v>
      </c>
      <c r="E90" s="14">
        <v>1.75641415407881</v>
      </c>
      <c r="F90" s="14">
        <v>23.8665552052174</v>
      </c>
      <c r="G90" s="14">
        <v>3.40153450146317</v>
      </c>
      <c r="H90" s="14">
        <v>2.3631980006162</v>
      </c>
      <c r="I90" s="14">
        <v>48.7978938569255</v>
      </c>
      <c r="J90" s="14">
        <v>0.0234116404317319</v>
      </c>
      <c r="K90" s="14">
        <v>12.3778059979187</v>
      </c>
      <c r="L90" s="14">
        <v>15.6897020673045</v>
      </c>
      <c r="M90" s="14">
        <v>34.6666992622175</v>
      </c>
      <c r="N90" s="14">
        <v>31.2374213412126</v>
      </c>
      <c r="O90" s="28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-168.84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-168.84</v>
      </c>
      <c r="AB90" s="16">
        <f>VLOOKUP(IF(N90&gt;240,5,IF(N90&gt;180,4,IF(N90&gt;120,3,IF(N90&gt;60,2,IF(N90&gt;30,1,0))))),Trial!$E$8:$H$13,4)</f>
        <v>-168.84</v>
      </c>
    </row>
    <row r="91" ht="15.75" customHeight="1">
      <c r="B91" s="13">
        <v>88.0</v>
      </c>
      <c r="C91" s="14">
        <v>14.2490921582313</v>
      </c>
      <c r="D91" s="14">
        <v>8.83264776086435</v>
      </c>
      <c r="E91" s="14">
        <v>40.9425596408268</v>
      </c>
      <c r="F91" s="14">
        <v>0.22624571290687</v>
      </c>
      <c r="G91" s="14">
        <v>21.7119490597598</v>
      </c>
      <c r="H91" s="14">
        <v>20.0425063579561</v>
      </c>
      <c r="I91" s="14">
        <v>11.0065540339084</v>
      </c>
      <c r="J91" s="14">
        <v>6.47353791290886</v>
      </c>
      <c r="K91" s="14">
        <v>17.928887460682</v>
      </c>
      <c r="L91" s="14">
        <v>12.2169364330577</v>
      </c>
      <c r="M91" s="14">
        <v>5.76860484201461</v>
      </c>
      <c r="N91" s="14">
        <v>40.2818339951059</v>
      </c>
      <c r="O91" s="28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-168.84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-168.84</v>
      </c>
    </row>
    <row r="92" ht="15.75" customHeight="1">
      <c r="B92" s="13">
        <v>89.0</v>
      </c>
      <c r="C92" s="14">
        <v>14.0788081540312</v>
      </c>
      <c r="D92" s="14">
        <v>22.7375235081754</v>
      </c>
      <c r="E92" s="14">
        <v>5.05226080538705</v>
      </c>
      <c r="F92" s="14">
        <v>5.21990985585108</v>
      </c>
      <c r="G92" s="14">
        <v>17.5306987243922</v>
      </c>
      <c r="H92" s="14">
        <v>15.7868039415436</v>
      </c>
      <c r="I92" s="14">
        <v>11.1231236051063</v>
      </c>
      <c r="J92" s="14">
        <v>18.0282653303103</v>
      </c>
      <c r="K92" s="14">
        <v>3.99403850719873</v>
      </c>
      <c r="L92" s="14">
        <v>2.21766545204446</v>
      </c>
      <c r="M92" s="14">
        <v>9.6398837864399</v>
      </c>
      <c r="N92" s="14">
        <v>10.580602038326</v>
      </c>
      <c r="O92" s="28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51.7851791133113</v>
      </c>
      <c r="D93" s="14">
        <v>4.55136082833633</v>
      </c>
      <c r="E93" s="14">
        <v>12.1588406661805</v>
      </c>
      <c r="F93" s="14">
        <v>6.28296584822237</v>
      </c>
      <c r="G93" s="14">
        <v>11.487483737136</v>
      </c>
      <c r="H93" s="14">
        <v>1.32394803587163</v>
      </c>
      <c r="I93" s="14">
        <v>17.6203125289859</v>
      </c>
      <c r="J93" s="14">
        <v>2.62061345390975</v>
      </c>
      <c r="K93" s="14">
        <v>15.113178288349</v>
      </c>
      <c r="L93" s="14">
        <v>22.6776520895276</v>
      </c>
      <c r="M93" s="14">
        <v>3.75157307367772</v>
      </c>
      <c r="N93" s="14">
        <v>14.8699040332096</v>
      </c>
      <c r="O93" s="28"/>
      <c r="P93" s="13">
        <v>90.0</v>
      </c>
      <c r="Q93" s="16">
        <f>VLOOKUP(IF(C93&gt;240,5,IF(C93&gt;180,4,IF(C93&gt;120,3,IF(C93&gt;60,2,IF(C93&gt;30,1,0))))),Trial!$E$8:$H$13,4)</f>
        <v>-168.84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47.5509152163692</v>
      </c>
      <c r="D94" s="14">
        <v>4.14566071936861</v>
      </c>
      <c r="E94" s="14">
        <v>7.87609435385093</v>
      </c>
      <c r="F94" s="14">
        <v>2.47913027415052</v>
      </c>
      <c r="G94" s="14">
        <v>27.0892706873331</v>
      </c>
      <c r="H94" s="14">
        <v>2.21181632950902</v>
      </c>
      <c r="I94" s="14">
        <v>11.4408686113506</v>
      </c>
      <c r="J94" s="14">
        <v>17.9198957600849</v>
      </c>
      <c r="K94" s="14">
        <v>15.7144677260177</v>
      </c>
      <c r="L94" s="14">
        <v>10.4831681906464</v>
      </c>
      <c r="M94" s="14">
        <v>1.59274309965268</v>
      </c>
      <c r="N94" s="14">
        <v>32.1020989194235</v>
      </c>
      <c r="O94" s="28"/>
      <c r="P94" s="13">
        <v>91.0</v>
      </c>
      <c r="Q94" s="16">
        <f>VLOOKUP(IF(C94&gt;240,5,IF(C94&gt;180,4,IF(C94&gt;120,3,IF(C94&gt;60,2,IF(C94&gt;30,1,0))))),Trial!$E$8:$H$13,4)</f>
        <v>-168.84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-168.84</v>
      </c>
    </row>
    <row r="95" ht="15.75" customHeight="1">
      <c r="B95" s="13">
        <v>92.0</v>
      </c>
      <c r="C95" s="14">
        <v>35.1040640175065</v>
      </c>
      <c r="D95" s="14">
        <v>78.9616707947699</v>
      </c>
      <c r="E95" s="14">
        <v>4.24192652804777</v>
      </c>
      <c r="F95" s="14">
        <v>6.79376631657075</v>
      </c>
      <c r="G95" s="14">
        <v>29.7930618735466</v>
      </c>
      <c r="H95" s="14">
        <v>20.450844335671</v>
      </c>
      <c r="I95" s="14">
        <v>24.6902185665879</v>
      </c>
      <c r="J95" s="14">
        <v>31.262864083337</v>
      </c>
      <c r="K95" s="14">
        <v>0.905214508529752</v>
      </c>
      <c r="L95" s="14">
        <v>2.46639224002138</v>
      </c>
      <c r="M95" s="14">
        <v>47.7008959470938</v>
      </c>
      <c r="N95" s="14">
        <v>5.63626043731347</v>
      </c>
      <c r="O95" s="28"/>
      <c r="P95" s="13">
        <v>92.0</v>
      </c>
      <c r="Q95" s="16">
        <f>VLOOKUP(IF(C95&gt;240,5,IF(C95&gt;180,4,IF(C95&gt;120,3,IF(C95&gt;60,2,IF(C95&gt;30,1,0))))),Trial!$E$8:$H$13,4)</f>
        <v>-168.84</v>
      </c>
      <c r="R95" s="16">
        <f>VLOOKUP(IF(D95&gt;240,5,IF(D95&gt;180,4,IF(D95&gt;120,3,IF(D95&gt;60,2,IF(D95&gt;30,1,0))))),Trial!$E$8:$H$13,4)</f>
        <v>-844.2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-168.84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-168.84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17.976805557798</v>
      </c>
      <c r="D96" s="14">
        <v>28.4374986669484</v>
      </c>
      <c r="E96" s="14">
        <v>1.10112556733399</v>
      </c>
      <c r="F96" s="14">
        <v>8.15811245469376</v>
      </c>
      <c r="G96" s="14">
        <v>14.3177827208521</v>
      </c>
      <c r="H96" s="14">
        <v>1.01312426151708</v>
      </c>
      <c r="I96" s="14">
        <v>31.2142495698949</v>
      </c>
      <c r="J96" s="14">
        <v>1.27642495944469</v>
      </c>
      <c r="K96" s="14">
        <v>3.41928813742473</v>
      </c>
      <c r="L96" s="14">
        <v>9.68712540809065</v>
      </c>
      <c r="M96" s="14">
        <v>6.58482777653262</v>
      </c>
      <c r="N96" s="14">
        <v>22.6813651049945</v>
      </c>
      <c r="O96" s="28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-168.84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67.1392681791841</v>
      </c>
      <c r="D97" s="14">
        <v>23.924649337909</v>
      </c>
      <c r="E97" s="14">
        <v>11.557839474942</v>
      </c>
      <c r="F97" s="14">
        <v>7.48486044583842</v>
      </c>
      <c r="G97" s="14">
        <v>30.6855656659666</v>
      </c>
      <c r="H97" s="14">
        <v>4.4553251308389</v>
      </c>
      <c r="I97" s="14">
        <v>47.1920670543738</v>
      </c>
      <c r="J97" s="14">
        <v>15.0037274456801</v>
      </c>
      <c r="K97" s="14">
        <v>20.6337160890209</v>
      </c>
      <c r="L97" s="14">
        <v>4.039733230602</v>
      </c>
      <c r="M97" s="14">
        <v>8.18039362085983</v>
      </c>
      <c r="N97" s="14">
        <v>4.54147014766932</v>
      </c>
      <c r="O97" s="28"/>
      <c r="P97" s="13">
        <v>94.0</v>
      </c>
      <c r="Q97" s="16">
        <f>VLOOKUP(IF(C97&gt;240,5,IF(C97&gt;180,4,IF(C97&gt;120,3,IF(C97&gt;60,2,IF(C97&gt;30,1,0))))),Trial!$E$8:$H$13,4)</f>
        <v>-844.2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-168.84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-168.84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26.3001097331638</v>
      </c>
      <c r="D98" s="14">
        <v>37.3569879382571</v>
      </c>
      <c r="E98" s="14">
        <v>4.00555323007725</v>
      </c>
      <c r="F98" s="14">
        <v>1.21108571765944</v>
      </c>
      <c r="G98" s="14">
        <v>21.9922456434386</v>
      </c>
      <c r="H98" s="14">
        <v>43.3057722992292</v>
      </c>
      <c r="I98" s="14">
        <v>12.4828334518926</v>
      </c>
      <c r="J98" s="14">
        <v>8.41154836351052</v>
      </c>
      <c r="K98" s="14">
        <v>102.120051126844</v>
      </c>
      <c r="L98" s="14">
        <v>5.89353747898713</v>
      </c>
      <c r="M98" s="14">
        <v>7.32822720659897</v>
      </c>
      <c r="N98" s="14">
        <v>6.16714877542108</v>
      </c>
      <c r="O98" s="28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-168.84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-168.84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-844.2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14">
        <v>3.97382703120494</v>
      </c>
      <c r="D99" s="14">
        <v>10.54447685268</v>
      </c>
      <c r="E99" s="14">
        <v>7.12723527336493</v>
      </c>
      <c r="F99" s="14">
        <v>51.8392300953097</v>
      </c>
      <c r="G99" s="14">
        <v>40.6377018317303</v>
      </c>
      <c r="H99" s="14">
        <v>17.8318036760421</v>
      </c>
      <c r="I99" s="14">
        <v>2.76484725279932</v>
      </c>
      <c r="J99" s="14">
        <v>9.40258128801361</v>
      </c>
      <c r="K99" s="14">
        <v>11.5600443625109</v>
      </c>
      <c r="L99" s="14">
        <v>38.5922484546622</v>
      </c>
      <c r="M99" s="14">
        <v>6.52357724411652</v>
      </c>
      <c r="N99" s="14">
        <v>12.7653325482489</v>
      </c>
      <c r="O99" s="28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-168.84</v>
      </c>
      <c r="U99" s="16">
        <f>VLOOKUP(IF(G99&gt;240,5,IF(G99&gt;180,4,IF(G99&gt;120,3,IF(G99&gt;60,2,IF(G99&gt;30,1,0))))),Trial!$E$8:$H$13,4)</f>
        <v>-168.84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-168.84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14">
        <v>28.8411455030057</v>
      </c>
      <c r="D100" s="14">
        <v>25.4200072667066</v>
      </c>
      <c r="E100" s="14">
        <v>39.4080560169836</v>
      </c>
      <c r="F100" s="14">
        <v>34.9179596030672</v>
      </c>
      <c r="G100" s="14">
        <v>2.68231258029118</v>
      </c>
      <c r="H100" s="14">
        <v>27.3197655762555</v>
      </c>
      <c r="I100" s="14">
        <v>3.05554425343555</v>
      </c>
      <c r="J100" s="14">
        <v>37.0379529781362</v>
      </c>
      <c r="K100" s="14">
        <v>13.1914172361823</v>
      </c>
      <c r="L100" s="14">
        <v>9.91972202667966</v>
      </c>
      <c r="M100" s="14">
        <v>5.44803796336055</v>
      </c>
      <c r="N100" s="14">
        <v>6.04315931336675</v>
      </c>
      <c r="O100" s="28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-168.84</v>
      </c>
      <c r="T100" s="16">
        <f>VLOOKUP(IF(F100&gt;240,5,IF(F100&gt;180,4,IF(F100&gt;120,3,IF(F100&gt;60,2,IF(F100&gt;30,1,0))))),Trial!$E$8:$H$13,4)</f>
        <v>-168.84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-168.84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14">
        <v>23.142273248251</v>
      </c>
      <c r="D101" s="14">
        <v>19.157605706084</v>
      </c>
      <c r="E101" s="14">
        <v>2.42385947606818</v>
      </c>
      <c r="F101" s="14">
        <v>51.5992035691567</v>
      </c>
      <c r="G101" s="14">
        <v>11.6985494031789</v>
      </c>
      <c r="H101" s="14">
        <v>1.35115055367351</v>
      </c>
      <c r="I101" s="14">
        <v>12.758161369081</v>
      </c>
      <c r="J101" s="14">
        <v>3.61501069972292</v>
      </c>
      <c r="K101" s="14">
        <v>0.0089719332754612</v>
      </c>
      <c r="L101" s="14">
        <v>19.8990356683018</v>
      </c>
      <c r="M101" s="14">
        <v>46.3182993580527</v>
      </c>
      <c r="N101" s="14">
        <v>7.83001702353816</v>
      </c>
      <c r="O101" s="28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-168.84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-168.84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52.3500344760695</v>
      </c>
      <c r="D102" s="14">
        <v>14.2070882342042</v>
      </c>
      <c r="E102" s="14">
        <v>18.6076515347915</v>
      </c>
      <c r="F102" s="14">
        <v>7.39309063414112</v>
      </c>
      <c r="G102" s="14">
        <v>15.4991600888999</v>
      </c>
      <c r="H102" s="14">
        <v>29.0438704086903</v>
      </c>
      <c r="I102" s="14">
        <v>10.1179552031681</v>
      </c>
      <c r="J102" s="14">
        <v>3.22815314400941</v>
      </c>
      <c r="K102" s="14">
        <v>8.7152235978283</v>
      </c>
      <c r="L102" s="14">
        <v>29.029098561636</v>
      </c>
      <c r="M102" s="14">
        <v>56.0477284403676</v>
      </c>
      <c r="N102" s="14">
        <v>28.3759955024782</v>
      </c>
      <c r="O102" s="28"/>
      <c r="P102" s="13">
        <v>99.0</v>
      </c>
      <c r="Q102" s="16">
        <f>VLOOKUP(IF(C102&gt;240,5,IF(C102&gt;180,4,IF(C102&gt;120,3,IF(C102&gt;60,2,IF(C102&gt;30,1,0))))),Trial!$E$8:$H$13,4)</f>
        <v>-168.84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-168.84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14">
        <v>8.23657012777403</v>
      </c>
      <c r="D103" s="14">
        <v>5.0126054068096</v>
      </c>
      <c r="E103" s="14">
        <v>112.906086159157</v>
      </c>
      <c r="F103" s="14">
        <v>30.8738016697083</v>
      </c>
      <c r="G103" s="14">
        <v>22.6576684160135</v>
      </c>
      <c r="H103" s="14">
        <v>30.5219655843887</v>
      </c>
      <c r="I103" s="14">
        <v>28.2998554265109</v>
      </c>
      <c r="J103" s="14">
        <v>8.3303063060157</v>
      </c>
      <c r="K103" s="14">
        <v>2.3322262451984</v>
      </c>
      <c r="L103" s="14">
        <v>15.673192552592</v>
      </c>
      <c r="M103" s="14">
        <v>13.9388373953508</v>
      </c>
      <c r="N103" s="14">
        <v>33.3910504898929</v>
      </c>
      <c r="O103" s="28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-844.2</v>
      </c>
      <c r="T103" s="16">
        <f>VLOOKUP(IF(F103&gt;240,5,IF(F103&gt;180,4,IF(F103&gt;120,3,IF(F103&gt;60,2,IF(F103&gt;30,1,0))))),Trial!$E$8:$H$13,4)</f>
        <v>-168.84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-168.84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-168.84</v>
      </c>
    </row>
    <row r="104" ht="15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35" t="s">
        <v>48</v>
      </c>
      <c r="Q104" s="36">
        <f t="shared" ref="Q104:AB104" si="1">SUM(Q4:Q103)</f>
        <v>-3545.64</v>
      </c>
      <c r="R104" s="36">
        <f t="shared" si="1"/>
        <v>-3039.12</v>
      </c>
      <c r="S104" s="36">
        <f t="shared" si="1"/>
        <v>-3207.96</v>
      </c>
      <c r="T104" s="36">
        <f t="shared" si="1"/>
        <v>-2026.08</v>
      </c>
      <c r="U104" s="36">
        <f t="shared" si="1"/>
        <v>-5909.4</v>
      </c>
      <c r="V104" s="36">
        <f t="shared" si="1"/>
        <v>-1857.24</v>
      </c>
      <c r="W104" s="36">
        <f t="shared" si="1"/>
        <v>-1519.56</v>
      </c>
      <c r="X104" s="36">
        <f t="shared" si="1"/>
        <v>-3207.96</v>
      </c>
      <c r="Y104" s="36">
        <f t="shared" si="1"/>
        <v>-3039.12</v>
      </c>
      <c r="Z104" s="36">
        <f t="shared" si="1"/>
        <v>-2701.44</v>
      </c>
      <c r="AA104" s="36">
        <f t="shared" si="1"/>
        <v>-4727.52</v>
      </c>
      <c r="AB104" s="36">
        <f t="shared" si="1"/>
        <v>-3207.96</v>
      </c>
    </row>
    <row r="105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5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5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5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5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5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5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5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5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5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5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5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5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5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5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5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5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5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5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5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5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5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5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5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5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5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5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5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5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5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5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5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5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5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5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5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5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5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5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5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5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5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5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5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5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5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5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5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5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5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5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5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5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5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5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5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5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5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5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5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5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5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5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5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5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5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5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5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5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5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5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5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5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5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5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5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5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5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5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5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5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5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5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5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5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5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5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5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5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5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5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5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5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5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5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5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5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5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5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5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5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5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5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5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5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5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5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5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5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5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5.7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5.7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5.7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5.7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5.7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5.7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5.7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5.7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5.7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5.7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5.7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5.7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5.7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5.7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5.7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5.7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5.7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5.7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5.7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5.7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5.7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5.7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5.7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5.7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5.7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5.7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5.7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5.7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5.7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5.7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5.7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5.7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5.7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ht="15.7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ht="15.7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ht="15.7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ht="15.7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ht="15.7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ht="15.7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ht="15.7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ht="15.7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ht="15.7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ht="15.7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ht="15.7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ht="15.7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ht="15.7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ht="15.7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ht="15.7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ht="15.7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ht="15.7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ht="15.7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ht="15.7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ht="15.7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ht="15.7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ht="15.7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ht="15.7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ht="15.7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ht="15.7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ht="15.7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ht="15.7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ht="15.7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ht="15.7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ht="15.7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ht="15.7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ht="15.7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ht="15.7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ht="15.7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ht="15.7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ht="15.7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ht="15.7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ht="15.7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ht="15.7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ht="15.7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ht="15.75" customHeight="1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ht="15.7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ht="15.75" customHeight="1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ht="15.75" customHeight="1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ht="15.75" customHeight="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ht="15.7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ht="15.75" customHeight="1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ht="15.7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ht="15.7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ht="15.7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ht="15.7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ht="15.7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ht="15.7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ht="15.7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ht="15.7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ht="15.7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ht="15.7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ht="15.7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ht="15.7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ht="15.7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ht="15.7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ht="15.7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ht="15.7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ht="15.7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ht="15.7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ht="15.7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ht="15.75" customHeight="1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ht="15.7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ht="15.75" customHeight="1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ht="15.75" customHeight="1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ht="15.75" customHeight="1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ht="15.75" customHeight="1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ht="15.7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ht="15.75" customHeight="1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ht="15.7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ht="15.7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ht="15.7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ht="15.7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ht="15.7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ht="15.7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ht="15.7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ht="15.7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ht="15.7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ht="15.7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ht="15.7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ht="15.7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ht="15.7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ht="15.7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ht="15.7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ht="15.7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ht="15.7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ht="15.7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ht="15.7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ht="15.75" customHeight="1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ht="15.7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ht="15.75" customHeight="1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ht="15.75" customHeight="1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ht="15.75" customHeight="1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ht="15.75" customHeight="1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ht="15.7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ht="15.75" customHeight="1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ht="15.7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ht="15.7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ht="15.7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ht="15.7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ht="15.7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ht="15.7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ht="15.7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ht="15.7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ht="15.7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ht="15.7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ht="15.7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ht="15.7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ht="15.7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ht="15.7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ht="15.7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ht="15.7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ht="15.7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ht="15.7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ht="15.7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ht="15.75" customHeight="1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ht="15.7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ht="15.75" customHeight="1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ht="15.75" customHeight="1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ht="15.75" customHeight="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ht="15.75" customHeight="1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ht="15.75" customHeight="1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ht="15.7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ht="15.75" customHeight="1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ht="15.75" customHeight="1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ht="15.7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ht="15.7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ht="15.75" customHeight="1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ht="15.75" customHeight="1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ht="15.75" customHeight="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ht="15.75" customHeight="1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ht="15.75" customHeight="1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ht="15.75" customHeight="1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ht="15.75" customHeight="1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ht="15.75" customHeight="1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ht="15.75" customHeight="1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ht="15.75" customHeight="1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ht="15.75" customHeight="1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ht="15.75" customHeight="1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ht="15.75" customHeight="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ht="15.75" customHeight="1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ht="15.75" customHeight="1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ht="15.75" customHeight="1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ht="15.75" customHeight="1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ht="15.75" customHeight="1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ht="15.7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ht="15.75" customHeight="1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ht="15.75" customHeight="1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ht="15.75" customHeight="1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ht="15.75" customHeight="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ht="15.7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ht="15.7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ht="15.75" customHeight="1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ht="15.75" customHeight="1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ht="15.75" customHeight="1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ht="15.75" customHeight="1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ht="15.75" customHeight="1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ht="15.75" customHeight="1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ht="15.75" customHeight="1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ht="15.75" customHeight="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ht="15.75" customHeight="1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ht="15.75" customHeight="1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ht="15.75" customHeight="1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ht="15.75" customHeight="1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ht="15.75" customHeight="1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ht="15.75" customHeight="1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ht="15.75" customHeight="1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ht="15.75" customHeight="1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ht="15.75" customHeight="1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ht="15.75" customHeight="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ht="15.75" customHeight="1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ht="15.75" customHeight="1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ht="15.75" customHeight="1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ht="15.75" customHeight="1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ht="15.75" customHeight="1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ht="15.7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ht="15.75" customHeight="1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ht="15.7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ht="15.7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ht="15.7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ht="15.7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ht="15.7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ht="15.7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ht="15.7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ht="15.7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ht="15.7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ht="15.7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ht="15.7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ht="15.7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ht="15.7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ht="15.7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ht="15.7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ht="15.7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ht="15.7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ht="15.7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ht="15.7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ht="15.75" customHeight="1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ht="15.7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ht="15.75" customHeight="1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ht="15.75" customHeight="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ht="15.75" customHeight="1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ht="15.75" customHeight="1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ht="15.75" customHeight="1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ht="15.7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ht="15.7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ht="15.7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ht="15.7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ht="15.7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ht="15.7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ht="15.7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ht="15.7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ht="15.7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ht="15.7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ht="15.7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ht="15.7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ht="15.7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ht="15.7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ht="15.7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ht="15.7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ht="15.7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ht="15.7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ht="15.75" customHeight="1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ht="15.75" customHeight="1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ht="15.7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ht="15.75" customHeight="1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ht="15.75" customHeight="1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ht="15.7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ht="15.75" customHeight="1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ht="15.75" customHeight="1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ht="15.75" customHeight="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ht="15.7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ht="15.7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ht="15.7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ht="15.7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ht="15.7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ht="15.7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ht="15.7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ht="15.7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ht="15.7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ht="15.7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ht="15.7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ht="15.7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ht="15.7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ht="15.7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ht="15.7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ht="15.7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ht="15.7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ht="15.7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ht="15.7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ht="15.75" customHeight="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ht="15.7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ht="15.75" customHeight="1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ht="15.75" customHeight="1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ht="15.75" customHeight="1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ht="15.75" customHeight="1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ht="15.75" customHeight="1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ht="15.7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ht="15.7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ht="15.7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ht="15.7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ht="15.7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ht="15.7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ht="15.7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ht="15.7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ht="15.7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ht="15.7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ht="15.7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ht="15.7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ht="15.7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ht="15.7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ht="15.7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ht="15.7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ht="15.7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ht="15.7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ht="15.7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ht="15.75" customHeight="1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ht="15.7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ht="15.75" customHeight="1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ht="15.75" customHeight="1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ht="15.75" customHeight="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ht="15.75" customHeight="1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ht="15.75" customHeight="1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ht="15.7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ht="15.7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ht="15.7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ht="15.7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ht="15.7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ht="15.7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ht="15.7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ht="15.7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ht="15.7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ht="15.7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ht="15.7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ht="15.7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ht="15.7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ht="15.7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ht="15.7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ht="15.7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ht="15.7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ht="15.7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ht="15.7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ht="15.75" customHeight="1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ht="15.7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ht="15.75" customHeight="1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ht="15.75" customHeight="1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5.75" customHeight="1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ht="15.75" customHeight="1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ht="15.75" customHeight="1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ht="15.7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ht="15.7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ht="15.7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ht="15.7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ht="15.7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ht="15.7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ht="15.7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ht="15.7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ht="15.7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ht="15.7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ht="15.7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ht="15.7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ht="15.7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ht="15.7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ht="15.7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ht="15.7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ht="15.7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ht="15.7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ht="15.7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ht="15.75" customHeight="1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ht="15.7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ht="15.75" customHeight="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ht="15.7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ht="15.75" customHeight="1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ht="15.75" customHeight="1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ht="15.75" customHeight="1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ht="15.7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5.7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ht="15.7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ht="15.7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ht="15.7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ht="15.7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ht="15.7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ht="15.7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ht="15.7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ht="15.7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ht="15.7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ht="15.7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ht="15.7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ht="15.7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ht="15.7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ht="15.7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ht="15.7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ht="15.7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ht="15.7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ht="15.75" customHeight="1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ht="15.7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5.75" customHeight="1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ht="15.75" customHeight="1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ht="15.75" customHeight="1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ht="15.75" customHeight="1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ht="15.75" customHeight="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ht="15.75" customHeight="1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ht="15.7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ht="15.7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ht="15.7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ht="15.7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ht="15.7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ht="15.7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ht="15.7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ht="15.7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ht="15.7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ht="15.7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ht="15.7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ht="15.7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ht="15.7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ht="15.7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ht="15.7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ht="15.7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ht="15.7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ht="15.7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ht="15.7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ht="15.75" customHeight="1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ht="15.7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ht="15.75" customHeight="1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ht="15.75" customHeight="1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ht="15.75" customHeight="1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ht="15.75" customHeight="1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ht="15.75" customHeight="1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ht="15.75" customHeight="1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ht="15.75" customHeight="1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ht="15.75" customHeight="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ht="15.75" customHeight="1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ht="15.75" customHeight="1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ht="15.75" customHeight="1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ht="15.75" customHeight="1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ht="15.75" customHeight="1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5.75" customHeight="1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ht="15.75" customHeight="1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ht="15.75" customHeight="1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ht="15.75" customHeight="1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ht="15.75" customHeight="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ht="15.75" customHeight="1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ht="15.75" customHeight="1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ht="15.75" customHeight="1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ht="15.75" customHeight="1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ht="15.75" customHeight="1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ht="15.75" customHeight="1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ht="15.75" customHeight="1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ht="15.75" customHeight="1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ht="15.75" customHeight="1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ht="15.75" customHeight="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ht="15.75" customHeight="1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ht="15.75" customHeight="1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ht="15.75" customHeight="1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ht="15.75" customHeight="1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ht="15.75" customHeight="1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5.75" customHeight="1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ht="15.75" customHeight="1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ht="15.75" customHeight="1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ht="15.75" customHeight="1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ht="15.75" customHeight="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ht="15.75" customHeight="1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ht="15.75" customHeight="1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ht="15.75" customHeight="1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ht="15.75" customHeight="1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ht="15.75" customHeight="1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ht="15.75" customHeight="1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ht="15.75" customHeight="1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ht="15.75" customHeight="1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ht="15.75" customHeight="1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ht="15.75" customHeight="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ht="15.75" customHeight="1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ht="15.75" customHeight="1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ht="15.75" customHeight="1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ht="15.75" customHeight="1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ht="15.75" customHeight="1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ht="15.75" customHeight="1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ht="15.75" customHeight="1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ht="15.75" customHeight="1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ht="15.75" customHeight="1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ht="15.75" customHeight="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ht="15.75" customHeight="1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ht="15.75" customHeight="1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ht="15.75" customHeight="1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ht="15.75" customHeight="1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ht="15.75" customHeight="1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ht="15.75" customHeight="1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ht="15.75" customHeight="1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ht="15.75" customHeight="1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ht="15.75" customHeight="1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ht="15.75" customHeight="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ht="15.75" customHeight="1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ht="15.75" customHeight="1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ht="15.75" customHeight="1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ht="15.75" customHeight="1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ht="15.75" customHeight="1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ht="15.75" customHeight="1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ht="15.75" customHeight="1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ht="15.75" customHeight="1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ht="15.75" customHeight="1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ht="15.75" customHeight="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ht="15.75" customHeight="1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ht="15.75" customHeight="1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ht="15.75" customHeight="1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ht="15.75" customHeight="1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ht="15.75" customHeight="1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ht="15.75" customHeight="1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ht="15.75" customHeight="1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ht="15.75" customHeight="1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ht="15.75" customHeight="1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ht="15.75" customHeight="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ht="15.75" customHeight="1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ht="15.75" customHeight="1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ht="15.75" customHeight="1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ht="15.75" customHeight="1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ht="15.75" customHeight="1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ht="15.75" customHeight="1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ht="15.75" customHeight="1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ht="15.75" customHeight="1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ht="15.75" customHeight="1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ht="15.75" customHeight="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ht="15.75" customHeight="1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ht="15.75" customHeight="1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ht="15.75" customHeight="1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ht="15.75" customHeight="1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ht="15.75" customHeight="1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ht="15.75" customHeight="1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ht="15.75" customHeight="1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ht="15.75" customHeight="1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ht="15.75" customHeight="1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ht="15.75" customHeight="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ht="15.75" customHeight="1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ht="15.75" customHeight="1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ht="15.75" customHeight="1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ht="15.75" customHeight="1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ht="15.75" customHeight="1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ht="15.75" customHeight="1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ht="15.75" customHeight="1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ht="15.75" customHeight="1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ht="15.75" customHeight="1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ht="15.75" customHeight="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ht="15.75" customHeight="1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ht="15.75" customHeight="1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ht="15.75" customHeight="1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ht="15.75" customHeight="1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ht="15.75" customHeight="1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ht="15.75" customHeight="1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ht="15.75" customHeight="1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ht="15.75" customHeight="1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ht="15.75" customHeight="1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ht="15.75" customHeight="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ht="15.75" customHeight="1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ht="15.75" customHeight="1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ht="15.75" customHeight="1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ht="15.75" customHeight="1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ht="15.75" customHeight="1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ht="15.75" customHeight="1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ht="15.75" customHeight="1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ht="15.75" customHeight="1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ht="15.75" customHeight="1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ht="15.75" customHeight="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ht="15.75" customHeight="1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ht="15.75" customHeight="1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ht="15.75" customHeight="1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ht="15.75" customHeight="1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ht="15.75" customHeight="1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ht="15.75" customHeight="1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ht="15.75" customHeight="1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ht="15.75" customHeight="1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ht="15.75" customHeight="1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ht="15.75" customHeight="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ht="15.75" customHeight="1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ht="15.75" customHeight="1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ht="15.75" customHeight="1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ht="15.75" customHeight="1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ht="15.75" customHeight="1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ht="15.75" customHeight="1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ht="15.75" customHeight="1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ht="15.75" customHeight="1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ht="15.75" customHeight="1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ht="15.75" customHeight="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ht="15.75" customHeight="1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ht="15.75" customHeight="1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ht="15.75" customHeight="1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ht="15.75" customHeight="1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ht="15.75" customHeight="1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ht="15.75" customHeight="1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ht="15.75" customHeight="1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ht="15.75" customHeight="1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ht="15.75" customHeight="1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ht="15.75" customHeight="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ht="15.75" customHeight="1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ht="15.75" customHeight="1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ht="15.75" customHeight="1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ht="15.75" customHeight="1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ht="15.75" customHeight="1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ht="15.75" customHeight="1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ht="15.75" customHeight="1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ht="15.75" customHeight="1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ht="15.75" customHeight="1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ht="15.75" customHeight="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ht="15.75" customHeight="1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ht="15.75" customHeight="1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ht="15.75" customHeight="1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ht="15.75" customHeight="1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ht="15.75" customHeight="1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ht="15.75" customHeight="1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ht="15.75" customHeight="1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ht="15.75" customHeight="1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ht="15.75" customHeight="1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ht="15.75" customHeight="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ht="15.75" customHeight="1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ht="15.75" customHeight="1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ht="15.75" customHeight="1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ht="15.75" customHeight="1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ht="15.75" customHeight="1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ht="15.75" customHeight="1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ht="15.75" customHeight="1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ht="15.75" customHeight="1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ht="15.75" customHeight="1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ht="15.75" customHeight="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ht="15.75" customHeight="1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ht="15.75" customHeight="1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ht="15.75" customHeight="1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ht="15.75" customHeight="1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ht="15.75" customHeight="1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ht="15.75" customHeight="1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ht="15.75" customHeight="1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ht="15.75" customHeight="1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ht="15.75" customHeight="1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ht="15.75" customHeight="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ht="15.75" customHeight="1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ht="15.75" customHeight="1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ht="15.75" customHeight="1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ht="15.75" customHeight="1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ht="15.75" customHeight="1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ht="15.75" customHeight="1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ht="15.75" customHeight="1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ht="15.75" customHeight="1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ht="15.75" customHeight="1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ht="15.75" customHeight="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ht="15.75" customHeight="1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ht="15.75" customHeight="1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ht="15.75" customHeight="1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ht="15.75" customHeight="1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ht="15.75" customHeight="1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ht="15.75" customHeight="1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ht="15.75" customHeight="1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ht="15.75" customHeight="1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ht="15.75" customHeight="1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ht="15.75" customHeight="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ht="15.75" customHeight="1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ht="15.75" customHeight="1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ht="15.75" customHeight="1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ht="15.75" customHeight="1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ht="15.75" customHeight="1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ht="15.75" customHeight="1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ht="15.75" customHeight="1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ht="15.75" customHeight="1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ht="15.75" customHeight="1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ht="15.75" customHeight="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ht="15.75" customHeight="1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ht="15.75" customHeight="1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ht="15.75" customHeight="1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ht="15.75" customHeight="1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ht="15.75" customHeight="1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ht="15.75" customHeight="1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ht="15.75" customHeight="1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ht="15.75" customHeight="1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ht="15.75" customHeight="1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ht="15.75" customHeight="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ht="15.75" customHeight="1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ht="15.75" customHeight="1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ht="15.75" customHeight="1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ht="15.75" customHeight="1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ht="15.75" customHeight="1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ht="15.75" customHeight="1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ht="15.75" customHeight="1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ht="15.75" customHeight="1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ht="15.75" customHeight="1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ht="15.75" customHeight="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ht="15.75" customHeight="1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ht="15.75" customHeight="1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ht="15.75" customHeight="1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ht="15.75" customHeight="1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ht="15.75" customHeight="1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ht="15.75" customHeight="1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ht="15.75" customHeight="1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ht="15.75" customHeight="1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ht="15.75" customHeight="1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ht="15.75" customHeight="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ht="15.75" customHeight="1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ht="15.75" customHeight="1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ht="15.75" customHeight="1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ht="15.75" customHeight="1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ht="15.75" customHeight="1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ht="15.75" customHeight="1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ht="15.75" customHeight="1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ht="15.75" customHeight="1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ht="15.75" customHeight="1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ht="15.75" customHeight="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ht="15.75" customHeight="1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ht="15.75" customHeight="1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ht="15.75" customHeight="1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ht="15.75" customHeight="1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ht="15.75" customHeight="1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ht="15.75" customHeight="1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ht="15.75" customHeight="1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ht="15.75" customHeight="1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ht="15.75" customHeight="1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ht="15.75" customHeight="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ht="15.75" customHeight="1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ht="15.75" customHeight="1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ht="15.75" customHeight="1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ht="15.75" customHeight="1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ht="15.75" customHeight="1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ht="15.75" customHeight="1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ht="15.75" customHeight="1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ht="15.75" customHeight="1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ht="15.75" customHeight="1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ht="15.75" customHeight="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ht="15.75" customHeight="1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ht="15.75" customHeight="1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ht="15.75" customHeight="1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ht="15.75" customHeight="1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ht="15.75" customHeight="1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ht="15.75" customHeight="1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ht="15.75" customHeight="1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ht="15.75" customHeight="1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ht="15.75" customHeight="1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ht="15.75" customHeight="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ht="15.75" customHeight="1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ht="15.75" customHeight="1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ht="15.75" customHeight="1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ht="15.75" customHeight="1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ht="15.75" customHeight="1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ht="15.75" customHeight="1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ht="15.75" customHeight="1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ht="15.75" customHeight="1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ht="15.75" customHeight="1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ht="15.75" customHeight="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ht="15.75" customHeight="1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ht="15.75" customHeight="1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ht="15.75" customHeight="1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ht="15.75" customHeight="1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ht="15.75" customHeight="1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ht="15.75" customHeight="1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ht="15.75" customHeight="1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ht="15.75" customHeight="1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ht="15.75" customHeight="1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ht="15.75" customHeight="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ht="15.75" customHeight="1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ht="15.75" customHeight="1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ht="15.75" customHeight="1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ht="15.75" customHeight="1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ht="15.75" customHeight="1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ht="15.75" customHeight="1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ht="15.75" customHeight="1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ht="15.75" customHeight="1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ht="15.75" customHeight="1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ht="15.75" customHeight="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ht="15.75" customHeight="1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ht="15.75" customHeight="1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ht="15.75" customHeight="1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ht="15.75" customHeight="1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ht="15.75" customHeight="1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ht="15.75" customHeight="1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ht="15.75" customHeight="1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ht="15.75" customHeight="1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ht="15.75" customHeight="1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2.25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28"/>
      <c r="P1" s="1" t="s">
        <v>45</v>
      </c>
    </row>
    <row r="2">
      <c r="B2" s="9" t="s">
        <v>46</v>
      </c>
      <c r="C2" s="10" t="s">
        <v>47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11"/>
      <c r="O2" s="28"/>
      <c r="P2" s="9" t="s">
        <v>46</v>
      </c>
      <c r="Q2" s="10" t="s">
        <v>47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11"/>
    </row>
    <row r="3">
      <c r="B3" s="12"/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28"/>
      <c r="P3" s="12"/>
      <c r="Q3" s="13" t="s">
        <v>28</v>
      </c>
      <c r="R3" s="13" t="s">
        <v>29</v>
      </c>
      <c r="S3" s="13" t="s">
        <v>30</v>
      </c>
      <c r="T3" s="13" t="s">
        <v>31</v>
      </c>
      <c r="U3" s="13" t="s">
        <v>32</v>
      </c>
      <c r="V3" s="13" t="s">
        <v>33</v>
      </c>
      <c r="W3" s="13" t="s">
        <v>34</v>
      </c>
      <c r="X3" s="13" t="s">
        <v>35</v>
      </c>
      <c r="Y3" s="13" t="s">
        <v>36</v>
      </c>
      <c r="Z3" s="13" t="s">
        <v>37</v>
      </c>
      <c r="AA3" s="13" t="s">
        <v>38</v>
      </c>
      <c r="AB3" s="13" t="s">
        <v>39</v>
      </c>
    </row>
    <row r="4">
      <c r="B4" s="13">
        <v>1.0</v>
      </c>
      <c r="C4" s="14">
        <v>11.3563034304636</v>
      </c>
      <c r="D4" s="14">
        <v>3.32804499892518</v>
      </c>
      <c r="E4" s="14">
        <v>8.86109358631074</v>
      </c>
      <c r="F4" s="14">
        <v>6.51626446517184</v>
      </c>
      <c r="G4" s="14">
        <v>9.93882391601801</v>
      </c>
      <c r="H4" s="14">
        <v>1.18050277646722</v>
      </c>
      <c r="I4" s="14">
        <v>7.18859081156552</v>
      </c>
      <c r="J4" s="14">
        <v>4.51200397243942</v>
      </c>
      <c r="K4" s="14">
        <v>14.211843762848</v>
      </c>
      <c r="L4" s="14">
        <v>5.7970487402349</v>
      </c>
      <c r="M4" s="14">
        <v>15.339402173947</v>
      </c>
      <c r="N4" s="14">
        <v>15.9408238325337</v>
      </c>
      <c r="O4" s="28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15.4270728052507</v>
      </c>
      <c r="D5" s="14">
        <v>48.8005377327032</v>
      </c>
      <c r="E5" s="14">
        <v>2.28644400369376</v>
      </c>
      <c r="F5" s="14">
        <v>2.66283163998955</v>
      </c>
      <c r="G5" s="14">
        <v>7.83794146729633</v>
      </c>
      <c r="H5" s="14">
        <v>11.7336310578382</v>
      </c>
      <c r="I5" s="14">
        <v>51.2801171441503</v>
      </c>
      <c r="J5" s="14">
        <v>0.488473671157503</v>
      </c>
      <c r="K5" s="14">
        <v>9.42575111752376</v>
      </c>
      <c r="L5" s="14">
        <v>3.53739077690989</v>
      </c>
      <c r="M5" s="14">
        <v>12.6237611733417</v>
      </c>
      <c r="N5" s="14">
        <v>46.4952490453549</v>
      </c>
      <c r="O5" s="28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-168.84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-168.84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-168.84</v>
      </c>
    </row>
    <row r="6">
      <c r="B6" s="13">
        <v>3.0</v>
      </c>
      <c r="C6" s="14">
        <v>0.916541749611497</v>
      </c>
      <c r="D6" s="14">
        <v>22.3515941562567</v>
      </c>
      <c r="E6" s="14">
        <v>6.31913341814652</v>
      </c>
      <c r="F6" s="14">
        <v>6.89401736017317</v>
      </c>
      <c r="G6" s="14">
        <v>6.7053562332876</v>
      </c>
      <c r="H6" s="14">
        <v>4.08631518948823</v>
      </c>
      <c r="I6" s="14">
        <v>1.40284362912026</v>
      </c>
      <c r="J6" s="14">
        <v>33.1920608207306</v>
      </c>
      <c r="K6" s="14">
        <v>12.1035709235256</v>
      </c>
      <c r="L6" s="14">
        <v>5.83601141581312</v>
      </c>
      <c r="M6" s="14">
        <v>18.2712199206682</v>
      </c>
      <c r="N6" s="14">
        <v>31.9208481430386</v>
      </c>
      <c r="O6" s="28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-168.84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-168.84</v>
      </c>
    </row>
    <row r="7">
      <c r="B7" s="13">
        <v>4.0</v>
      </c>
      <c r="C7" s="14">
        <v>0.0675019877962768</v>
      </c>
      <c r="D7" s="14">
        <v>7.19844225794077</v>
      </c>
      <c r="E7" s="14">
        <v>6.38151726219803</v>
      </c>
      <c r="F7" s="14">
        <v>1.85536717297509</v>
      </c>
      <c r="G7" s="14">
        <v>28.199148409671</v>
      </c>
      <c r="H7" s="14">
        <v>10.6260601098867</v>
      </c>
      <c r="I7" s="14">
        <v>8.5124273900874</v>
      </c>
      <c r="J7" s="14">
        <v>0.589115645270795</v>
      </c>
      <c r="K7" s="14">
        <v>1.30236488068476</v>
      </c>
      <c r="L7" s="14">
        <v>22.8320575306628</v>
      </c>
      <c r="M7" s="14">
        <v>20.6955959082799</v>
      </c>
      <c r="N7" s="14">
        <v>2.13377495672547</v>
      </c>
      <c r="O7" s="28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30.1110672006819</v>
      </c>
      <c r="D8" s="14">
        <v>4.34767179829955</v>
      </c>
      <c r="E8" s="14">
        <v>17.0194131641867</v>
      </c>
      <c r="F8" s="14">
        <v>44.6958172192172</v>
      </c>
      <c r="G8" s="14">
        <v>38.2096187099537</v>
      </c>
      <c r="H8" s="14">
        <v>34.4253028165352</v>
      </c>
      <c r="I8" s="14">
        <v>9.42127094836906</v>
      </c>
      <c r="J8" s="14">
        <v>13.0806363041731</v>
      </c>
      <c r="K8" s="14">
        <v>0.336042168637533</v>
      </c>
      <c r="L8" s="14">
        <v>6.99478609487414</v>
      </c>
      <c r="M8" s="14">
        <v>13.8255473098249</v>
      </c>
      <c r="N8" s="14">
        <v>5.01224633306265</v>
      </c>
      <c r="O8" s="28"/>
      <c r="P8" s="13">
        <v>5.0</v>
      </c>
      <c r="Q8" s="16">
        <f>VLOOKUP(IF(C8&gt;240,5,IF(C8&gt;180,4,IF(C8&gt;120,3,IF(C8&gt;60,2,IF(C8&gt;30,1,0))))),Trial!$E$8:$H$13,4)</f>
        <v>-168.84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-168.84</v>
      </c>
      <c r="U8" s="16">
        <f>VLOOKUP(IF(G8&gt;240,5,IF(G8&gt;180,4,IF(G8&gt;120,3,IF(G8&gt;60,2,IF(G8&gt;30,1,0))))),Trial!$E$8:$H$13,4)</f>
        <v>-168.84</v>
      </c>
      <c r="V8" s="16">
        <f>VLOOKUP(IF(H8&gt;240,5,IF(H8&gt;180,4,IF(H8&gt;120,3,IF(H8&gt;60,2,IF(H8&gt;30,1,0))))),Trial!$E$8:$H$13,4)</f>
        <v>-168.84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5.12077119899914</v>
      </c>
      <c r="D9" s="14">
        <v>27.6498314446274</v>
      </c>
      <c r="E9" s="14">
        <v>13.7133495875852</v>
      </c>
      <c r="F9" s="14">
        <v>3.29225761815906</v>
      </c>
      <c r="G9" s="14">
        <v>1.63349508764252</v>
      </c>
      <c r="H9" s="14">
        <v>2.5660241576891</v>
      </c>
      <c r="I9" s="14">
        <v>13.1012504171424</v>
      </c>
      <c r="J9" s="14">
        <v>7.54434200003743</v>
      </c>
      <c r="K9" s="14">
        <v>1.2202807283029</v>
      </c>
      <c r="L9" s="14">
        <v>14.3988747702198</v>
      </c>
      <c r="M9" s="14">
        <v>19.8819726140456</v>
      </c>
      <c r="N9" s="14">
        <v>9.34554796200246</v>
      </c>
      <c r="O9" s="28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6.97642519371584</v>
      </c>
      <c r="D10" s="14">
        <v>21.8357938515458</v>
      </c>
      <c r="E10" s="14">
        <v>7.35067547298968</v>
      </c>
      <c r="F10" s="14">
        <v>11.1954487908689</v>
      </c>
      <c r="G10" s="14">
        <v>19.6526801766114</v>
      </c>
      <c r="H10" s="14">
        <v>1.83179908432066</v>
      </c>
      <c r="I10" s="14">
        <v>19.936992432292</v>
      </c>
      <c r="J10" s="14">
        <v>17.6418664253535</v>
      </c>
      <c r="K10" s="14">
        <v>6.65077893063426</v>
      </c>
      <c r="L10" s="14">
        <v>12.0301517834114</v>
      </c>
      <c r="M10" s="14">
        <v>1.55849902649209</v>
      </c>
      <c r="N10" s="14">
        <v>12.7979071904247</v>
      </c>
      <c r="O10" s="28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14">
        <v>10.1988817588426</v>
      </c>
      <c r="D11" s="14">
        <v>8.77720211399719</v>
      </c>
      <c r="E11" s="14">
        <v>9.75643681827933</v>
      </c>
      <c r="F11" s="14">
        <v>1.18907778058201</v>
      </c>
      <c r="G11" s="14">
        <v>1.7075660219416</v>
      </c>
      <c r="H11" s="14">
        <v>2.36077542551129</v>
      </c>
      <c r="I11" s="14">
        <v>8.32999922102317</v>
      </c>
      <c r="J11" s="14">
        <v>32.0885750688664</v>
      </c>
      <c r="K11" s="14">
        <v>14.2015108672677</v>
      </c>
      <c r="L11" s="14">
        <v>7.25138107314706</v>
      </c>
      <c r="M11" s="14">
        <v>10.4338029119318</v>
      </c>
      <c r="N11" s="14">
        <v>16.9070687138693</v>
      </c>
      <c r="O11" s="28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-168.84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6.24274231726304</v>
      </c>
      <c r="D12" s="14">
        <v>10.3238411271013</v>
      </c>
      <c r="E12" s="14">
        <v>6.21157624293119</v>
      </c>
      <c r="F12" s="14">
        <v>23.7858570075098</v>
      </c>
      <c r="G12" s="14">
        <v>2.20081149134785</v>
      </c>
      <c r="H12" s="14">
        <v>37.9313693642339</v>
      </c>
      <c r="I12" s="14">
        <v>3.46611953806132</v>
      </c>
      <c r="J12" s="14">
        <v>57.389521381461</v>
      </c>
      <c r="K12" s="14">
        <v>1.37395289989173</v>
      </c>
      <c r="L12" s="14">
        <v>6.69908999000642</v>
      </c>
      <c r="M12" s="14">
        <v>10.4105563222649</v>
      </c>
      <c r="N12" s="14">
        <v>14.2811040015178</v>
      </c>
      <c r="O12" s="28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-168.84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-168.84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1.95172494510189</v>
      </c>
      <c r="D13" s="14">
        <v>23.707645049921</v>
      </c>
      <c r="E13" s="14">
        <v>40.1227992847284</v>
      </c>
      <c r="F13" s="14">
        <v>11.4104202243717</v>
      </c>
      <c r="G13" s="14">
        <v>20.6958743551033</v>
      </c>
      <c r="H13" s="14">
        <v>5.29941815882921</v>
      </c>
      <c r="I13" s="14">
        <v>26.5047794829203</v>
      </c>
      <c r="J13" s="14">
        <v>50.4107496117182</v>
      </c>
      <c r="K13" s="14">
        <v>14.3506113247232</v>
      </c>
      <c r="L13" s="14">
        <v>2.59417554130778</v>
      </c>
      <c r="M13" s="14">
        <v>3.69212597608566</v>
      </c>
      <c r="N13" s="14">
        <v>16.4626738143371</v>
      </c>
      <c r="O13" s="28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-168.84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-168.84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12.9829045844482</v>
      </c>
      <c r="D14" s="14">
        <v>2.39096046192572</v>
      </c>
      <c r="E14" s="14">
        <v>15.5767421883749</v>
      </c>
      <c r="F14" s="14">
        <v>12.4268969887154</v>
      </c>
      <c r="G14" s="14">
        <v>16.7499422275679</v>
      </c>
      <c r="H14" s="14">
        <v>4.29838530952111</v>
      </c>
      <c r="I14" s="14">
        <v>26.7825311109491</v>
      </c>
      <c r="J14" s="14">
        <v>11.0926605708184</v>
      </c>
      <c r="K14" s="14">
        <v>6.88779967927198</v>
      </c>
      <c r="L14" s="14">
        <v>4.20006113400986</v>
      </c>
      <c r="M14" s="14">
        <v>7.59390558348969</v>
      </c>
      <c r="N14" s="14">
        <v>11.3990551027343</v>
      </c>
      <c r="O14" s="28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55.6311976971263</v>
      </c>
      <c r="D15" s="14">
        <v>4.80405009817332</v>
      </c>
      <c r="E15" s="14">
        <v>4.5607313211076</v>
      </c>
      <c r="F15" s="14">
        <v>3.05869316920325</v>
      </c>
      <c r="G15" s="14">
        <v>10.4575664497198</v>
      </c>
      <c r="H15" s="14">
        <v>1.53860440012068</v>
      </c>
      <c r="I15" s="14">
        <v>13.8729783374103</v>
      </c>
      <c r="J15" s="14">
        <v>18.3911899890037</v>
      </c>
      <c r="K15" s="14">
        <v>5.07319329539314</v>
      </c>
      <c r="L15" s="14">
        <v>7.46013260213658</v>
      </c>
      <c r="M15" s="14">
        <v>28.5094833454553</v>
      </c>
      <c r="N15" s="14">
        <v>2.99134643515572</v>
      </c>
      <c r="O15" s="28"/>
      <c r="P15" s="13">
        <v>12.0</v>
      </c>
      <c r="Q15" s="16">
        <f>VLOOKUP(IF(C15&gt;240,5,IF(C15&gt;180,4,IF(C15&gt;120,3,IF(C15&gt;60,2,IF(C15&gt;30,1,0))))),Trial!$E$8:$H$13,4)</f>
        <v>-168.84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11.3802780064972</v>
      </c>
      <c r="D16" s="14">
        <v>20.0769816705244</v>
      </c>
      <c r="E16" s="14">
        <v>26.4757121256958</v>
      </c>
      <c r="F16" s="14">
        <v>15.3339544207402</v>
      </c>
      <c r="G16" s="14">
        <v>15.3767664631115</v>
      </c>
      <c r="H16" s="14">
        <v>2.504511697592</v>
      </c>
      <c r="I16" s="14">
        <v>1.79929798282436</v>
      </c>
      <c r="J16" s="14">
        <v>11.8186954037553</v>
      </c>
      <c r="K16" s="14">
        <v>2.46639599676298</v>
      </c>
      <c r="L16" s="14">
        <v>0.99429557332769</v>
      </c>
      <c r="M16" s="14">
        <v>8.58259577304125</v>
      </c>
      <c r="N16" s="14">
        <v>2.41730650188401</v>
      </c>
      <c r="O16" s="28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14">
        <v>1.73163954634219</v>
      </c>
      <c r="D17" s="14">
        <v>23.7065511836175</v>
      </c>
      <c r="E17" s="14">
        <v>20.3379072009804</v>
      </c>
      <c r="F17" s="14">
        <v>8.48353367764503</v>
      </c>
      <c r="G17" s="14">
        <v>39.5400508753678</v>
      </c>
      <c r="H17" s="14">
        <v>29.4677964212809</v>
      </c>
      <c r="I17" s="14">
        <v>8.99921822128817</v>
      </c>
      <c r="J17" s="14">
        <v>18.2201090588452</v>
      </c>
      <c r="K17" s="14">
        <v>31.091447592384</v>
      </c>
      <c r="L17" s="14">
        <v>8.63642163807526</v>
      </c>
      <c r="M17" s="14">
        <v>8.22785829892382</v>
      </c>
      <c r="N17" s="14">
        <v>20.3106182527946</v>
      </c>
      <c r="O17" s="28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-168.84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-168.84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14">
        <v>19.6851411781492</v>
      </c>
      <c r="D18" s="14">
        <v>15.179746406454</v>
      </c>
      <c r="E18" s="14">
        <v>3.64967840490863</v>
      </c>
      <c r="F18" s="14">
        <v>15.224583944607</v>
      </c>
      <c r="G18" s="14">
        <v>26.2777546271105</v>
      </c>
      <c r="H18" s="14">
        <v>15.8282324117935</v>
      </c>
      <c r="I18" s="14">
        <v>2.25903587182984</v>
      </c>
      <c r="J18" s="14">
        <v>9.36083317967132</v>
      </c>
      <c r="K18" s="14">
        <v>27.7577956380758</v>
      </c>
      <c r="L18" s="14">
        <v>27.2858743170712</v>
      </c>
      <c r="M18" s="14">
        <v>0.445099356584251</v>
      </c>
      <c r="N18" s="14">
        <v>0.485703782178462</v>
      </c>
      <c r="O18" s="28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12.4463211552458</v>
      </c>
      <c r="D19" s="14">
        <v>12.3126499581369</v>
      </c>
      <c r="E19" s="14">
        <v>10.8239970749419</v>
      </c>
      <c r="F19" s="14">
        <v>12.1327679067152</v>
      </c>
      <c r="G19" s="14">
        <v>5.77953471103683</v>
      </c>
      <c r="H19" s="14">
        <v>9.18917821487412</v>
      </c>
      <c r="I19" s="14">
        <v>10.3248500567861</v>
      </c>
      <c r="J19" s="14">
        <v>15.446514263119</v>
      </c>
      <c r="K19" s="14">
        <v>0.244242024539036</v>
      </c>
      <c r="L19" s="14">
        <v>3.34864742355421</v>
      </c>
      <c r="M19" s="14">
        <v>1.94094832520932</v>
      </c>
      <c r="N19" s="14">
        <v>23.3233273316712</v>
      </c>
      <c r="O19" s="28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15.0452830028301</v>
      </c>
      <c r="D20" s="14">
        <v>9.12385741481557</v>
      </c>
      <c r="E20" s="14">
        <v>15.3691660467776</v>
      </c>
      <c r="F20" s="14">
        <v>8.47537582274526</v>
      </c>
      <c r="G20" s="14">
        <v>60.6162899049157</v>
      </c>
      <c r="H20" s="14">
        <v>11.2665974419197</v>
      </c>
      <c r="I20" s="14">
        <v>11.4020640117334</v>
      </c>
      <c r="J20" s="14">
        <v>4.36061088653984</v>
      </c>
      <c r="K20" s="14">
        <v>19.5709544693338</v>
      </c>
      <c r="L20" s="14">
        <v>20.7555366859989</v>
      </c>
      <c r="M20" s="14">
        <v>24.6888210518721</v>
      </c>
      <c r="N20" s="14">
        <v>15.1783665004288</v>
      </c>
      <c r="O20" s="28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-844.2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19.5824733137371</v>
      </c>
      <c r="D21" s="14">
        <v>1.89790697302669</v>
      </c>
      <c r="E21" s="14">
        <v>73.9277450630617</v>
      </c>
      <c r="F21" s="14">
        <v>5.66514289333158</v>
      </c>
      <c r="G21" s="14">
        <v>6.63701630663127</v>
      </c>
      <c r="H21" s="14">
        <v>10.5069602365006</v>
      </c>
      <c r="I21" s="14">
        <v>1.15791392633257</v>
      </c>
      <c r="J21" s="14">
        <v>7.15362031012774</v>
      </c>
      <c r="K21" s="14">
        <v>12.7925967558505</v>
      </c>
      <c r="L21" s="14">
        <v>53.3568288447493</v>
      </c>
      <c r="M21" s="14">
        <v>22.4617721500311</v>
      </c>
      <c r="N21" s="14">
        <v>57.3140357496375</v>
      </c>
      <c r="O21" s="28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-844.2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-168.84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-168.84</v>
      </c>
    </row>
    <row r="22" ht="15.75" customHeight="1">
      <c r="B22" s="13">
        <v>19.0</v>
      </c>
      <c r="C22" s="14">
        <v>7.9556116531603</v>
      </c>
      <c r="D22" s="14">
        <v>21.6126658289198</v>
      </c>
      <c r="E22" s="14">
        <v>10.8061260490896</v>
      </c>
      <c r="F22" s="14">
        <v>32.2753908559402</v>
      </c>
      <c r="G22" s="14">
        <v>12.5722960775564</v>
      </c>
      <c r="H22" s="14">
        <v>46.7454296325274</v>
      </c>
      <c r="I22" s="14">
        <v>23.7335465384854</v>
      </c>
      <c r="J22" s="14">
        <v>62.2014101656312</v>
      </c>
      <c r="K22" s="14">
        <v>105.489762285871</v>
      </c>
      <c r="L22" s="14">
        <v>51.9580484901495</v>
      </c>
      <c r="M22" s="14">
        <v>18.5722779895397</v>
      </c>
      <c r="N22" s="14">
        <v>23.3167287413647</v>
      </c>
      <c r="O22" s="28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-168.84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-168.84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-844.2</v>
      </c>
      <c r="Y22" s="16">
        <f>VLOOKUP(IF(K22&gt;240,5,IF(K22&gt;180,4,IF(K22&gt;120,3,IF(K22&gt;60,2,IF(K22&gt;30,1,0))))),Trial!$E$8:$H$13,4)</f>
        <v>-844.2</v>
      </c>
      <c r="Z22" s="16">
        <f>VLOOKUP(IF(L22&gt;240,5,IF(L22&gt;180,4,IF(L22&gt;120,3,IF(L22&gt;60,2,IF(L22&gt;30,1,0))))),Trial!$E$8:$H$13,4)</f>
        <v>-168.84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1.04423444344013</v>
      </c>
      <c r="D23" s="14">
        <v>5.54982526766016</v>
      </c>
      <c r="E23" s="14">
        <v>29.3199079666452</v>
      </c>
      <c r="F23" s="14">
        <v>8.46917596645653</v>
      </c>
      <c r="G23" s="14">
        <v>47.6566387315221</v>
      </c>
      <c r="H23" s="14">
        <v>17.5867651350083</v>
      </c>
      <c r="I23" s="14">
        <v>13.6495394715205</v>
      </c>
      <c r="J23" s="14">
        <v>36.2214564233741</v>
      </c>
      <c r="K23" s="14">
        <v>3.12202907865867</v>
      </c>
      <c r="L23" s="14">
        <v>23.2567978451464</v>
      </c>
      <c r="M23" s="14">
        <v>0.757441234309226</v>
      </c>
      <c r="N23" s="14">
        <v>1.38660395052284</v>
      </c>
      <c r="O23" s="28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-168.84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-168.84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14">
        <v>0.665339013290646</v>
      </c>
      <c r="D24" s="14">
        <v>22.3977378743205</v>
      </c>
      <c r="E24" s="14">
        <v>6.93568598049806</v>
      </c>
      <c r="F24" s="14">
        <v>17.8659738873349</v>
      </c>
      <c r="G24" s="14">
        <v>10.7733787496792</v>
      </c>
      <c r="H24" s="14">
        <v>15.798949766274</v>
      </c>
      <c r="I24" s="14">
        <v>28.0338280542258</v>
      </c>
      <c r="J24" s="14">
        <v>0.150770541388005</v>
      </c>
      <c r="K24" s="14">
        <v>8.94582243869081</v>
      </c>
      <c r="L24" s="14">
        <v>10.7627984549137</v>
      </c>
      <c r="M24" s="14">
        <v>0.0409927382133901</v>
      </c>
      <c r="N24" s="14">
        <v>32.9393277758041</v>
      </c>
      <c r="O24" s="28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-168.84</v>
      </c>
    </row>
    <row r="25" ht="15.75" customHeight="1">
      <c r="B25" s="13">
        <v>22.0</v>
      </c>
      <c r="C25" s="14">
        <v>5.63910468947142</v>
      </c>
      <c r="D25" s="14">
        <v>9.20658092480153</v>
      </c>
      <c r="E25" s="14">
        <v>1.21854779776186</v>
      </c>
      <c r="F25" s="14">
        <v>19.939195238355</v>
      </c>
      <c r="G25" s="14">
        <v>24.4621584214201</v>
      </c>
      <c r="H25" s="14">
        <v>11.86309125468</v>
      </c>
      <c r="I25" s="14">
        <v>9.40023052040488</v>
      </c>
      <c r="J25" s="14">
        <v>40.5593173466345</v>
      </c>
      <c r="K25" s="14">
        <v>3.87188513624849</v>
      </c>
      <c r="L25" s="14">
        <v>25.7850013195041</v>
      </c>
      <c r="M25" s="14">
        <v>3.79579955013469</v>
      </c>
      <c r="N25" s="14">
        <v>5.06350999095169</v>
      </c>
      <c r="O25" s="28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-168.84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52.7288977863425</v>
      </c>
      <c r="D26" s="14">
        <v>1.46853000624105</v>
      </c>
      <c r="E26" s="14">
        <v>22.2760362020868</v>
      </c>
      <c r="F26" s="14">
        <v>12.6288602812172</v>
      </c>
      <c r="G26" s="14">
        <v>10.9374764508786</v>
      </c>
      <c r="H26" s="14">
        <v>38.6042797825953</v>
      </c>
      <c r="I26" s="14">
        <v>8.80023371893913</v>
      </c>
      <c r="J26" s="14">
        <v>10.1118489797227</v>
      </c>
      <c r="K26" s="14">
        <v>60.3930494250888</v>
      </c>
      <c r="L26" s="14">
        <v>21.553463370811</v>
      </c>
      <c r="M26" s="14">
        <v>47.8913692359753</v>
      </c>
      <c r="N26" s="14">
        <v>24.290104188368</v>
      </c>
      <c r="O26" s="28"/>
      <c r="P26" s="13">
        <v>23.0</v>
      </c>
      <c r="Q26" s="16">
        <f>VLOOKUP(IF(C26&gt;240,5,IF(C26&gt;180,4,IF(C26&gt;120,3,IF(C26&gt;60,2,IF(C26&gt;30,1,0))))),Trial!$E$8:$H$13,4)</f>
        <v>-168.84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-168.84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-844.2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-168.84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14">
        <v>20.2090071507947</v>
      </c>
      <c r="D27" s="14">
        <v>29.3443234717909</v>
      </c>
      <c r="E27" s="14">
        <v>3.8924726260674</v>
      </c>
      <c r="F27" s="14">
        <v>44.5595848535128</v>
      </c>
      <c r="G27" s="14">
        <v>20.810121007866</v>
      </c>
      <c r="H27" s="14">
        <v>27.4943331430171</v>
      </c>
      <c r="I27" s="14">
        <v>1.0683210524042</v>
      </c>
      <c r="J27" s="14">
        <v>16.5835800434681</v>
      </c>
      <c r="K27" s="14">
        <v>9.06279043061659</v>
      </c>
      <c r="L27" s="14">
        <v>11.4052896451735</v>
      </c>
      <c r="M27" s="14">
        <v>0.548774383496493</v>
      </c>
      <c r="N27" s="14">
        <v>27.4565073462639</v>
      </c>
      <c r="O27" s="28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-168.84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3.63819447451699</v>
      </c>
      <c r="D28" s="14">
        <v>27.1394841068715</v>
      </c>
      <c r="E28" s="14">
        <v>5.50725592591403</v>
      </c>
      <c r="F28" s="14">
        <v>5.54085173411295</v>
      </c>
      <c r="G28" s="14">
        <v>3.21489477151933</v>
      </c>
      <c r="H28" s="14">
        <v>100.687261562711</v>
      </c>
      <c r="I28" s="14">
        <v>6.76993596134707</v>
      </c>
      <c r="J28" s="14">
        <v>44.0406846886707</v>
      </c>
      <c r="K28" s="14">
        <v>27.3423535084788</v>
      </c>
      <c r="L28" s="14">
        <v>6.55589180532843</v>
      </c>
      <c r="M28" s="14">
        <v>5.84856401430443</v>
      </c>
      <c r="N28" s="14">
        <v>23.9763336336676</v>
      </c>
      <c r="O28" s="28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-844.2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-168.84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14">
        <v>1.17016242351383</v>
      </c>
      <c r="D29" s="14">
        <v>15.4171159251811</v>
      </c>
      <c r="E29" s="14">
        <v>8.83886888243181</v>
      </c>
      <c r="F29" s="14">
        <v>6.05088026029989</v>
      </c>
      <c r="G29" s="14">
        <v>22.6596304699854</v>
      </c>
      <c r="H29" s="14">
        <v>12.2473330229995</v>
      </c>
      <c r="I29" s="14">
        <v>4.79102186160162</v>
      </c>
      <c r="J29" s="14">
        <v>13.7519779236274</v>
      </c>
      <c r="K29" s="14">
        <v>14.8354750058886</v>
      </c>
      <c r="L29" s="14">
        <v>7.39998121513054</v>
      </c>
      <c r="M29" s="14">
        <v>12.3161552700432</v>
      </c>
      <c r="N29" s="14">
        <v>26.5219363185082</v>
      </c>
      <c r="O29" s="28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14">
        <v>8.51459041703492</v>
      </c>
      <c r="D30" s="14">
        <v>9.19625639682636</v>
      </c>
      <c r="E30" s="14">
        <v>15.8656301551505</v>
      </c>
      <c r="F30" s="14">
        <v>1.53254394882123</v>
      </c>
      <c r="G30" s="14">
        <v>25.0858203122828</v>
      </c>
      <c r="H30" s="14">
        <v>7.1645823167637</v>
      </c>
      <c r="I30" s="14">
        <v>5.59206563048065</v>
      </c>
      <c r="J30" s="14">
        <v>4.44131337815895</v>
      </c>
      <c r="K30" s="14">
        <v>25.3236748079274</v>
      </c>
      <c r="L30" s="14">
        <v>16.1041270940691</v>
      </c>
      <c r="M30" s="14">
        <v>6.46275929175317</v>
      </c>
      <c r="N30" s="14">
        <v>2.32064679963514</v>
      </c>
      <c r="O30" s="28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14">
        <v>16.3025618338244</v>
      </c>
      <c r="D31" s="14">
        <v>0.180250075645745</v>
      </c>
      <c r="E31" s="14">
        <v>0.722079933620989</v>
      </c>
      <c r="F31" s="14">
        <v>5.09448442603973</v>
      </c>
      <c r="G31" s="14">
        <v>3.84434026200324</v>
      </c>
      <c r="H31" s="14">
        <v>24.3018307058576</v>
      </c>
      <c r="I31" s="14">
        <v>21.4999403941386</v>
      </c>
      <c r="J31" s="14">
        <v>29.6154643489484</v>
      </c>
      <c r="K31" s="14">
        <v>11.555173806216</v>
      </c>
      <c r="L31" s="14">
        <v>17.4426738073336</v>
      </c>
      <c r="M31" s="14">
        <v>10.7722351178552</v>
      </c>
      <c r="N31" s="14">
        <v>5.30084002995864</v>
      </c>
      <c r="O31" s="28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2.74087447207421</v>
      </c>
      <c r="D32" s="14">
        <v>12.9628929722341</v>
      </c>
      <c r="E32" s="14">
        <v>16.9147926655816</v>
      </c>
      <c r="F32" s="14">
        <v>57.2347371341819</v>
      </c>
      <c r="G32" s="14">
        <v>37.4770913347324</v>
      </c>
      <c r="H32" s="14">
        <v>1.06921868165955</v>
      </c>
      <c r="I32" s="14">
        <v>40.1394401006123</v>
      </c>
      <c r="J32" s="14">
        <v>23.5631025873567</v>
      </c>
      <c r="K32" s="14">
        <v>16.258182171102</v>
      </c>
      <c r="L32" s="14">
        <v>6.29994682967663</v>
      </c>
      <c r="M32" s="14">
        <v>0.590809946461896</v>
      </c>
      <c r="N32" s="14">
        <v>83.9767185548201</v>
      </c>
      <c r="O32" s="28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-168.84</v>
      </c>
      <c r="U32" s="16">
        <f>VLOOKUP(IF(G32&gt;240,5,IF(G32&gt;180,4,IF(G32&gt;120,3,IF(G32&gt;60,2,IF(G32&gt;30,1,0))))),Trial!$E$8:$H$13,4)</f>
        <v>-168.84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-168.84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-844.2</v>
      </c>
    </row>
    <row r="33" ht="15.75" customHeight="1">
      <c r="B33" s="13">
        <v>30.0</v>
      </c>
      <c r="C33" s="14">
        <v>1.52104355860502</v>
      </c>
      <c r="D33" s="14">
        <v>4.49112730566412</v>
      </c>
      <c r="E33" s="14">
        <v>29.2172957851056</v>
      </c>
      <c r="F33" s="14">
        <v>3.30259015783668</v>
      </c>
      <c r="G33" s="14">
        <v>9.75715878652409</v>
      </c>
      <c r="H33" s="14">
        <v>2.26677828022776</v>
      </c>
      <c r="I33" s="14">
        <v>12.6285593239415</v>
      </c>
      <c r="J33" s="14">
        <v>13.5791421023415</v>
      </c>
      <c r="K33" s="14">
        <v>6.14446743624285</v>
      </c>
      <c r="L33" s="14">
        <v>7.9865285474807</v>
      </c>
      <c r="M33" s="14">
        <v>3.00519636366516</v>
      </c>
      <c r="N33" s="14">
        <v>5.62722801463678</v>
      </c>
      <c r="O33" s="28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20.0740092660518</v>
      </c>
      <c r="D34" s="14">
        <v>13.3440110686453</v>
      </c>
      <c r="E34" s="14">
        <v>25.2216435770009</v>
      </c>
      <c r="F34" s="14">
        <v>7.62471053749323</v>
      </c>
      <c r="G34" s="14">
        <v>18.1044463527607</v>
      </c>
      <c r="H34" s="14">
        <v>1.55424473108724</v>
      </c>
      <c r="I34" s="14">
        <v>9.99699417036027</v>
      </c>
      <c r="J34" s="14">
        <v>6.85127478791401</v>
      </c>
      <c r="K34" s="14">
        <v>5.83529118681327</v>
      </c>
      <c r="L34" s="14">
        <v>15.8324825617703</v>
      </c>
      <c r="M34" s="14">
        <v>11.4172490447046</v>
      </c>
      <c r="N34" s="14">
        <v>27.0632077753777</v>
      </c>
      <c r="O34" s="28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19.1561060997875</v>
      </c>
      <c r="D35" s="14">
        <v>25.9867521921608</v>
      </c>
      <c r="E35" s="14">
        <v>9.30593821685761</v>
      </c>
      <c r="F35" s="14">
        <v>0.283525230538563</v>
      </c>
      <c r="G35" s="14">
        <v>0.73356038890779</v>
      </c>
      <c r="H35" s="14">
        <v>0.461886869344831</v>
      </c>
      <c r="I35" s="14">
        <v>4.26603188051732</v>
      </c>
      <c r="J35" s="14">
        <v>2.01482749544084</v>
      </c>
      <c r="K35" s="14">
        <v>1.18644858903375</v>
      </c>
      <c r="L35" s="14">
        <v>39.1077584661266</v>
      </c>
      <c r="M35" s="14">
        <v>1.6969178646183</v>
      </c>
      <c r="N35" s="14">
        <v>62.6924557062553</v>
      </c>
      <c r="O35" s="28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-168.84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-844.2</v>
      </c>
    </row>
    <row r="36" ht="15.75" customHeight="1">
      <c r="B36" s="13">
        <v>33.0</v>
      </c>
      <c r="C36" s="14">
        <v>2.51794201466827</v>
      </c>
      <c r="D36" s="14">
        <v>6.85328944819048</v>
      </c>
      <c r="E36" s="14">
        <v>16.0297908720778</v>
      </c>
      <c r="F36" s="14">
        <v>3.94635865464807</v>
      </c>
      <c r="G36" s="14">
        <v>10.5215629293739</v>
      </c>
      <c r="H36" s="14">
        <v>7.17440337175503</v>
      </c>
      <c r="I36" s="14">
        <v>14.4921506702186</v>
      </c>
      <c r="J36" s="14">
        <v>10.0972341746092</v>
      </c>
      <c r="K36" s="14">
        <v>21.4256394963151</v>
      </c>
      <c r="L36" s="14">
        <v>4.32520549977198</v>
      </c>
      <c r="M36" s="14">
        <v>4.02845018310472</v>
      </c>
      <c r="N36" s="14">
        <v>18.6077719128909</v>
      </c>
      <c r="O36" s="28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13.5683578719537</v>
      </c>
      <c r="D37" s="14">
        <v>1.31946613224805</v>
      </c>
      <c r="E37" s="14">
        <v>9.05672987460682</v>
      </c>
      <c r="F37" s="14">
        <v>9.25046343589202</v>
      </c>
      <c r="G37" s="14">
        <v>6.20988822542131</v>
      </c>
      <c r="H37" s="14">
        <v>40.2344793155512</v>
      </c>
      <c r="I37" s="14">
        <v>14.8265689512001</v>
      </c>
      <c r="J37" s="14">
        <v>2.27511668159126</v>
      </c>
      <c r="K37" s="14">
        <v>0.250207220669836</v>
      </c>
      <c r="L37" s="14">
        <v>14.0371803610511</v>
      </c>
      <c r="M37" s="14">
        <v>12.517776544507</v>
      </c>
      <c r="N37" s="14">
        <v>1.2664644627096</v>
      </c>
      <c r="O37" s="28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-168.84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6.52200810844079</v>
      </c>
      <c r="D38" s="14">
        <v>0.664152572862804</v>
      </c>
      <c r="E38" s="14">
        <v>3.51201867529557</v>
      </c>
      <c r="F38" s="14">
        <v>1.67574013571118</v>
      </c>
      <c r="G38" s="14">
        <v>36.5213157907941</v>
      </c>
      <c r="H38" s="14">
        <v>7.39885521819815</v>
      </c>
      <c r="I38" s="14">
        <v>25.9652137184951</v>
      </c>
      <c r="J38" s="14">
        <v>23.2121270789269</v>
      </c>
      <c r="K38" s="14">
        <v>5.81758826505393</v>
      </c>
      <c r="L38" s="14">
        <v>11.3550391041892</v>
      </c>
      <c r="M38" s="14">
        <v>1.55829485971481</v>
      </c>
      <c r="N38" s="14">
        <v>29.4452594026333</v>
      </c>
      <c r="O38" s="28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-168.84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48.6280094434447</v>
      </c>
      <c r="D39" s="14">
        <v>26.8442647239629</v>
      </c>
      <c r="E39" s="14">
        <v>7.93276316486299</v>
      </c>
      <c r="F39" s="14">
        <v>11.5386826352434</v>
      </c>
      <c r="G39" s="14">
        <v>29.7096170099888</v>
      </c>
      <c r="H39" s="14">
        <v>2.40377019663947</v>
      </c>
      <c r="I39" s="14">
        <v>1.55482487753034</v>
      </c>
      <c r="J39" s="14">
        <v>5.43596105197169</v>
      </c>
      <c r="K39" s="14">
        <v>14.285818542655</v>
      </c>
      <c r="L39" s="14">
        <v>29.088338081396</v>
      </c>
      <c r="M39" s="14">
        <v>19.4269473239066</v>
      </c>
      <c r="N39" s="14">
        <v>27.9485408762906</v>
      </c>
      <c r="O39" s="28"/>
      <c r="P39" s="13">
        <v>36.0</v>
      </c>
      <c r="Q39" s="16">
        <f>VLOOKUP(IF(C39&gt;240,5,IF(C39&gt;180,4,IF(C39&gt;120,3,IF(C39&gt;60,2,IF(C39&gt;30,1,0))))),Trial!$E$8:$H$13,4)</f>
        <v>-168.84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13.4081781556116</v>
      </c>
      <c r="D40" s="14">
        <v>19.6739290834622</v>
      </c>
      <c r="E40" s="14">
        <v>7.56778536597267</v>
      </c>
      <c r="F40" s="14">
        <v>0.00343556748703122</v>
      </c>
      <c r="G40" s="14">
        <v>10.9159478501879</v>
      </c>
      <c r="H40" s="14">
        <v>13.0973959698104</v>
      </c>
      <c r="I40" s="14">
        <v>13.6069970525088</v>
      </c>
      <c r="J40" s="14">
        <v>17.7422516808139</v>
      </c>
      <c r="K40" s="14">
        <v>22.9704337833885</v>
      </c>
      <c r="L40" s="14">
        <v>39.1967987529656</v>
      </c>
      <c r="M40" s="14">
        <v>2.48892165720463</v>
      </c>
      <c r="N40" s="14">
        <v>1.33816792163998</v>
      </c>
      <c r="O40" s="28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-168.84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11.0573033953356</v>
      </c>
      <c r="D41" s="14">
        <v>64.734159983639</v>
      </c>
      <c r="E41" s="14">
        <v>25.0843290320102</v>
      </c>
      <c r="F41" s="14">
        <v>9.58543576067314</v>
      </c>
      <c r="G41" s="14">
        <v>12.4481299225892</v>
      </c>
      <c r="H41" s="14">
        <v>8.16168750403449</v>
      </c>
      <c r="I41" s="14">
        <v>4.00532227708027</v>
      </c>
      <c r="J41" s="14">
        <v>3.9603031729348</v>
      </c>
      <c r="K41" s="14">
        <v>33.1777685475865</v>
      </c>
      <c r="L41" s="14">
        <v>8.37333618896082</v>
      </c>
      <c r="M41" s="14">
        <v>51.4068053637571</v>
      </c>
      <c r="N41" s="14">
        <v>5.76716363662854</v>
      </c>
      <c r="O41" s="28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-844.2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-168.84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-168.84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3.86972569601879</v>
      </c>
      <c r="D42" s="14">
        <v>6.57600288977847</v>
      </c>
      <c r="E42" s="14">
        <v>18.9811301690744</v>
      </c>
      <c r="F42" s="14">
        <v>7.96791051048785</v>
      </c>
      <c r="G42" s="14">
        <v>2.14809898054227</v>
      </c>
      <c r="H42" s="14">
        <v>1.85982584254816</v>
      </c>
      <c r="I42" s="14">
        <v>49.7886999671288</v>
      </c>
      <c r="J42" s="14">
        <v>2.51451083924621</v>
      </c>
      <c r="K42" s="14">
        <v>21.3573843228135</v>
      </c>
      <c r="L42" s="14">
        <v>4.9999526864849</v>
      </c>
      <c r="M42" s="14">
        <v>24.8667219734255</v>
      </c>
      <c r="N42" s="14">
        <v>0.245206200052053</v>
      </c>
      <c r="O42" s="28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-168.84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22.2599341614608</v>
      </c>
      <c r="D43" s="14">
        <v>9.66323081817317</v>
      </c>
      <c r="E43" s="14">
        <v>22.6097894354228</v>
      </c>
      <c r="F43" s="14">
        <v>3.86123548960313</v>
      </c>
      <c r="G43" s="14">
        <v>6.10111336922273</v>
      </c>
      <c r="H43" s="14">
        <v>0.955842631653315</v>
      </c>
      <c r="I43" s="14">
        <v>12.6179908025847</v>
      </c>
      <c r="J43" s="14">
        <v>14.3449051206218</v>
      </c>
      <c r="K43" s="14">
        <v>38.7143710275323</v>
      </c>
      <c r="L43" s="14">
        <v>3.62244514748454</v>
      </c>
      <c r="M43" s="14">
        <v>10.3530173096806</v>
      </c>
      <c r="N43" s="14">
        <v>21.1688248885034</v>
      </c>
      <c r="O43" s="28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-168.84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32.0905202959369</v>
      </c>
      <c r="D44" s="14">
        <v>2.37404573330513</v>
      </c>
      <c r="E44" s="14">
        <v>19.1246328077497</v>
      </c>
      <c r="F44" s="14">
        <v>0.0671063602094343</v>
      </c>
      <c r="G44" s="14">
        <v>42.6590491061039</v>
      </c>
      <c r="H44" s="14">
        <v>4.44176309276372</v>
      </c>
      <c r="I44" s="14">
        <v>8.01248716888949</v>
      </c>
      <c r="J44" s="14">
        <v>13.4920438439405</v>
      </c>
      <c r="K44" s="14">
        <v>23.8352281215105</v>
      </c>
      <c r="L44" s="14">
        <v>1.94768926911879</v>
      </c>
      <c r="M44" s="14">
        <v>20.1940361916305</v>
      </c>
      <c r="N44" s="14">
        <v>2.05636252183467</v>
      </c>
      <c r="O44" s="28"/>
      <c r="P44" s="13">
        <v>41.0</v>
      </c>
      <c r="Q44" s="16">
        <f>VLOOKUP(IF(C44&gt;240,5,IF(C44&gt;180,4,IF(C44&gt;120,3,IF(C44&gt;60,2,IF(C44&gt;30,1,0))))),Trial!$E$8:$H$13,4)</f>
        <v>-168.84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-168.84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3.15780531968087</v>
      </c>
      <c r="D45" s="14">
        <v>1.74119912993722</v>
      </c>
      <c r="E45" s="14">
        <v>20.4308070748331</v>
      </c>
      <c r="F45" s="14">
        <v>9.86773128155619</v>
      </c>
      <c r="G45" s="14">
        <v>4.42853894469435</v>
      </c>
      <c r="H45" s="14">
        <v>17.5607763876425</v>
      </c>
      <c r="I45" s="14">
        <v>50.0419274319835</v>
      </c>
      <c r="J45" s="14">
        <v>1.19745751234993</v>
      </c>
      <c r="K45" s="14">
        <v>58.094680389964</v>
      </c>
      <c r="L45" s="14">
        <v>6.39573359163478</v>
      </c>
      <c r="M45" s="14">
        <v>14.0712835633414</v>
      </c>
      <c r="N45" s="14">
        <v>0.334797149989754</v>
      </c>
      <c r="O45" s="28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-168.84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-168.84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14">
        <v>13.7948382406713</v>
      </c>
      <c r="D46" s="14">
        <v>28.2950666068558</v>
      </c>
      <c r="E46" s="14">
        <v>17.926287059042</v>
      </c>
      <c r="F46" s="14">
        <v>3.89374786522239</v>
      </c>
      <c r="G46" s="14">
        <v>34.2716225124618</v>
      </c>
      <c r="H46" s="14">
        <v>11.4017686663077</v>
      </c>
      <c r="I46" s="14">
        <v>6.02264313027263</v>
      </c>
      <c r="J46" s="14">
        <v>24.0112488704238</v>
      </c>
      <c r="K46" s="14">
        <v>23.5118708374414</v>
      </c>
      <c r="L46" s="14">
        <v>9.13655289681628</v>
      </c>
      <c r="M46" s="14">
        <v>1.44196181790903</v>
      </c>
      <c r="N46" s="14">
        <v>19.8707064840229</v>
      </c>
      <c r="O46" s="28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-168.84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3.60954320523888</v>
      </c>
      <c r="D47" s="14">
        <v>2.79441837687045</v>
      </c>
      <c r="E47" s="14">
        <v>8.77631884301081</v>
      </c>
      <c r="F47" s="14">
        <v>2.60077907703817</v>
      </c>
      <c r="G47" s="14">
        <v>2.18103560756825</v>
      </c>
      <c r="H47" s="14">
        <v>4.00731140747666</v>
      </c>
      <c r="I47" s="14">
        <v>14.2404381784828</v>
      </c>
      <c r="J47" s="14">
        <v>0.0944276389552593</v>
      </c>
      <c r="K47" s="14">
        <v>2.47882592054482</v>
      </c>
      <c r="L47" s="14">
        <v>4.28972681052983</v>
      </c>
      <c r="M47" s="14">
        <v>3.26491425710235</v>
      </c>
      <c r="N47" s="14">
        <v>40.4067775495073</v>
      </c>
      <c r="O47" s="28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-168.84</v>
      </c>
    </row>
    <row r="48" ht="15.75" customHeight="1">
      <c r="B48" s="13">
        <v>45.0</v>
      </c>
      <c r="C48" s="14">
        <v>30.6320950748835</v>
      </c>
      <c r="D48" s="14">
        <v>13.7150673855969</v>
      </c>
      <c r="E48" s="14">
        <v>16.2012474791365</v>
      </c>
      <c r="F48" s="14">
        <v>1.38901812722906</v>
      </c>
      <c r="G48" s="14">
        <v>27.1099405443732</v>
      </c>
      <c r="H48" s="14">
        <v>13.1321547360377</v>
      </c>
      <c r="I48" s="14">
        <v>11.3407800358061</v>
      </c>
      <c r="J48" s="14">
        <v>10.6349445172882</v>
      </c>
      <c r="K48" s="14">
        <v>10.5341947517635</v>
      </c>
      <c r="L48" s="14">
        <v>4.15777465095744</v>
      </c>
      <c r="M48" s="14">
        <v>18.0272571829366</v>
      </c>
      <c r="N48" s="14">
        <v>36.1749400458952</v>
      </c>
      <c r="O48" s="28"/>
      <c r="P48" s="13">
        <v>45.0</v>
      </c>
      <c r="Q48" s="16">
        <f>VLOOKUP(IF(C48&gt;240,5,IF(C48&gt;180,4,IF(C48&gt;120,3,IF(C48&gt;60,2,IF(C48&gt;30,1,0))))),Trial!$E$8:$H$13,4)</f>
        <v>-168.84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-168.84</v>
      </c>
    </row>
    <row r="49" ht="15.75" customHeight="1">
      <c r="B49" s="13">
        <v>46.0</v>
      </c>
      <c r="C49" s="14">
        <v>11.4046706159817</v>
      </c>
      <c r="D49" s="14">
        <v>28.7803770123485</v>
      </c>
      <c r="E49" s="14">
        <v>6.54774145921692</v>
      </c>
      <c r="F49" s="14">
        <v>4.76096191210672</v>
      </c>
      <c r="G49" s="14">
        <v>2.78849411341698</v>
      </c>
      <c r="H49" s="14">
        <v>12.6267526152762</v>
      </c>
      <c r="I49" s="14">
        <v>7.19313664594665</v>
      </c>
      <c r="J49" s="14">
        <v>1.18869370082393</v>
      </c>
      <c r="K49" s="14">
        <v>0.508252438458032</v>
      </c>
      <c r="L49" s="14">
        <v>31.0456649667088</v>
      </c>
      <c r="M49" s="14">
        <v>10.526937430998</v>
      </c>
      <c r="N49" s="14">
        <v>19.5266184902968</v>
      </c>
      <c r="O49" s="28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-168.84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43.8025361646838</v>
      </c>
      <c r="D50" s="14">
        <v>37.1109875738343</v>
      </c>
      <c r="E50" s="14">
        <v>1.52252091793343</v>
      </c>
      <c r="F50" s="14">
        <v>9.84895255649462</v>
      </c>
      <c r="G50" s="14">
        <v>21.2113286262814</v>
      </c>
      <c r="H50" s="14">
        <v>72.5874274745028</v>
      </c>
      <c r="I50" s="14">
        <v>2.96899646054953</v>
      </c>
      <c r="J50" s="14">
        <v>4.61768586421385</v>
      </c>
      <c r="K50" s="14">
        <v>9.29263081401587</v>
      </c>
      <c r="L50" s="14">
        <v>3.69165276177227</v>
      </c>
      <c r="M50" s="14">
        <v>9.81105211190879</v>
      </c>
      <c r="N50" s="14">
        <v>16.0202328621628</v>
      </c>
      <c r="O50" s="28"/>
      <c r="P50" s="13">
        <v>47.0</v>
      </c>
      <c r="Q50" s="16">
        <f>VLOOKUP(IF(C50&gt;240,5,IF(C50&gt;180,4,IF(C50&gt;120,3,IF(C50&gt;60,2,IF(C50&gt;30,1,0))))),Trial!$E$8:$H$13,4)</f>
        <v>-168.84</v>
      </c>
      <c r="R50" s="16">
        <f>VLOOKUP(IF(D50&gt;240,5,IF(D50&gt;180,4,IF(D50&gt;120,3,IF(D50&gt;60,2,IF(D50&gt;30,1,0))))),Trial!$E$8:$H$13,4)</f>
        <v>-168.84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-844.2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14">
        <v>7.44980224873871</v>
      </c>
      <c r="D51" s="14">
        <v>4.47338161524385</v>
      </c>
      <c r="E51" s="14">
        <v>8.31093460321426</v>
      </c>
      <c r="F51" s="14">
        <v>5.18817219184712</v>
      </c>
      <c r="G51" s="14">
        <v>7.60923165341782</v>
      </c>
      <c r="H51" s="14">
        <v>29.0563562592927</v>
      </c>
      <c r="I51" s="14">
        <v>4.09015069948509</v>
      </c>
      <c r="J51" s="14">
        <v>23.660768669701</v>
      </c>
      <c r="K51" s="14">
        <v>45.7805304204054</v>
      </c>
      <c r="L51" s="14">
        <v>5.24493819271954</v>
      </c>
      <c r="M51" s="14">
        <v>29.9486816289339</v>
      </c>
      <c r="N51" s="14">
        <v>1.94083950263261</v>
      </c>
      <c r="O51" s="28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-168.84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11.8945873382719</v>
      </c>
      <c r="D52" s="14">
        <v>18.7227733287247</v>
      </c>
      <c r="E52" s="14">
        <v>73.4216691043822</v>
      </c>
      <c r="F52" s="14">
        <v>3.83000306847932</v>
      </c>
      <c r="G52" s="14">
        <v>1.07260256799211</v>
      </c>
      <c r="H52" s="14">
        <v>2.32866439388112</v>
      </c>
      <c r="I52" s="14">
        <v>4.51660722261295</v>
      </c>
      <c r="J52" s="14">
        <v>15.2002704742582</v>
      </c>
      <c r="K52" s="14">
        <v>36.3669104948362</v>
      </c>
      <c r="L52" s="14">
        <v>19.3551376315983</v>
      </c>
      <c r="M52" s="14">
        <v>26.2806001758639</v>
      </c>
      <c r="N52" s="14">
        <v>16.338014168966</v>
      </c>
      <c r="O52" s="28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-844.2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-168.84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14">
        <v>0.11531617725268</v>
      </c>
      <c r="D53" s="14">
        <v>0.238056289963424</v>
      </c>
      <c r="E53" s="14">
        <v>22.9648063885757</v>
      </c>
      <c r="F53" s="14">
        <v>16.2719158056833</v>
      </c>
      <c r="G53" s="14">
        <v>2.2350846433824</v>
      </c>
      <c r="H53" s="14">
        <v>3.45712136942893</v>
      </c>
      <c r="I53" s="14">
        <v>11.5254810539292</v>
      </c>
      <c r="J53" s="14">
        <v>12.0284019916536</v>
      </c>
      <c r="K53" s="14">
        <v>7.12641996564344</v>
      </c>
      <c r="L53" s="14">
        <v>7.04235442215577</v>
      </c>
      <c r="M53" s="14">
        <v>18.5178902645813</v>
      </c>
      <c r="N53" s="14">
        <v>10.9119751521762</v>
      </c>
      <c r="O53" s="28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14">
        <v>18.2472009624572</v>
      </c>
      <c r="D54" s="14">
        <v>18.0571240692617</v>
      </c>
      <c r="E54" s="14">
        <v>21.6234235308752</v>
      </c>
      <c r="F54" s="14">
        <v>17.2688245720448</v>
      </c>
      <c r="G54" s="14">
        <v>10.3050170070492</v>
      </c>
      <c r="H54" s="14">
        <v>40.3653441257497</v>
      </c>
      <c r="I54" s="14">
        <v>32.4999909150415</v>
      </c>
      <c r="J54" s="14">
        <v>12.7484447307108</v>
      </c>
      <c r="K54" s="14">
        <v>35.5031266453938</v>
      </c>
      <c r="L54" s="14">
        <v>3.78379891393706</v>
      </c>
      <c r="M54" s="14">
        <v>5.24514083750546</v>
      </c>
      <c r="N54" s="14">
        <v>24.3923315113846</v>
      </c>
      <c r="O54" s="28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-168.84</v>
      </c>
      <c r="W54" s="16">
        <f>VLOOKUP(IF(I54&gt;240,5,IF(I54&gt;180,4,IF(I54&gt;120,3,IF(I54&gt;60,2,IF(I54&gt;30,1,0))))),Trial!$E$8:$H$13,4)</f>
        <v>-168.84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-168.84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14">
        <v>29.7591811871592</v>
      </c>
      <c r="D55" s="14">
        <v>16.1110484360935</v>
      </c>
      <c r="E55" s="14">
        <v>20.9809643948886</v>
      </c>
      <c r="F55" s="14">
        <v>0.0604821991133789</v>
      </c>
      <c r="G55" s="14">
        <v>48.7442329128213</v>
      </c>
      <c r="H55" s="14">
        <v>0.218606712296605</v>
      </c>
      <c r="I55" s="14">
        <v>1.79146728860458</v>
      </c>
      <c r="J55" s="14">
        <v>9.23545361962169</v>
      </c>
      <c r="K55" s="14">
        <v>5.01345153551439</v>
      </c>
      <c r="L55" s="14">
        <v>33.3027359731218</v>
      </c>
      <c r="M55" s="14">
        <v>0.726489163935184</v>
      </c>
      <c r="N55" s="14">
        <v>11.4388383546131</v>
      </c>
      <c r="O55" s="28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-168.84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-168.84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52.888086608708</v>
      </c>
      <c r="D56" s="14">
        <v>33.7241885699054</v>
      </c>
      <c r="E56" s="14">
        <v>2.80988449696451</v>
      </c>
      <c r="F56" s="14">
        <v>6.61081935977563</v>
      </c>
      <c r="G56" s="14">
        <v>11.9737259711357</v>
      </c>
      <c r="H56" s="14">
        <v>8.35463132942095</v>
      </c>
      <c r="I56" s="14">
        <v>32.2709697372934</v>
      </c>
      <c r="J56" s="14">
        <v>37.0863638333699</v>
      </c>
      <c r="K56" s="14">
        <v>23.2120293738756</v>
      </c>
      <c r="L56" s="14">
        <v>9.67993184225634</v>
      </c>
      <c r="M56" s="14">
        <v>15.7191839016261</v>
      </c>
      <c r="N56" s="14">
        <v>1.27857003955663</v>
      </c>
      <c r="O56" s="28"/>
      <c r="P56" s="13">
        <v>53.0</v>
      </c>
      <c r="Q56" s="16">
        <f>VLOOKUP(IF(C56&gt;240,5,IF(C56&gt;180,4,IF(C56&gt;120,3,IF(C56&gt;60,2,IF(C56&gt;30,1,0))))),Trial!$E$8:$H$13,4)</f>
        <v>-168.84</v>
      </c>
      <c r="R56" s="16">
        <f>VLOOKUP(IF(D56&gt;240,5,IF(D56&gt;180,4,IF(D56&gt;120,3,IF(D56&gt;60,2,IF(D56&gt;30,1,0))))),Trial!$E$8:$H$13,4)</f>
        <v>-168.84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-168.84</v>
      </c>
      <c r="X56" s="16">
        <f>VLOOKUP(IF(J56&gt;240,5,IF(J56&gt;180,4,IF(J56&gt;120,3,IF(J56&gt;60,2,IF(J56&gt;30,1,0))))),Trial!$E$8:$H$13,4)</f>
        <v>-168.84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26.1378846884336</v>
      </c>
      <c r="D57" s="14">
        <v>15.9191820624502</v>
      </c>
      <c r="E57" s="14">
        <v>13.7591474124448</v>
      </c>
      <c r="F57" s="14">
        <v>0.0583998276852071</v>
      </c>
      <c r="G57" s="14">
        <v>1.0456789797172</v>
      </c>
      <c r="H57" s="14">
        <v>14.7165358321112</v>
      </c>
      <c r="I57" s="14">
        <v>12.9532080742748</v>
      </c>
      <c r="J57" s="14">
        <v>17.6318918767603</v>
      </c>
      <c r="K57" s="14">
        <v>45.8743924249835</v>
      </c>
      <c r="L57" s="14">
        <v>5.56632988937984</v>
      </c>
      <c r="M57" s="14">
        <v>10.9755331447179</v>
      </c>
      <c r="N57" s="14">
        <v>2.36813088180497</v>
      </c>
      <c r="O57" s="28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-168.84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3.82923157042667</v>
      </c>
      <c r="D58" s="14">
        <v>3.46883353544399</v>
      </c>
      <c r="E58" s="14">
        <v>7.24125439301133</v>
      </c>
      <c r="F58" s="14">
        <v>4.64918141020462</v>
      </c>
      <c r="G58" s="14">
        <v>27.958669316626</v>
      </c>
      <c r="H58" s="14">
        <v>59.851062154972</v>
      </c>
      <c r="I58" s="14">
        <v>58.7968275580883</v>
      </c>
      <c r="J58" s="14">
        <v>17.1234960195826</v>
      </c>
      <c r="K58" s="14">
        <v>10.3198273689486</v>
      </c>
      <c r="L58" s="14">
        <v>4.82269335317977</v>
      </c>
      <c r="M58" s="14">
        <v>20.6876626325058</v>
      </c>
      <c r="N58" s="14">
        <v>0.15972891356796</v>
      </c>
      <c r="O58" s="28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-168.84</v>
      </c>
      <c r="W58" s="16">
        <f>VLOOKUP(IF(I58&gt;240,5,IF(I58&gt;180,4,IF(I58&gt;120,3,IF(I58&gt;60,2,IF(I58&gt;30,1,0))))),Trial!$E$8:$H$13,4)</f>
        <v>-168.84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34.7200290746709</v>
      </c>
      <c r="D59" s="14">
        <v>50.287024003727</v>
      </c>
      <c r="E59" s="14">
        <v>24.3809226235811</v>
      </c>
      <c r="F59" s="14">
        <v>16.4052133954348</v>
      </c>
      <c r="G59" s="14">
        <v>5.58310138760135</v>
      </c>
      <c r="H59" s="14">
        <v>37.5493264086267</v>
      </c>
      <c r="I59" s="14">
        <v>10.8891134423422</v>
      </c>
      <c r="J59" s="14">
        <v>9.58692450542003</v>
      </c>
      <c r="K59" s="14">
        <v>13.9791001337112</v>
      </c>
      <c r="L59" s="14">
        <v>21.1164743161265</v>
      </c>
      <c r="M59" s="14">
        <v>78.4709141638724</v>
      </c>
      <c r="N59" s="14">
        <v>8.03953856695443</v>
      </c>
      <c r="O59" s="28"/>
      <c r="P59" s="13">
        <v>56.0</v>
      </c>
      <c r="Q59" s="16">
        <f>VLOOKUP(IF(C59&gt;240,5,IF(C59&gt;180,4,IF(C59&gt;120,3,IF(C59&gt;60,2,IF(C59&gt;30,1,0))))),Trial!$E$8:$H$13,4)</f>
        <v>-168.84</v>
      </c>
      <c r="R59" s="16">
        <f>VLOOKUP(IF(D59&gt;240,5,IF(D59&gt;180,4,IF(D59&gt;120,3,IF(D59&gt;60,2,IF(D59&gt;30,1,0))))),Trial!$E$8:$H$13,4)</f>
        <v>-168.84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-168.84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-844.2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5.24797403253615</v>
      </c>
      <c r="D60" s="14">
        <v>1.29865411671071</v>
      </c>
      <c r="E60" s="14">
        <v>9.05322397593409</v>
      </c>
      <c r="F60" s="14">
        <v>6.27673513256013</v>
      </c>
      <c r="G60" s="14">
        <v>1.08134543057531</v>
      </c>
      <c r="H60" s="14">
        <v>1.3756067051727</v>
      </c>
      <c r="I60" s="14">
        <v>3.87313567204591</v>
      </c>
      <c r="J60" s="14">
        <v>34.0372550002953</v>
      </c>
      <c r="K60" s="14">
        <v>2.70219607312852</v>
      </c>
      <c r="L60" s="14">
        <v>15.0246565068451</v>
      </c>
      <c r="M60" s="14">
        <v>27.5466521444235</v>
      </c>
      <c r="N60" s="14">
        <v>16.5314545292857</v>
      </c>
      <c r="O60" s="28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-168.84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14">
        <v>4.20269968220964</v>
      </c>
      <c r="D61" s="14">
        <v>9.47361339814961</v>
      </c>
      <c r="E61" s="14">
        <v>1.21899981983006</v>
      </c>
      <c r="F61" s="14">
        <v>40.8262704573294</v>
      </c>
      <c r="G61" s="14">
        <v>4.73939449293539</v>
      </c>
      <c r="H61" s="14">
        <v>17.5010359513791</v>
      </c>
      <c r="I61" s="14">
        <v>10.4143006720798</v>
      </c>
      <c r="J61" s="14">
        <v>10.5585908883469</v>
      </c>
      <c r="K61" s="14">
        <v>4.83794103127469</v>
      </c>
      <c r="L61" s="14">
        <v>0.0289717602841011</v>
      </c>
      <c r="M61" s="14">
        <v>31.5464783214294</v>
      </c>
      <c r="N61" s="14">
        <v>22.5007137620536</v>
      </c>
      <c r="O61" s="28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-168.84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-168.84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14">
        <v>4.89327453542501</v>
      </c>
      <c r="D62" s="14">
        <v>11.7728852918402</v>
      </c>
      <c r="E62" s="14">
        <v>15.9705921721863</v>
      </c>
      <c r="F62" s="14">
        <v>4.66760067734867</v>
      </c>
      <c r="G62" s="14">
        <v>25.9720855938706</v>
      </c>
      <c r="H62" s="14">
        <v>56.0799488770143</v>
      </c>
      <c r="I62" s="14">
        <v>14.618015884723</v>
      </c>
      <c r="J62" s="14">
        <v>60.9296897115344</v>
      </c>
      <c r="K62" s="14">
        <v>1.594791370444</v>
      </c>
      <c r="L62" s="14">
        <v>52.5547035649506</v>
      </c>
      <c r="M62" s="14">
        <v>0.799551818054169</v>
      </c>
      <c r="N62" s="14">
        <v>1.69220878276974</v>
      </c>
      <c r="O62" s="28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-168.84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-844.2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-168.84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15.6159242329406</v>
      </c>
      <c r="D63" s="14">
        <v>10.0470618763939</v>
      </c>
      <c r="E63" s="14">
        <v>0.745794395654832</v>
      </c>
      <c r="F63" s="14">
        <v>1.24734970560794</v>
      </c>
      <c r="G63" s="14">
        <v>53.6011785330409</v>
      </c>
      <c r="H63" s="14">
        <v>4.22476937994361</v>
      </c>
      <c r="I63" s="14">
        <v>0.728304193445945</v>
      </c>
      <c r="J63" s="14">
        <v>6.8980688159353996</v>
      </c>
      <c r="K63" s="14">
        <v>6.62384958704934</v>
      </c>
      <c r="L63" s="14">
        <v>18.4166348626124</v>
      </c>
      <c r="M63" s="14">
        <v>33.5173739063801</v>
      </c>
      <c r="N63" s="14">
        <v>21.0978696482692</v>
      </c>
      <c r="O63" s="28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-168.84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-168.84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12.8373408776926</v>
      </c>
      <c r="D64" s="14">
        <v>23.4299181482259</v>
      </c>
      <c r="E64" s="14">
        <v>2.14118298143148</v>
      </c>
      <c r="F64" s="14">
        <v>28.9783152925286</v>
      </c>
      <c r="G64" s="14">
        <v>9.64767731493339</v>
      </c>
      <c r="H64" s="14">
        <v>2.69968416124248</v>
      </c>
      <c r="I64" s="14">
        <v>33.6334441303929</v>
      </c>
      <c r="J64" s="14">
        <v>1.00449771964885</v>
      </c>
      <c r="K64" s="14">
        <v>1.41789047280326</v>
      </c>
      <c r="L64" s="14">
        <v>15.9791503041606</v>
      </c>
      <c r="M64" s="14">
        <v>18.5489867900716</v>
      </c>
      <c r="N64" s="14">
        <v>53.911015919053</v>
      </c>
      <c r="O64" s="28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-168.84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-168.84</v>
      </c>
    </row>
    <row r="65" ht="15.75" customHeight="1">
      <c r="B65" s="13">
        <v>62.0</v>
      </c>
      <c r="C65" s="14">
        <v>7.57581451674923</v>
      </c>
      <c r="D65" s="14">
        <v>8.75697023235261</v>
      </c>
      <c r="E65" s="14">
        <v>5.27305662631989</v>
      </c>
      <c r="F65" s="14">
        <v>10.8315732696311</v>
      </c>
      <c r="G65" s="14">
        <v>4.16949388766205</v>
      </c>
      <c r="H65" s="14">
        <v>5.63895181298371</v>
      </c>
      <c r="I65" s="14">
        <v>10.0364581961185</v>
      </c>
      <c r="J65" s="14">
        <v>2.44687292492017</v>
      </c>
      <c r="K65" s="14">
        <v>34.1973933634311</v>
      </c>
      <c r="L65" s="14">
        <v>9.34687889646739</v>
      </c>
      <c r="M65" s="14">
        <v>0.318853974326604</v>
      </c>
      <c r="N65" s="14">
        <v>28.6978769569162</v>
      </c>
      <c r="O65" s="28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-168.84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29.1761526825342</v>
      </c>
      <c r="D66" s="14">
        <v>12.2512652575304</v>
      </c>
      <c r="E66" s="14">
        <v>25.7513093656365</v>
      </c>
      <c r="F66" s="14">
        <v>1.35773258042246</v>
      </c>
      <c r="G66" s="14">
        <v>22.8263654970657</v>
      </c>
      <c r="H66" s="14">
        <v>4.17808192083612</v>
      </c>
      <c r="I66" s="14">
        <v>3.18219051596866</v>
      </c>
      <c r="J66" s="14">
        <v>6.32422793889418</v>
      </c>
      <c r="K66" s="14">
        <v>18.4484569554185</v>
      </c>
      <c r="L66" s="14">
        <v>4.2640184937045</v>
      </c>
      <c r="M66" s="14">
        <v>17.3894252528654</v>
      </c>
      <c r="N66" s="14">
        <v>3.46353905741125</v>
      </c>
      <c r="O66" s="28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1.44998160889372</v>
      </c>
      <c r="D67" s="14">
        <v>4.48193799471483</v>
      </c>
      <c r="E67" s="14">
        <v>7.67592665506527</v>
      </c>
      <c r="F67" s="14">
        <v>25.1539452920172</v>
      </c>
      <c r="G67" s="14">
        <v>1.24915995192901</v>
      </c>
      <c r="H67" s="14">
        <v>4.70841246652226</v>
      </c>
      <c r="I67" s="14">
        <v>1.01110997046518</v>
      </c>
      <c r="J67" s="14">
        <v>22.6002031924639</v>
      </c>
      <c r="K67" s="14">
        <v>18.0625680874024</v>
      </c>
      <c r="L67" s="14">
        <v>10.9110646476027</v>
      </c>
      <c r="M67" s="14">
        <v>14.1950855304705</v>
      </c>
      <c r="N67" s="14">
        <v>2.27778052942987</v>
      </c>
      <c r="O67" s="28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7.34884907724336</v>
      </c>
      <c r="D68" s="14">
        <v>56.9289293201798</v>
      </c>
      <c r="E68" s="14">
        <v>6.67862785588167</v>
      </c>
      <c r="F68" s="14">
        <v>13.31822917268</v>
      </c>
      <c r="G68" s="14">
        <v>32.5107506690116</v>
      </c>
      <c r="H68" s="14">
        <v>13.4439124281892</v>
      </c>
      <c r="I68" s="14">
        <v>3.86209833668545</v>
      </c>
      <c r="J68" s="14">
        <v>24.8517448535625</v>
      </c>
      <c r="K68" s="14">
        <v>6.1895204661414</v>
      </c>
      <c r="L68" s="14">
        <v>12.0374192860135</v>
      </c>
      <c r="M68" s="14">
        <v>37.8136698197945</v>
      </c>
      <c r="N68" s="14">
        <v>1.79745945381001</v>
      </c>
      <c r="O68" s="28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-168.84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-168.84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-168.84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14">
        <v>12.2044999099554</v>
      </c>
      <c r="D69" s="14">
        <v>15.225972784053</v>
      </c>
      <c r="E69" s="14">
        <v>41.7138417784996</v>
      </c>
      <c r="F69" s="14">
        <v>44.5825550679989</v>
      </c>
      <c r="G69" s="14">
        <v>36.0298105903272</v>
      </c>
      <c r="H69" s="14">
        <v>4.16728180496427</v>
      </c>
      <c r="I69" s="14">
        <v>53.0789620490903</v>
      </c>
      <c r="J69" s="14">
        <v>0.341003558132797</v>
      </c>
      <c r="K69" s="14">
        <v>8.01729433005676</v>
      </c>
      <c r="L69" s="14">
        <v>0.311950442846864</v>
      </c>
      <c r="M69" s="14">
        <v>26.088259051225</v>
      </c>
      <c r="N69" s="14">
        <v>14.403249117847</v>
      </c>
      <c r="O69" s="28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-168.84</v>
      </c>
      <c r="T69" s="16">
        <f>VLOOKUP(IF(F69&gt;240,5,IF(F69&gt;180,4,IF(F69&gt;120,3,IF(F69&gt;60,2,IF(F69&gt;30,1,0))))),Trial!$E$8:$H$13,4)</f>
        <v>-168.84</v>
      </c>
      <c r="U69" s="16">
        <f>VLOOKUP(IF(G69&gt;240,5,IF(G69&gt;180,4,IF(G69&gt;120,3,IF(G69&gt;60,2,IF(G69&gt;30,1,0))))),Trial!$E$8:$H$13,4)</f>
        <v>-168.84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-168.84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2.80373446410522</v>
      </c>
      <c r="D70" s="14">
        <v>4.04163086659434</v>
      </c>
      <c r="E70" s="14">
        <v>6.55375262489542</v>
      </c>
      <c r="F70" s="14">
        <v>26.1657517577026</v>
      </c>
      <c r="G70" s="14">
        <v>22.5378090875659</v>
      </c>
      <c r="H70" s="14">
        <v>14.8037670453297</v>
      </c>
      <c r="I70" s="14">
        <v>16.316757397096</v>
      </c>
      <c r="J70" s="14">
        <v>16.9364234100314</v>
      </c>
      <c r="K70" s="14">
        <v>4.57473486894742</v>
      </c>
      <c r="L70" s="14">
        <v>0.313163821119815</v>
      </c>
      <c r="M70" s="14">
        <v>18.3972097740726</v>
      </c>
      <c r="N70" s="14">
        <v>0.196017322596163</v>
      </c>
      <c r="O70" s="28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10.429056053</v>
      </c>
      <c r="D71" s="14">
        <v>0.251402329782071</v>
      </c>
      <c r="E71" s="14">
        <v>9.80251786066219</v>
      </c>
      <c r="F71" s="14">
        <v>6.09662663424388</v>
      </c>
      <c r="G71" s="14">
        <v>10.6053363991188</v>
      </c>
      <c r="H71" s="14">
        <v>5.69473107112572</v>
      </c>
      <c r="I71" s="14">
        <v>15.5943568574939</v>
      </c>
      <c r="J71" s="14">
        <v>12.0594602003401</v>
      </c>
      <c r="K71" s="14">
        <v>19.3445418163421</v>
      </c>
      <c r="L71" s="14">
        <v>62.0311200680369</v>
      </c>
      <c r="M71" s="14">
        <v>0.555591142786441</v>
      </c>
      <c r="N71" s="14">
        <v>15.9426348650115</v>
      </c>
      <c r="O71" s="28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-844.2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36.5365118235072</v>
      </c>
      <c r="D72" s="14">
        <v>10.663514881696</v>
      </c>
      <c r="E72" s="14">
        <v>62.597395716174</v>
      </c>
      <c r="F72" s="14">
        <v>9.41443885210901</v>
      </c>
      <c r="G72" s="14">
        <v>6.92554507870227</v>
      </c>
      <c r="H72" s="14">
        <v>1.05208749606307</v>
      </c>
      <c r="I72" s="14">
        <v>8.18439912982285</v>
      </c>
      <c r="J72" s="14">
        <v>5.32218245789409</v>
      </c>
      <c r="K72" s="14">
        <v>2.60700948536396</v>
      </c>
      <c r="L72" s="14">
        <v>7.50851477030665</v>
      </c>
      <c r="M72" s="14">
        <v>11.5439237554776</v>
      </c>
      <c r="N72" s="14">
        <v>2.24203571018678</v>
      </c>
      <c r="O72" s="28"/>
      <c r="P72" s="13">
        <v>69.0</v>
      </c>
      <c r="Q72" s="16">
        <f>VLOOKUP(IF(C72&gt;240,5,IF(C72&gt;180,4,IF(C72&gt;120,3,IF(C72&gt;60,2,IF(C72&gt;30,1,0))))),Trial!$E$8:$H$13,4)</f>
        <v>-168.84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-844.2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3.49906496791314</v>
      </c>
      <c r="D73" s="14">
        <v>6.96373670361936</v>
      </c>
      <c r="E73" s="14">
        <v>9.53741010976955</v>
      </c>
      <c r="F73" s="14">
        <v>3.53362700203434</v>
      </c>
      <c r="G73" s="14">
        <v>0.834339966248008</v>
      </c>
      <c r="H73" s="14">
        <v>21.323072722784</v>
      </c>
      <c r="I73" s="14">
        <v>18.1095701263504</v>
      </c>
      <c r="J73" s="14">
        <v>23.5583163040195</v>
      </c>
      <c r="K73" s="14">
        <v>0.182552186306566</v>
      </c>
      <c r="L73" s="14">
        <v>14.8544092470067</v>
      </c>
      <c r="M73" s="14">
        <v>6.03878463618457</v>
      </c>
      <c r="N73" s="14">
        <v>6.97528350865468</v>
      </c>
      <c r="O73" s="28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20.6030764331328</v>
      </c>
      <c r="D74" s="14">
        <v>4.59509311476722</v>
      </c>
      <c r="E74" s="14">
        <v>18.8561404443564</v>
      </c>
      <c r="F74" s="14">
        <v>1.59138287792546</v>
      </c>
      <c r="G74" s="14">
        <v>52.9300569804543</v>
      </c>
      <c r="H74" s="14">
        <v>0.0355902733281255</v>
      </c>
      <c r="I74" s="14">
        <v>5.77862086494247</v>
      </c>
      <c r="J74" s="14">
        <v>29.0057377784017</v>
      </c>
      <c r="K74" s="14">
        <v>12.9256964468615</v>
      </c>
      <c r="L74" s="14">
        <v>4.01106297271326</v>
      </c>
      <c r="M74" s="14">
        <v>1.08632761607593</v>
      </c>
      <c r="N74" s="14">
        <v>16.2735637457328</v>
      </c>
      <c r="O74" s="28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-168.84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15.9595059178056</v>
      </c>
      <c r="D75" s="14">
        <v>8.2972991116156</v>
      </c>
      <c r="E75" s="14">
        <v>4.65028606021971</v>
      </c>
      <c r="F75" s="14">
        <v>4.40905254101381</v>
      </c>
      <c r="G75" s="14">
        <v>6.14726787200198</v>
      </c>
      <c r="H75" s="14">
        <v>0.0623828183130761</v>
      </c>
      <c r="I75" s="14">
        <v>16.7317614806366</v>
      </c>
      <c r="J75" s="14">
        <v>21.205904529101</v>
      </c>
      <c r="K75" s="14">
        <v>19.448761450428</v>
      </c>
      <c r="L75" s="14">
        <v>7.71598434033201</v>
      </c>
      <c r="M75" s="14">
        <v>2.71556080135947</v>
      </c>
      <c r="N75" s="14">
        <v>1.57330308342353</v>
      </c>
      <c r="O75" s="28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6.30344939164013</v>
      </c>
      <c r="D76" s="14">
        <v>34.199082972175</v>
      </c>
      <c r="E76" s="14">
        <v>20.0824933166834</v>
      </c>
      <c r="F76" s="14">
        <v>3.61778260907158</v>
      </c>
      <c r="G76" s="14">
        <v>11.7767922480809</v>
      </c>
      <c r="H76" s="14">
        <v>4.596338190604</v>
      </c>
      <c r="I76" s="14">
        <v>37.6525522283932</v>
      </c>
      <c r="J76" s="14">
        <v>12.4295438819783</v>
      </c>
      <c r="K76" s="14">
        <v>9.06504403799772</v>
      </c>
      <c r="L76" s="14">
        <v>8.79209764301777</v>
      </c>
      <c r="M76" s="14">
        <v>0.513923779596499</v>
      </c>
      <c r="N76" s="14">
        <v>4.58437381312251</v>
      </c>
      <c r="O76" s="28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-168.84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-168.84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20.9280862751677</v>
      </c>
      <c r="D77" s="14">
        <v>6.00256338151162</v>
      </c>
      <c r="E77" s="14">
        <v>70.5459910407107</v>
      </c>
      <c r="F77" s="14">
        <v>3.84664976385897</v>
      </c>
      <c r="G77" s="14">
        <v>11.8332926457034</v>
      </c>
      <c r="H77" s="14">
        <v>6.64299001917243</v>
      </c>
      <c r="I77" s="14">
        <v>2.38545719068497</v>
      </c>
      <c r="J77" s="14">
        <v>11.8338270026178</v>
      </c>
      <c r="K77" s="14">
        <v>9.05312264546522</v>
      </c>
      <c r="L77" s="14">
        <v>2.93406220346565</v>
      </c>
      <c r="M77" s="14">
        <v>25.5969309701089</v>
      </c>
      <c r="N77" s="14">
        <v>2.09442622724191</v>
      </c>
      <c r="O77" s="28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-844.2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36.1770245693346</v>
      </c>
      <c r="D78" s="14">
        <v>4.08031793078408</v>
      </c>
      <c r="E78" s="14">
        <v>20.6320047977598</v>
      </c>
      <c r="F78" s="14">
        <v>2.12012627162039</v>
      </c>
      <c r="G78" s="14">
        <v>11.4769866450908</v>
      </c>
      <c r="H78" s="14">
        <v>23.0498629516576</v>
      </c>
      <c r="I78" s="14">
        <v>18.7129664366869</v>
      </c>
      <c r="J78" s="14">
        <v>52.3008161099786</v>
      </c>
      <c r="K78" s="14">
        <v>2.55680815995181</v>
      </c>
      <c r="L78" s="14">
        <v>20.9779738495611</v>
      </c>
      <c r="M78" s="14">
        <v>4.89872335491253</v>
      </c>
      <c r="N78" s="14">
        <v>5.72849681097668</v>
      </c>
      <c r="O78" s="28"/>
      <c r="P78" s="13">
        <v>75.0</v>
      </c>
      <c r="Q78" s="16">
        <f>VLOOKUP(IF(C78&gt;240,5,IF(C78&gt;180,4,IF(C78&gt;120,3,IF(C78&gt;60,2,IF(C78&gt;30,1,0))))),Trial!$E$8:$H$13,4)</f>
        <v>-168.84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-168.84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49.2098509865548</v>
      </c>
      <c r="D79" s="14">
        <v>17.6874968156785</v>
      </c>
      <c r="E79" s="14">
        <v>30.732192796326</v>
      </c>
      <c r="F79" s="14">
        <v>16.3635694881188</v>
      </c>
      <c r="G79" s="14">
        <v>2.84977714531124</v>
      </c>
      <c r="H79" s="14">
        <v>5.05574338836595</v>
      </c>
      <c r="I79" s="14">
        <v>0.479022874496877</v>
      </c>
      <c r="J79" s="14">
        <v>4.69908529194072</v>
      </c>
      <c r="K79" s="14">
        <v>16.0328229137914</v>
      </c>
      <c r="L79" s="14">
        <v>1.52876683278009</v>
      </c>
      <c r="M79" s="14">
        <v>5.92157228384167</v>
      </c>
      <c r="N79" s="14">
        <v>21.4418561628144</v>
      </c>
      <c r="O79" s="28"/>
      <c r="P79" s="13">
        <v>76.0</v>
      </c>
      <c r="Q79" s="16">
        <f>VLOOKUP(IF(C79&gt;240,5,IF(C79&gt;180,4,IF(C79&gt;120,3,IF(C79&gt;60,2,IF(C79&gt;30,1,0))))),Trial!$E$8:$H$13,4)</f>
        <v>-168.84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-168.84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7.35900186002254</v>
      </c>
      <c r="D80" s="14">
        <v>1.19228871723398</v>
      </c>
      <c r="E80" s="14">
        <v>14.9745038028466</v>
      </c>
      <c r="F80" s="14">
        <v>0.851425761202724</v>
      </c>
      <c r="G80" s="14">
        <v>9.56983899464831</v>
      </c>
      <c r="H80" s="14">
        <v>7.29788554133847</v>
      </c>
      <c r="I80" s="14">
        <v>13.3075813197749</v>
      </c>
      <c r="J80" s="14">
        <v>30.1000587163929</v>
      </c>
      <c r="K80" s="14">
        <v>1.56274690059945</v>
      </c>
      <c r="L80" s="14">
        <v>25.9608329447422</v>
      </c>
      <c r="M80" s="14">
        <v>1.01396050304174</v>
      </c>
      <c r="N80" s="14">
        <v>22.3820373672956</v>
      </c>
      <c r="O80" s="28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-168.84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18.5422283428022</v>
      </c>
      <c r="D81" s="14">
        <v>26.1486970993195</v>
      </c>
      <c r="E81" s="14">
        <v>7.67927838814341</v>
      </c>
      <c r="F81" s="14">
        <v>53.2738956584836</v>
      </c>
      <c r="G81" s="14">
        <v>0.628000167198479</v>
      </c>
      <c r="H81" s="14">
        <v>11.3911084172534</v>
      </c>
      <c r="I81" s="14">
        <v>21.111165274537</v>
      </c>
      <c r="J81" s="14">
        <v>24.3726384534005</v>
      </c>
      <c r="K81" s="14">
        <v>5.95190188614652</v>
      </c>
      <c r="L81" s="14">
        <v>4.82235788600519</v>
      </c>
      <c r="M81" s="14">
        <v>0.654094799009298</v>
      </c>
      <c r="N81" s="14">
        <v>4.76341734873131</v>
      </c>
      <c r="O81" s="28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-168.84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31.310688673821</v>
      </c>
      <c r="D82" s="14">
        <v>11.4644719655562</v>
      </c>
      <c r="E82" s="14">
        <v>5.42551880003884</v>
      </c>
      <c r="F82" s="14">
        <v>22.2506096600245</v>
      </c>
      <c r="G82" s="14">
        <v>37.9037863090357</v>
      </c>
      <c r="H82" s="14">
        <v>29.0114416008838</v>
      </c>
      <c r="I82" s="14">
        <v>20.7956071278516</v>
      </c>
      <c r="J82" s="14">
        <v>2.12907456094399</v>
      </c>
      <c r="K82" s="14">
        <v>11.8008763301578</v>
      </c>
      <c r="L82" s="14">
        <v>8.61283760983497</v>
      </c>
      <c r="M82" s="14">
        <v>28.1421100894425</v>
      </c>
      <c r="N82" s="14">
        <v>1.19429210666567</v>
      </c>
      <c r="O82" s="28"/>
      <c r="P82" s="13">
        <v>79.0</v>
      </c>
      <c r="Q82" s="16">
        <f>VLOOKUP(IF(C82&gt;240,5,IF(C82&gt;180,4,IF(C82&gt;120,3,IF(C82&gt;60,2,IF(C82&gt;30,1,0))))),Trial!$E$8:$H$13,4)</f>
        <v>-168.84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-168.84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19.9487379233571</v>
      </c>
      <c r="D83" s="14">
        <v>8.97149321157485</v>
      </c>
      <c r="E83" s="14">
        <v>3.79537305096164</v>
      </c>
      <c r="F83" s="14">
        <v>1.1816314724274</v>
      </c>
      <c r="G83" s="14">
        <v>0.471827143337578</v>
      </c>
      <c r="H83" s="14">
        <v>2.20229474594817</v>
      </c>
      <c r="I83" s="14">
        <v>6.46290691103786</v>
      </c>
      <c r="J83" s="14">
        <v>21.3990390567545</v>
      </c>
      <c r="K83" s="14">
        <v>1.33706721625627</v>
      </c>
      <c r="L83" s="14">
        <v>23.6730109421972</v>
      </c>
      <c r="M83" s="14">
        <v>27.1890610164467</v>
      </c>
      <c r="N83" s="14">
        <v>0.0952872075140476</v>
      </c>
      <c r="O83" s="28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39.8155110031089</v>
      </c>
      <c r="D84" s="14">
        <v>45.5403421794005</v>
      </c>
      <c r="E84" s="14">
        <v>12.5723767088013</v>
      </c>
      <c r="F84" s="14">
        <v>15.1604369322987</v>
      </c>
      <c r="G84" s="14">
        <v>19.6725955226676</v>
      </c>
      <c r="H84" s="14">
        <v>13.5369007888468</v>
      </c>
      <c r="I84" s="14">
        <v>10.9432018495383</v>
      </c>
      <c r="J84" s="14">
        <v>9.95743374573067</v>
      </c>
      <c r="K84" s="14">
        <v>0.900831843171778</v>
      </c>
      <c r="L84" s="14">
        <v>4.27908508715125</v>
      </c>
      <c r="M84" s="14">
        <v>7.65356216579676</v>
      </c>
      <c r="N84" s="14">
        <v>18.8192261376636</v>
      </c>
      <c r="O84" s="28"/>
      <c r="P84" s="13">
        <v>81.0</v>
      </c>
      <c r="Q84" s="16">
        <f>VLOOKUP(IF(C84&gt;240,5,IF(C84&gt;180,4,IF(C84&gt;120,3,IF(C84&gt;60,2,IF(C84&gt;30,1,0))))),Trial!$E$8:$H$13,4)</f>
        <v>-168.84</v>
      </c>
      <c r="R84" s="16">
        <f>VLOOKUP(IF(D84&gt;240,5,IF(D84&gt;180,4,IF(D84&gt;120,3,IF(D84&gt;60,2,IF(D84&gt;30,1,0))))),Trial!$E$8:$H$13,4)</f>
        <v>-168.84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2.55102303810418</v>
      </c>
      <c r="D85" s="14">
        <v>22.7222682895575</v>
      </c>
      <c r="E85" s="14">
        <v>7.53192164003849</v>
      </c>
      <c r="F85" s="14">
        <v>17.2584650286691</v>
      </c>
      <c r="G85" s="14">
        <v>24.0195682725374</v>
      </c>
      <c r="H85" s="14">
        <v>13.2995400769681</v>
      </c>
      <c r="I85" s="14">
        <v>9.56250728806481</v>
      </c>
      <c r="J85" s="14">
        <v>23.7695930699322</v>
      </c>
      <c r="K85" s="14">
        <v>6.45986089250073</v>
      </c>
      <c r="L85" s="14">
        <v>4.23731933813542</v>
      </c>
      <c r="M85" s="14">
        <v>33.3348381593546</v>
      </c>
      <c r="N85" s="14">
        <v>3.38940461631864</v>
      </c>
      <c r="O85" s="28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-168.84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6.35087788570672</v>
      </c>
      <c r="D86" s="14">
        <v>24.6904612785641</v>
      </c>
      <c r="E86" s="14">
        <v>10.684069615908</v>
      </c>
      <c r="F86" s="14">
        <v>3.7822401330592</v>
      </c>
      <c r="G86" s="14">
        <v>17.6219892169567</v>
      </c>
      <c r="H86" s="14">
        <v>14.1446755913304</v>
      </c>
      <c r="I86" s="14">
        <v>7.92626012116671</v>
      </c>
      <c r="J86" s="14">
        <v>21.9914013134751</v>
      </c>
      <c r="K86" s="14">
        <v>2.91713079914311</v>
      </c>
      <c r="L86" s="14">
        <v>6.02649170963629</v>
      </c>
      <c r="M86" s="14">
        <v>2.46833018503768</v>
      </c>
      <c r="N86" s="14">
        <v>6.34146912756894</v>
      </c>
      <c r="O86" s="28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27.3387640702043</v>
      </c>
      <c r="D87" s="14">
        <v>5.5403090655124</v>
      </c>
      <c r="E87" s="14">
        <v>1.28028245212871</v>
      </c>
      <c r="F87" s="14">
        <v>0.609544473700225</v>
      </c>
      <c r="G87" s="14">
        <v>19.6182139584081</v>
      </c>
      <c r="H87" s="14">
        <v>24.1677635336731</v>
      </c>
      <c r="I87" s="14">
        <v>0.162206494227481</v>
      </c>
      <c r="J87" s="14">
        <v>12.5331215310724</v>
      </c>
      <c r="K87" s="14">
        <v>22.4346989939425</v>
      </c>
      <c r="L87" s="14">
        <v>6.35841465477195</v>
      </c>
      <c r="M87" s="14">
        <v>38.2374997697493</v>
      </c>
      <c r="N87" s="14">
        <v>1.33686949498951</v>
      </c>
      <c r="O87" s="28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-168.84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9.66792977415025</v>
      </c>
      <c r="D88" s="14">
        <v>10.5462749006475</v>
      </c>
      <c r="E88" s="14">
        <v>6.812619776465</v>
      </c>
      <c r="F88" s="14">
        <v>51.5146178726978</v>
      </c>
      <c r="G88" s="14">
        <v>5.63087120186538</v>
      </c>
      <c r="H88" s="14">
        <v>6.27609607530758</v>
      </c>
      <c r="I88" s="14">
        <v>69.5716406180899</v>
      </c>
      <c r="J88" s="14">
        <v>2.35683594556022</v>
      </c>
      <c r="K88" s="14">
        <v>23.6183844145881</v>
      </c>
      <c r="L88" s="14">
        <v>3.84634544374421</v>
      </c>
      <c r="M88" s="14">
        <v>3.98438150295988</v>
      </c>
      <c r="N88" s="14">
        <v>1.24051955295727</v>
      </c>
      <c r="O88" s="28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-168.84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-844.2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36.8701100804881</v>
      </c>
      <c r="D89" s="14">
        <v>7.62126936111599</v>
      </c>
      <c r="E89" s="14">
        <v>1.45449006375594</v>
      </c>
      <c r="F89" s="14">
        <v>11.23189285973</v>
      </c>
      <c r="G89" s="14">
        <v>2.66118315560184</v>
      </c>
      <c r="H89" s="14">
        <v>4.22351722139865</v>
      </c>
      <c r="I89" s="14">
        <v>4.67962472001091</v>
      </c>
      <c r="J89" s="14">
        <v>7.62641656212509</v>
      </c>
      <c r="K89" s="14">
        <v>19.4977154390173</v>
      </c>
      <c r="L89" s="14">
        <v>26.7155441149821</v>
      </c>
      <c r="M89" s="14">
        <v>22.6406879205197</v>
      </c>
      <c r="N89" s="14">
        <v>28.9263721077207</v>
      </c>
      <c r="O89" s="28"/>
      <c r="P89" s="13">
        <v>86.0</v>
      </c>
      <c r="Q89" s="16">
        <f>VLOOKUP(IF(C89&gt;240,5,IF(C89&gt;180,4,IF(C89&gt;120,3,IF(C89&gt;60,2,IF(C89&gt;30,1,0))))),Trial!$E$8:$H$13,4)</f>
        <v>-168.84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14">
        <v>8.21640277281404</v>
      </c>
      <c r="D90" s="14">
        <v>10.5371325736152</v>
      </c>
      <c r="E90" s="14">
        <v>4.33270958019421</v>
      </c>
      <c r="F90" s="14">
        <v>17.8457915649294</v>
      </c>
      <c r="G90" s="14">
        <v>9.97152560390532</v>
      </c>
      <c r="H90" s="14">
        <v>4.53186063095927</v>
      </c>
      <c r="I90" s="14">
        <v>10.918234171647</v>
      </c>
      <c r="J90" s="14">
        <v>76.5487900555049</v>
      </c>
      <c r="K90" s="14">
        <v>5.72747267782688</v>
      </c>
      <c r="L90" s="14">
        <v>56.2259560885066</v>
      </c>
      <c r="M90" s="14">
        <v>18.0571625142576</v>
      </c>
      <c r="N90" s="14">
        <v>5.55648394193876</v>
      </c>
      <c r="O90" s="28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-844.2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-168.84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15.4707381444939</v>
      </c>
      <c r="D91" s="14">
        <v>3.79225862910971</v>
      </c>
      <c r="E91" s="14">
        <v>3.89880909584463</v>
      </c>
      <c r="F91" s="14">
        <v>4.68115080613643</v>
      </c>
      <c r="G91" s="14">
        <v>17.9814478608997</v>
      </c>
      <c r="H91" s="14">
        <v>18.2910237035932</v>
      </c>
      <c r="I91" s="14">
        <v>19.5176864688503</v>
      </c>
      <c r="J91" s="14">
        <v>7.49252643669024</v>
      </c>
      <c r="K91" s="14">
        <v>19.7132148820193</v>
      </c>
      <c r="L91" s="14">
        <v>4.05451794177157</v>
      </c>
      <c r="M91" s="14">
        <v>6.03466267473805</v>
      </c>
      <c r="N91" s="14">
        <v>24.1643111255015</v>
      </c>
      <c r="O91" s="28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1.58194935880601</v>
      </c>
      <c r="D92" s="14">
        <v>54.5666255863541</v>
      </c>
      <c r="E92" s="14">
        <v>12.7108048455076</v>
      </c>
      <c r="F92" s="14">
        <v>6.43482779385522</v>
      </c>
      <c r="G92" s="14">
        <v>3.68843274191022</v>
      </c>
      <c r="H92" s="14">
        <v>7.94142249754059</v>
      </c>
      <c r="I92" s="14">
        <v>0.603351427707821</v>
      </c>
      <c r="J92" s="14">
        <v>5.68781285440782</v>
      </c>
      <c r="K92" s="14">
        <v>1.71959989816711</v>
      </c>
      <c r="L92" s="14">
        <v>5.34090793935069</v>
      </c>
      <c r="M92" s="14">
        <v>2.96606625197455</v>
      </c>
      <c r="N92" s="14">
        <v>14.8017090166821</v>
      </c>
      <c r="O92" s="28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-168.84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7.81448074383661</v>
      </c>
      <c r="D93" s="14">
        <v>3.80426536314189</v>
      </c>
      <c r="E93" s="14">
        <v>16.6215387213262</v>
      </c>
      <c r="F93" s="14">
        <v>34.3330398462435</v>
      </c>
      <c r="G93" s="14">
        <v>31.0098986035649</v>
      </c>
      <c r="H93" s="14">
        <v>6.98674636194482</v>
      </c>
      <c r="I93" s="14">
        <v>18.6874627315657</v>
      </c>
      <c r="J93" s="14">
        <v>0.740217051934451</v>
      </c>
      <c r="K93" s="14">
        <v>5.08518450440454</v>
      </c>
      <c r="L93" s="14">
        <v>4.05702245572775</v>
      </c>
      <c r="M93" s="14">
        <v>9.09279643557966</v>
      </c>
      <c r="N93" s="14">
        <v>11.1181057413156</v>
      </c>
      <c r="O93" s="28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-168.84</v>
      </c>
      <c r="U93" s="16">
        <f>VLOOKUP(IF(G93&gt;240,5,IF(G93&gt;180,4,IF(G93&gt;120,3,IF(G93&gt;60,2,IF(G93&gt;30,1,0))))),Trial!$E$8:$H$13,4)</f>
        <v>-168.84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9.22466747229919</v>
      </c>
      <c r="D94" s="14">
        <v>5.61933805873558</v>
      </c>
      <c r="E94" s="14">
        <v>23.1557223215971</v>
      </c>
      <c r="F94" s="14">
        <v>41.3191588297209</v>
      </c>
      <c r="G94" s="14">
        <v>0.977112469144461</v>
      </c>
      <c r="H94" s="14">
        <v>24.564304499558</v>
      </c>
      <c r="I94" s="14">
        <v>2.25568016991019</v>
      </c>
      <c r="J94" s="14">
        <v>11.3262277195428</v>
      </c>
      <c r="K94" s="14">
        <v>0.426633779425174</v>
      </c>
      <c r="L94" s="14">
        <v>11.7696184844928</v>
      </c>
      <c r="M94" s="14">
        <v>21.3417271673633</v>
      </c>
      <c r="N94" s="14">
        <v>7.54716735100374</v>
      </c>
      <c r="O94" s="28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-168.84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3.57665478781092</v>
      </c>
      <c r="D95" s="14">
        <v>8.62238617613912</v>
      </c>
      <c r="E95" s="14">
        <v>34.0705818943402</v>
      </c>
      <c r="F95" s="14">
        <v>5.97830574028194</v>
      </c>
      <c r="G95" s="14">
        <v>2.31478447584899</v>
      </c>
      <c r="H95" s="14">
        <v>3.48256040364504</v>
      </c>
      <c r="I95" s="14">
        <v>35.0868002585789</v>
      </c>
      <c r="J95" s="14">
        <v>15.5854879499631</v>
      </c>
      <c r="K95" s="14">
        <v>35.8218898139616</v>
      </c>
      <c r="L95" s="14">
        <v>4.91612525191158</v>
      </c>
      <c r="M95" s="14">
        <v>15.8184981945189</v>
      </c>
      <c r="N95" s="14">
        <v>0.180754833854735</v>
      </c>
      <c r="O95" s="28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-168.84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-168.84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-168.84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2.03341678037952</v>
      </c>
      <c r="D96" s="14">
        <v>69.7810817436931</v>
      </c>
      <c r="E96" s="14">
        <v>2.90067402413115</v>
      </c>
      <c r="F96" s="14">
        <v>6.51853095972911</v>
      </c>
      <c r="G96" s="14">
        <v>5.75815440728934</v>
      </c>
      <c r="H96" s="14">
        <v>3.73017976052478</v>
      </c>
      <c r="I96" s="14">
        <v>19.7709271212326</v>
      </c>
      <c r="J96" s="14">
        <v>8.44993590144441</v>
      </c>
      <c r="K96" s="14">
        <v>24.257958909842</v>
      </c>
      <c r="L96" s="14">
        <v>25.5354613332514</v>
      </c>
      <c r="M96" s="14">
        <v>21.2399305856291</v>
      </c>
      <c r="N96" s="14">
        <v>5.65904219629201</v>
      </c>
      <c r="O96" s="28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-844.2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4.92385888187777</v>
      </c>
      <c r="D97" s="14">
        <v>3.3256516372785</v>
      </c>
      <c r="E97" s="14">
        <v>0.550885776170613</v>
      </c>
      <c r="F97" s="14">
        <v>8.30040523268309</v>
      </c>
      <c r="G97" s="14">
        <v>50.5736459766455</v>
      </c>
      <c r="H97" s="14">
        <v>11.3689782790126</v>
      </c>
      <c r="I97" s="14">
        <v>6.7182988487184</v>
      </c>
      <c r="J97" s="14">
        <v>10.4231471841441</v>
      </c>
      <c r="K97" s="14">
        <v>4.09461773699149</v>
      </c>
      <c r="L97" s="14">
        <v>0.198768612842825</v>
      </c>
      <c r="M97" s="14">
        <v>1.54421338113025</v>
      </c>
      <c r="N97" s="14">
        <v>2.52990780863911</v>
      </c>
      <c r="O97" s="28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-168.84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1.45391964608448</v>
      </c>
      <c r="D98" s="14">
        <v>0.338944830000401</v>
      </c>
      <c r="E98" s="14">
        <v>7.37083355896175</v>
      </c>
      <c r="F98" s="14">
        <v>3.71592449438439</v>
      </c>
      <c r="G98" s="14">
        <v>0.729898621793836</v>
      </c>
      <c r="H98" s="14">
        <v>2.51340310787782</v>
      </c>
      <c r="I98" s="14">
        <v>7.96726580243558</v>
      </c>
      <c r="J98" s="14">
        <v>3.46767893526703</v>
      </c>
      <c r="K98" s="14">
        <v>18.3315491576897</v>
      </c>
      <c r="L98" s="14">
        <v>0.918027921991056</v>
      </c>
      <c r="M98" s="14">
        <v>50.4651987899966</v>
      </c>
      <c r="N98" s="14">
        <v>1.76379627853507</v>
      </c>
      <c r="O98" s="28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-168.84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14">
        <v>28.1691528471623</v>
      </c>
      <c r="D99" s="14">
        <v>0.522867177175288</v>
      </c>
      <c r="E99" s="14">
        <v>32.0213672779223</v>
      </c>
      <c r="F99" s="14">
        <v>4.9010356195242</v>
      </c>
      <c r="G99" s="14">
        <v>17.5763491674544</v>
      </c>
      <c r="H99" s="14">
        <v>3.40258869790387</v>
      </c>
      <c r="I99" s="14">
        <v>118.544647379366</v>
      </c>
      <c r="J99" s="14">
        <v>6.41073833685368</v>
      </c>
      <c r="K99" s="14">
        <v>5.98123624920845</v>
      </c>
      <c r="L99" s="14">
        <v>0.402558795176446</v>
      </c>
      <c r="M99" s="14">
        <v>9.48563416488469</v>
      </c>
      <c r="N99" s="14">
        <v>1.33447269676253</v>
      </c>
      <c r="O99" s="28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-168.84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-844.2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14">
        <v>6.21814666315913</v>
      </c>
      <c r="D100" s="14">
        <v>75.8813492990592</v>
      </c>
      <c r="E100" s="14">
        <v>0.023487713187933</v>
      </c>
      <c r="F100" s="14">
        <v>27.5728480809684</v>
      </c>
      <c r="G100" s="14">
        <v>30.0950506130669</v>
      </c>
      <c r="H100" s="14">
        <v>20.6076606217058</v>
      </c>
      <c r="I100" s="14">
        <v>2.42779974519632</v>
      </c>
      <c r="J100" s="14">
        <v>0.755112344902447</v>
      </c>
      <c r="K100" s="14">
        <v>4.60921850055456</v>
      </c>
      <c r="L100" s="14">
        <v>24.4021604942594</v>
      </c>
      <c r="M100" s="14">
        <v>8.65627318387851</v>
      </c>
      <c r="N100" s="14">
        <v>35.4239228069505</v>
      </c>
      <c r="O100" s="28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-844.2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-168.84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-168.84</v>
      </c>
    </row>
    <row r="101" ht="15.75" customHeight="1">
      <c r="B101" s="13">
        <v>98.0</v>
      </c>
      <c r="C101" s="14">
        <v>28.2797736848209</v>
      </c>
      <c r="D101" s="14">
        <v>3.19080020533875</v>
      </c>
      <c r="E101" s="14">
        <v>32.432811325978</v>
      </c>
      <c r="F101" s="14">
        <v>44.4627828671561</v>
      </c>
      <c r="G101" s="14">
        <v>17.9958123893695</v>
      </c>
      <c r="H101" s="14">
        <v>13.4124688239055</v>
      </c>
      <c r="I101" s="14">
        <v>30.404894061989</v>
      </c>
      <c r="J101" s="14">
        <v>3.04446447605892</v>
      </c>
      <c r="K101" s="14">
        <v>23.9675042486254</v>
      </c>
      <c r="L101" s="14">
        <v>1.98814569739625</v>
      </c>
      <c r="M101" s="14">
        <v>0.741225239549076</v>
      </c>
      <c r="N101" s="14">
        <v>23.3728523074154</v>
      </c>
      <c r="O101" s="28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-168.84</v>
      </c>
      <c r="T101" s="16">
        <f>VLOOKUP(IF(F101&gt;240,5,IF(F101&gt;180,4,IF(F101&gt;120,3,IF(F101&gt;60,2,IF(F101&gt;30,1,0))))),Trial!$E$8:$H$13,4)</f>
        <v>-168.84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-168.84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41.3938970192989</v>
      </c>
      <c r="D102" s="14">
        <v>11.5854756725477</v>
      </c>
      <c r="E102" s="14">
        <v>20.8353291909294</v>
      </c>
      <c r="F102" s="14">
        <v>11.0785856371032</v>
      </c>
      <c r="G102" s="14">
        <v>1.86569752360997</v>
      </c>
      <c r="H102" s="14">
        <v>3.75824210559022</v>
      </c>
      <c r="I102" s="14">
        <v>3.01034745556527</v>
      </c>
      <c r="J102" s="14">
        <v>23.3305908913229</v>
      </c>
      <c r="K102" s="14">
        <v>29.0726432191644</v>
      </c>
      <c r="L102" s="14">
        <v>18.6664841271223</v>
      </c>
      <c r="M102" s="14">
        <v>29.7285009069804</v>
      </c>
      <c r="N102" s="14">
        <v>64.947635210995</v>
      </c>
      <c r="O102" s="28"/>
      <c r="P102" s="13">
        <v>99.0</v>
      </c>
      <c r="Q102" s="16">
        <f>VLOOKUP(IF(C102&gt;240,5,IF(C102&gt;180,4,IF(C102&gt;120,3,IF(C102&gt;60,2,IF(C102&gt;30,1,0))))),Trial!$E$8:$H$13,4)</f>
        <v>-168.84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-844.2</v>
      </c>
    </row>
    <row r="103" ht="15.75" customHeight="1">
      <c r="B103" s="13">
        <v>100.0</v>
      </c>
      <c r="C103" s="14">
        <v>10.7436630805994</v>
      </c>
      <c r="D103" s="14">
        <v>4.35760791879147</v>
      </c>
      <c r="E103" s="14">
        <v>37.2968429214975</v>
      </c>
      <c r="F103" s="14">
        <v>46.1257832472153</v>
      </c>
      <c r="G103" s="14">
        <v>37.065059543517</v>
      </c>
      <c r="H103" s="14">
        <v>4.78942662740649</v>
      </c>
      <c r="I103" s="14">
        <v>31.6032283496619</v>
      </c>
      <c r="J103" s="14">
        <v>20.2478056813808</v>
      </c>
      <c r="K103" s="14">
        <v>17.7501040225135</v>
      </c>
      <c r="L103" s="14">
        <v>4.30785741889849</v>
      </c>
      <c r="M103" s="14">
        <v>4.1891636444328</v>
      </c>
      <c r="N103" s="14">
        <v>10.0138602848165</v>
      </c>
      <c r="O103" s="28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-168.84</v>
      </c>
      <c r="T103" s="16">
        <f>VLOOKUP(IF(F103&gt;240,5,IF(F103&gt;180,4,IF(F103&gt;120,3,IF(F103&gt;60,2,IF(F103&gt;30,1,0))))),Trial!$E$8:$H$13,4)</f>
        <v>-168.84</v>
      </c>
      <c r="U103" s="16">
        <f>VLOOKUP(IF(G103&gt;240,5,IF(G103&gt;180,4,IF(G103&gt;120,3,IF(G103&gt;60,2,IF(G103&gt;30,1,0))))),Trial!$E$8:$H$13,4)</f>
        <v>-168.84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-168.84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35" t="s">
        <v>48</v>
      </c>
      <c r="Q104" s="36">
        <f t="shared" ref="Q104:AB104" si="1">SUM(Q4:Q103)</f>
        <v>-2701.44</v>
      </c>
      <c r="R104" s="36">
        <f t="shared" si="1"/>
        <v>-3883.32</v>
      </c>
      <c r="S104" s="36">
        <f t="shared" si="1"/>
        <v>-4558.68</v>
      </c>
      <c r="T104" s="36">
        <f t="shared" si="1"/>
        <v>-2026.08</v>
      </c>
      <c r="U104" s="36">
        <f t="shared" si="1"/>
        <v>-3714.48</v>
      </c>
      <c r="V104" s="36">
        <f t="shared" si="1"/>
        <v>-3207.96</v>
      </c>
      <c r="W104" s="36">
        <f t="shared" si="1"/>
        <v>-3883.32</v>
      </c>
      <c r="X104" s="36">
        <f t="shared" si="1"/>
        <v>-4389.84</v>
      </c>
      <c r="Y104" s="36">
        <f t="shared" si="1"/>
        <v>-3376.8</v>
      </c>
      <c r="Z104" s="36">
        <f t="shared" si="1"/>
        <v>-2194.92</v>
      </c>
      <c r="AA104" s="36">
        <f t="shared" si="1"/>
        <v>-2194.92</v>
      </c>
      <c r="AB104" s="36">
        <f t="shared" si="1"/>
        <v>-3883.32</v>
      </c>
    </row>
    <row r="105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5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5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5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5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5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5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5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5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5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5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5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5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5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5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5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5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5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5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5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5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5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5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5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5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5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5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5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5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5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5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5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5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5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5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5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5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5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5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5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5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5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5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5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5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5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5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5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5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5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5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5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5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5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5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5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5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5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5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5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5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5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5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5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5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5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5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5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5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5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5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5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5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5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5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5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5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5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5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5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5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5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5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5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5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5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5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5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5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5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5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5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5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5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5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5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5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5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5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5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5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5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5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5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5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5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5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5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5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5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5.7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5.7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5.7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5.7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5.7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5.7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5.7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5.7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5.7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5.7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5.7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5.7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5.7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5.7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5.7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5.7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5.7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5.7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5.7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5.7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5.7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5.7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5.7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5.7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5.7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5.7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5.7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5.7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5.7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5.7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5.7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5.7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5.7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ht="15.7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ht="15.7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ht="15.7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ht="15.7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ht="15.7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ht="15.7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ht="15.7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ht="15.7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ht="15.7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ht="15.7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ht="15.7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ht="15.7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ht="15.7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ht="15.7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ht="15.7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ht="15.7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ht="15.7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ht="15.7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ht="15.7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ht="15.7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ht="15.7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ht="15.7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ht="15.7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ht="15.7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ht="15.7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ht="15.7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ht="15.7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ht="15.7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ht="15.7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ht="15.7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ht="15.7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ht="15.7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ht="15.7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ht="15.7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ht="15.7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ht="15.7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ht="15.7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ht="15.7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ht="15.7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ht="15.7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ht="15.75" customHeight="1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ht="15.7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ht="15.75" customHeight="1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ht="15.75" customHeight="1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ht="15.75" customHeight="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ht="15.7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ht="15.75" customHeight="1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ht="15.7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ht="15.7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ht="15.7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ht="15.7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ht="15.7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ht="15.7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ht="15.7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ht="15.7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ht="15.7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ht="15.7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ht="15.7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ht="15.7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ht="15.7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ht="15.7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ht="15.7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ht="15.7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ht="15.7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ht="15.7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ht="15.7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ht="15.75" customHeight="1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ht="15.7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ht="15.75" customHeight="1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ht="15.75" customHeight="1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ht="15.75" customHeight="1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ht="15.75" customHeight="1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ht="15.7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ht="15.75" customHeight="1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ht="15.7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ht="15.7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ht="15.7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ht="15.7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ht="15.7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ht="15.7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ht="15.7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ht="15.7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ht="15.7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ht="15.7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ht="15.7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ht="15.7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ht="15.7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ht="15.7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ht="15.7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ht="15.7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ht="15.7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ht="15.7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ht="15.7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ht="15.75" customHeight="1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ht="15.7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ht="15.75" customHeight="1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ht="15.75" customHeight="1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ht="15.75" customHeight="1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ht="15.75" customHeight="1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ht="15.7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ht="15.75" customHeight="1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ht="15.7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ht="15.7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ht="15.7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ht="15.7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ht="15.7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ht="15.7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ht="15.7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ht="15.7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ht="15.7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ht="15.7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ht="15.7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ht="15.7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ht="15.7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ht="15.7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ht="15.7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ht="15.7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ht="15.7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ht="15.7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ht="15.7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ht="15.75" customHeight="1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ht="15.7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ht="15.75" customHeight="1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ht="15.75" customHeight="1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ht="15.75" customHeight="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ht="15.75" customHeight="1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ht="15.75" customHeight="1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ht="15.7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ht="15.75" customHeight="1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ht="15.75" customHeight="1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ht="15.7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ht="15.7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ht="15.75" customHeight="1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ht="15.75" customHeight="1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ht="15.75" customHeight="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ht="15.75" customHeight="1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ht="15.75" customHeight="1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ht="15.75" customHeight="1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ht="15.75" customHeight="1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ht="15.75" customHeight="1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ht="15.75" customHeight="1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ht="15.75" customHeight="1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ht="15.75" customHeight="1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ht="15.75" customHeight="1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ht="15.75" customHeight="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ht="15.75" customHeight="1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ht="15.75" customHeight="1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ht="15.75" customHeight="1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ht="15.75" customHeight="1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ht="15.75" customHeight="1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ht="15.7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ht="15.75" customHeight="1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ht="15.75" customHeight="1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ht="15.75" customHeight="1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ht="15.75" customHeight="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ht="15.7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ht="15.7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ht="15.75" customHeight="1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ht="15.75" customHeight="1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ht="15.75" customHeight="1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ht="15.75" customHeight="1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ht="15.75" customHeight="1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ht="15.75" customHeight="1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ht="15.75" customHeight="1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ht="15.75" customHeight="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ht="15.75" customHeight="1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ht="15.75" customHeight="1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ht="15.75" customHeight="1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ht="15.75" customHeight="1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ht="15.75" customHeight="1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ht="15.75" customHeight="1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ht="15.75" customHeight="1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ht="15.75" customHeight="1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ht="15.75" customHeight="1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ht="15.75" customHeight="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ht="15.75" customHeight="1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ht="15.75" customHeight="1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ht="15.75" customHeight="1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ht="15.75" customHeight="1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ht="15.75" customHeight="1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ht="15.7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ht="15.75" customHeight="1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ht="15.7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ht="15.7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ht="15.7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ht="15.7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ht="15.7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ht="15.7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ht="15.7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ht="15.7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ht="15.7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ht="15.7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ht="15.7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ht="15.7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ht="15.7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ht="15.7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ht="15.7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ht="15.7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ht="15.7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ht="15.7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ht="15.7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ht="15.75" customHeight="1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ht="15.7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ht="15.75" customHeight="1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ht="15.75" customHeight="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ht="15.75" customHeight="1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ht="15.75" customHeight="1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ht="15.75" customHeight="1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ht="15.7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ht="15.7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ht="15.7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ht="15.7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ht="15.7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ht="15.7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ht="15.7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ht="15.7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ht="15.7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ht="15.7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ht="15.7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ht="15.7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ht="15.7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ht="15.7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ht="15.7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ht="15.7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ht="15.7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ht="15.7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ht="15.75" customHeight="1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ht="15.75" customHeight="1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ht="15.7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ht="15.75" customHeight="1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ht="15.75" customHeight="1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ht="15.7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ht="15.75" customHeight="1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ht="15.75" customHeight="1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ht="15.75" customHeight="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ht="15.7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ht="15.7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ht="15.7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ht="15.7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ht="15.7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ht="15.7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ht="15.7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ht="15.7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ht="15.7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ht="15.7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ht="15.7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ht="15.7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ht="15.7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ht="15.7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ht="15.7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ht="15.7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ht="15.7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ht="15.7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ht="15.7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ht="15.75" customHeight="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ht="15.7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ht="15.75" customHeight="1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ht="15.75" customHeight="1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ht="15.75" customHeight="1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ht="15.75" customHeight="1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ht="15.75" customHeight="1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ht="15.7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ht="15.7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ht="15.7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ht="15.7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ht="15.7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ht="15.7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ht="15.7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ht="15.7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ht="15.7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ht="15.7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ht="15.7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ht="15.7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ht="15.7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ht="15.7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ht="15.7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ht="15.7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ht="15.7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ht="15.7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ht="15.7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ht="15.75" customHeight="1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ht="15.7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ht="15.75" customHeight="1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ht="15.75" customHeight="1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ht="15.75" customHeight="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ht="15.75" customHeight="1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ht="15.75" customHeight="1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ht="15.7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ht="15.7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ht="15.7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ht="15.7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ht="15.7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ht="15.7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ht="15.7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ht="15.7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ht="15.7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ht="15.7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ht="15.7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ht="15.7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ht="15.7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ht="15.7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ht="15.7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ht="15.7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ht="15.7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ht="15.7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ht="15.7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ht="15.75" customHeight="1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ht="15.7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ht="15.75" customHeight="1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ht="15.75" customHeight="1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5.75" customHeight="1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ht="15.75" customHeight="1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ht="15.75" customHeight="1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ht="15.7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ht="15.7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ht="15.7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ht="15.7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ht="15.7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ht="15.7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ht="15.7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ht="15.7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ht="15.7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ht="15.7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ht="15.7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ht="15.7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ht="15.7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ht="15.7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ht="15.7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ht="15.7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ht="15.7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ht="15.7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ht="15.7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ht="15.75" customHeight="1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ht="15.7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ht="15.75" customHeight="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ht="15.7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ht="15.75" customHeight="1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ht="15.75" customHeight="1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ht="15.75" customHeight="1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ht="15.7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5.7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ht="15.7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ht="15.7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ht="15.7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ht="15.7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ht="15.7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ht="15.7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ht="15.7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ht="15.7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ht="15.7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ht="15.7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ht="15.7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ht="15.7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ht="15.7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ht="15.7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ht="15.7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ht="15.7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ht="15.7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ht="15.75" customHeight="1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ht="15.7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5.75" customHeight="1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ht="15.75" customHeight="1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ht="15.75" customHeight="1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ht="15.75" customHeight="1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ht="15.75" customHeight="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ht="15.75" customHeight="1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ht="15.7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ht="15.7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ht="15.7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ht="15.7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ht="15.7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ht="15.7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ht="15.7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ht="15.7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ht="15.7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ht="15.7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ht="15.7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ht="15.7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ht="15.7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ht="15.7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ht="15.7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ht="15.7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ht="15.7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ht="15.7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ht="15.7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ht="15.75" customHeight="1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ht="15.7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ht="15.75" customHeight="1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ht="15.75" customHeight="1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ht="15.75" customHeight="1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ht="15.75" customHeight="1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ht="15.75" customHeight="1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ht="15.75" customHeight="1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ht="15.75" customHeight="1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ht="15.75" customHeight="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ht="15.75" customHeight="1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ht="15.75" customHeight="1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ht="15.75" customHeight="1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ht="15.75" customHeight="1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ht="15.75" customHeight="1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5.75" customHeight="1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ht="15.75" customHeight="1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ht="15.75" customHeight="1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ht="15.75" customHeight="1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ht="15.75" customHeight="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ht="15.75" customHeight="1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ht="15.75" customHeight="1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ht="15.75" customHeight="1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ht="15.75" customHeight="1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ht="15.75" customHeight="1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ht="15.75" customHeight="1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ht="15.75" customHeight="1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ht="15.75" customHeight="1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ht="15.75" customHeight="1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ht="15.75" customHeight="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ht="15.75" customHeight="1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ht="15.75" customHeight="1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ht="15.75" customHeight="1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ht="15.75" customHeight="1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ht="15.75" customHeight="1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5.75" customHeight="1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ht="15.75" customHeight="1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ht="15.75" customHeight="1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ht="15.75" customHeight="1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ht="15.75" customHeight="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ht="15.75" customHeight="1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ht="15.75" customHeight="1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ht="15.75" customHeight="1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ht="15.75" customHeight="1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ht="15.75" customHeight="1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ht="15.75" customHeight="1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ht="15.75" customHeight="1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ht="15.75" customHeight="1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ht="15.75" customHeight="1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ht="15.75" customHeight="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ht="15.75" customHeight="1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ht="15.75" customHeight="1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ht="15.75" customHeight="1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ht="15.75" customHeight="1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ht="15.75" customHeight="1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ht="15.75" customHeight="1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ht="15.75" customHeight="1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ht="15.75" customHeight="1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ht="15.75" customHeight="1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ht="15.75" customHeight="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ht="15.75" customHeight="1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ht="15.75" customHeight="1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ht="15.75" customHeight="1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ht="15.75" customHeight="1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ht="15.75" customHeight="1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ht="15.75" customHeight="1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ht="15.75" customHeight="1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ht="15.75" customHeight="1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ht="15.75" customHeight="1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ht="15.75" customHeight="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ht="15.75" customHeight="1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ht="15.75" customHeight="1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ht="15.75" customHeight="1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ht="15.75" customHeight="1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ht="15.75" customHeight="1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ht="15.75" customHeight="1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ht="15.75" customHeight="1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ht="15.75" customHeight="1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ht="15.75" customHeight="1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ht="15.75" customHeight="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ht="15.75" customHeight="1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ht="15.75" customHeight="1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ht="15.75" customHeight="1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ht="15.75" customHeight="1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ht="15.75" customHeight="1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ht="15.75" customHeight="1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ht="15.75" customHeight="1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ht="15.75" customHeight="1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ht="15.75" customHeight="1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ht="15.75" customHeight="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ht="15.75" customHeight="1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ht="15.75" customHeight="1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ht="15.75" customHeight="1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ht="15.75" customHeight="1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ht="15.75" customHeight="1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ht="15.75" customHeight="1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ht="15.75" customHeight="1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ht="15.75" customHeight="1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ht="15.75" customHeight="1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ht="15.75" customHeight="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ht="15.75" customHeight="1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ht="15.75" customHeight="1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ht="15.75" customHeight="1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ht="15.75" customHeight="1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ht="15.75" customHeight="1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ht="15.75" customHeight="1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ht="15.75" customHeight="1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ht="15.75" customHeight="1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ht="15.75" customHeight="1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ht="15.75" customHeight="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ht="15.75" customHeight="1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ht="15.75" customHeight="1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ht="15.75" customHeight="1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ht="15.75" customHeight="1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ht="15.75" customHeight="1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ht="15.75" customHeight="1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ht="15.75" customHeight="1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ht="15.75" customHeight="1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ht="15.75" customHeight="1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ht="15.75" customHeight="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ht="15.75" customHeight="1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ht="15.75" customHeight="1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ht="15.75" customHeight="1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ht="15.75" customHeight="1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ht="15.75" customHeight="1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ht="15.75" customHeight="1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ht="15.75" customHeight="1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ht="15.75" customHeight="1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ht="15.75" customHeight="1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ht="15.75" customHeight="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ht="15.75" customHeight="1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ht="15.75" customHeight="1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ht="15.75" customHeight="1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ht="15.75" customHeight="1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ht="15.75" customHeight="1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ht="15.75" customHeight="1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ht="15.75" customHeight="1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ht="15.75" customHeight="1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ht="15.75" customHeight="1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ht="15.75" customHeight="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ht="15.75" customHeight="1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ht="15.75" customHeight="1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ht="15.75" customHeight="1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ht="15.75" customHeight="1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ht="15.75" customHeight="1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ht="15.75" customHeight="1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ht="15.75" customHeight="1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ht="15.75" customHeight="1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ht="15.75" customHeight="1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ht="15.75" customHeight="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ht="15.75" customHeight="1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ht="15.75" customHeight="1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ht="15.75" customHeight="1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ht="15.75" customHeight="1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ht="15.75" customHeight="1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ht="15.75" customHeight="1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ht="15.75" customHeight="1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ht="15.75" customHeight="1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ht="15.75" customHeight="1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ht="15.75" customHeight="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ht="15.75" customHeight="1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ht="15.75" customHeight="1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ht="15.75" customHeight="1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ht="15.75" customHeight="1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ht="15.75" customHeight="1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ht="15.75" customHeight="1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ht="15.75" customHeight="1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ht="15.75" customHeight="1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ht="15.75" customHeight="1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ht="15.75" customHeight="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ht="15.75" customHeight="1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ht="15.75" customHeight="1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ht="15.75" customHeight="1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ht="15.75" customHeight="1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ht="15.75" customHeight="1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ht="15.75" customHeight="1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ht="15.75" customHeight="1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ht="15.75" customHeight="1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ht="15.75" customHeight="1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ht="15.75" customHeight="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ht="15.75" customHeight="1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ht="15.75" customHeight="1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ht="15.75" customHeight="1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ht="15.75" customHeight="1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ht="15.75" customHeight="1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ht="15.75" customHeight="1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ht="15.75" customHeight="1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ht="15.75" customHeight="1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ht="15.75" customHeight="1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ht="15.75" customHeight="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ht="15.75" customHeight="1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ht="15.75" customHeight="1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ht="15.75" customHeight="1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ht="15.75" customHeight="1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ht="15.75" customHeight="1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ht="15.75" customHeight="1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ht="15.75" customHeight="1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ht="15.75" customHeight="1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ht="15.75" customHeight="1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ht="15.75" customHeight="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ht="15.75" customHeight="1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ht="15.75" customHeight="1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ht="15.75" customHeight="1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ht="15.75" customHeight="1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ht="15.75" customHeight="1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ht="15.75" customHeight="1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ht="15.75" customHeight="1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ht="15.75" customHeight="1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ht="15.75" customHeight="1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ht="15.75" customHeight="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ht="15.75" customHeight="1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ht="15.75" customHeight="1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ht="15.75" customHeight="1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ht="15.75" customHeight="1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ht="15.75" customHeight="1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ht="15.75" customHeight="1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ht="15.75" customHeight="1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ht="15.75" customHeight="1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ht="15.75" customHeight="1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ht="15.75" customHeight="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ht="15.75" customHeight="1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ht="15.75" customHeight="1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ht="15.75" customHeight="1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ht="15.75" customHeight="1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ht="15.75" customHeight="1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ht="15.75" customHeight="1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ht="15.75" customHeight="1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ht="15.75" customHeight="1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ht="15.75" customHeight="1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ht="15.75" customHeight="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ht="15.75" customHeight="1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ht="15.75" customHeight="1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ht="15.75" customHeight="1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ht="15.75" customHeight="1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ht="15.75" customHeight="1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ht="15.75" customHeight="1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ht="15.75" customHeight="1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ht="15.75" customHeight="1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ht="15.75" customHeight="1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ht="15.75" customHeight="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ht="15.75" customHeight="1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ht="15.75" customHeight="1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ht="15.75" customHeight="1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ht="15.75" customHeight="1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ht="15.75" customHeight="1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ht="15.75" customHeight="1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ht="15.75" customHeight="1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ht="15.75" customHeight="1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ht="15.75" customHeight="1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ht="15.75" customHeight="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ht="15.75" customHeight="1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ht="15.75" customHeight="1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ht="15.75" customHeight="1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ht="15.75" customHeight="1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ht="15.75" customHeight="1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ht="15.75" customHeight="1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ht="15.75" customHeight="1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ht="15.75" customHeight="1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ht="15.75" customHeight="1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ht="15.75" customHeight="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ht="15.75" customHeight="1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ht="15.75" customHeight="1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ht="15.75" customHeight="1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ht="15.75" customHeight="1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ht="15.75" customHeight="1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ht="15.75" customHeight="1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ht="15.75" customHeight="1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ht="15.75" customHeight="1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ht="15.75" customHeight="1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ht="15.75" customHeight="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ht="15.75" customHeight="1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ht="15.75" customHeight="1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ht="15.75" customHeight="1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ht="15.75" customHeight="1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ht="15.75" customHeight="1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ht="15.75" customHeight="1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ht="15.75" customHeight="1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ht="15.75" customHeight="1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ht="15.75" customHeight="1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ht="15.75" customHeight="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ht="15.75" customHeight="1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ht="15.75" customHeight="1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ht="15.75" customHeight="1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ht="15.75" customHeight="1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ht="15.75" customHeight="1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ht="15.75" customHeight="1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ht="15.75" customHeight="1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ht="15.75" customHeight="1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ht="15.75" customHeight="1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ht="15.75" customHeight="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ht="15.75" customHeight="1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ht="15.75" customHeight="1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ht="15.75" customHeight="1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ht="15.75" customHeight="1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ht="15.75" customHeight="1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ht="15.75" customHeight="1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ht="15.75" customHeight="1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ht="15.75" customHeight="1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ht="15.75" customHeight="1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ht="15.75" customHeight="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ht="15.75" customHeight="1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ht="15.75" customHeight="1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ht="15.75" customHeight="1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ht="15.75" customHeight="1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ht="15.75" customHeight="1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ht="15.75" customHeight="1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ht="15.75" customHeight="1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ht="15.75" customHeight="1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ht="15.75" customHeight="1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ht="15.75" customHeight="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ht="15.75" customHeight="1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ht="15.75" customHeight="1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ht="15.75" customHeight="1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ht="15.75" customHeight="1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ht="15.75" customHeight="1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ht="15.75" customHeight="1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ht="15.75" customHeight="1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ht="15.75" customHeight="1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ht="15.75" customHeight="1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ht="15.75" customHeight="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ht="15.75" customHeight="1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ht="15.75" customHeight="1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ht="15.75" customHeight="1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ht="15.75" customHeight="1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ht="15.75" customHeight="1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ht="15.75" customHeight="1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ht="15.75" customHeight="1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ht="15.75" customHeight="1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ht="15.75" customHeight="1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ht="15.75" customHeight="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ht="15.75" customHeight="1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ht="15.75" customHeight="1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ht="15.75" customHeight="1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ht="15.75" customHeight="1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ht="15.75" customHeight="1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ht="15.75" customHeight="1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ht="15.75" customHeight="1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ht="15.75" customHeight="1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ht="15.75" customHeight="1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ht="15.75" customHeight="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ht="15.75" customHeight="1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ht="15.75" customHeight="1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ht="15.75" customHeight="1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ht="15.75" customHeight="1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ht="15.75" customHeight="1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ht="15.75" customHeight="1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ht="15.75" customHeight="1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ht="15.75" customHeight="1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ht="15.75" customHeight="1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1.88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28"/>
      <c r="P1" s="1" t="s">
        <v>45</v>
      </c>
    </row>
    <row r="2">
      <c r="B2" s="9" t="s">
        <v>46</v>
      </c>
      <c r="C2" s="10" t="s">
        <v>47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11"/>
      <c r="O2" s="28"/>
      <c r="P2" s="9" t="s">
        <v>46</v>
      </c>
      <c r="Q2" s="10" t="s">
        <v>47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11"/>
    </row>
    <row r="3">
      <c r="B3" s="12"/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28"/>
      <c r="P3" s="12"/>
      <c r="Q3" s="13" t="s">
        <v>28</v>
      </c>
      <c r="R3" s="13" t="s">
        <v>29</v>
      </c>
      <c r="S3" s="13" t="s">
        <v>30</v>
      </c>
      <c r="T3" s="13" t="s">
        <v>31</v>
      </c>
      <c r="U3" s="13" t="s">
        <v>32</v>
      </c>
      <c r="V3" s="13" t="s">
        <v>33</v>
      </c>
      <c r="W3" s="13" t="s">
        <v>34</v>
      </c>
      <c r="X3" s="13" t="s">
        <v>35</v>
      </c>
      <c r="Y3" s="13" t="s">
        <v>36</v>
      </c>
      <c r="Z3" s="13" t="s">
        <v>37</v>
      </c>
      <c r="AA3" s="13" t="s">
        <v>38</v>
      </c>
      <c r="AB3" s="13" t="s">
        <v>39</v>
      </c>
    </row>
    <row r="4">
      <c r="B4" s="13">
        <v>1.0</v>
      </c>
      <c r="C4" s="14">
        <v>0.903543307921424</v>
      </c>
      <c r="D4" s="14">
        <v>20.3133940736981</v>
      </c>
      <c r="E4" s="14">
        <v>27.8785863506112</v>
      </c>
      <c r="F4" s="14">
        <v>10.6124627773643</v>
      </c>
      <c r="G4" s="14">
        <v>5.44676954392344</v>
      </c>
      <c r="H4" s="14">
        <v>11.366483112167</v>
      </c>
      <c r="I4" s="14">
        <v>11.9982713966848</v>
      </c>
      <c r="J4" s="14">
        <v>11.144458609003</v>
      </c>
      <c r="K4" s="14">
        <v>10.9434709791257</v>
      </c>
      <c r="L4" s="14">
        <v>1.51358058443293</v>
      </c>
      <c r="M4" s="14">
        <v>13.7403294810312</v>
      </c>
      <c r="N4" s="14">
        <v>3.8100522570312</v>
      </c>
      <c r="O4" s="28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7.93968171090576</v>
      </c>
      <c r="D5" s="14">
        <v>1.2970979930833</v>
      </c>
      <c r="E5" s="14">
        <v>32.2433977633883</v>
      </c>
      <c r="F5" s="14">
        <v>9.03973861830309</v>
      </c>
      <c r="G5" s="14">
        <v>18.3340483618187</v>
      </c>
      <c r="H5" s="14">
        <v>0.540500201750547</v>
      </c>
      <c r="I5" s="14">
        <v>14.8435860865967</v>
      </c>
      <c r="J5" s="14">
        <v>21.0784836350532</v>
      </c>
      <c r="K5" s="14">
        <v>11.8260460014673</v>
      </c>
      <c r="L5" s="14">
        <v>16.1891697424583</v>
      </c>
      <c r="M5" s="14">
        <v>5.3231687983498</v>
      </c>
      <c r="N5" s="14">
        <v>26.7455697698954</v>
      </c>
      <c r="O5" s="28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-168.84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28.6564111790124</v>
      </c>
      <c r="D6" s="14">
        <v>13.4521755337002</v>
      </c>
      <c r="E6" s="14">
        <v>3.71332776267081</v>
      </c>
      <c r="F6" s="14">
        <v>4.12051223771017</v>
      </c>
      <c r="G6" s="14">
        <v>11.9993384784309</v>
      </c>
      <c r="H6" s="14">
        <v>21.8645371679335</v>
      </c>
      <c r="I6" s="14">
        <v>55.0498990776175</v>
      </c>
      <c r="J6" s="14">
        <v>27.5966486882885</v>
      </c>
      <c r="K6" s="14">
        <v>3.08771028538187</v>
      </c>
      <c r="L6" s="14">
        <v>28.6876743087981</v>
      </c>
      <c r="M6" s="14">
        <v>3.82048650411889</v>
      </c>
      <c r="N6" s="14">
        <v>1.10250124821697</v>
      </c>
      <c r="O6" s="28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-168.84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37.6286892294606</v>
      </c>
      <c r="D7" s="14">
        <v>13.2720878434585</v>
      </c>
      <c r="E7" s="14">
        <v>15.8613764156906</v>
      </c>
      <c r="F7" s="14">
        <v>12.2185525897177</v>
      </c>
      <c r="G7" s="14">
        <v>9.51453161425889</v>
      </c>
      <c r="H7" s="14">
        <v>48.5756475825734</v>
      </c>
      <c r="I7" s="14">
        <v>27.0787126816238</v>
      </c>
      <c r="J7" s="14">
        <v>3.87191461177003</v>
      </c>
      <c r="K7" s="14">
        <v>52.885379373076</v>
      </c>
      <c r="L7" s="14">
        <v>10.6611391849102</v>
      </c>
      <c r="M7" s="14">
        <v>5.08489567553625</v>
      </c>
      <c r="N7" s="14">
        <v>3.36409649667123</v>
      </c>
      <c r="O7" s="28"/>
      <c r="P7" s="13">
        <v>4.0</v>
      </c>
      <c r="Q7" s="16">
        <f>VLOOKUP(IF(C7&gt;240,5,IF(C7&gt;180,4,IF(C7&gt;120,3,IF(C7&gt;60,2,IF(C7&gt;30,1,0))))),Trial!$E$8:$H$13,4)</f>
        <v>-168.84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-168.84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-168.84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3.52072582085613</v>
      </c>
      <c r="D8" s="14">
        <v>11.4188249228003</v>
      </c>
      <c r="E8" s="14">
        <v>25.1742261169914</v>
      </c>
      <c r="F8" s="14">
        <v>15.5034663335638</v>
      </c>
      <c r="G8" s="14">
        <v>46.7651778294468</v>
      </c>
      <c r="H8" s="14">
        <v>10.9669428917797</v>
      </c>
      <c r="I8" s="14">
        <v>6.21775591280311</v>
      </c>
      <c r="J8" s="14">
        <v>11.492848565289</v>
      </c>
      <c r="K8" s="14">
        <v>9.03572489507496</v>
      </c>
      <c r="L8" s="14">
        <v>33.6061752332849</v>
      </c>
      <c r="M8" s="14">
        <v>33.4125284643639</v>
      </c>
      <c r="N8" s="14">
        <v>20.3075247437911</v>
      </c>
      <c r="O8" s="28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-168.84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-168.84</v>
      </c>
      <c r="AA8" s="16">
        <f>VLOOKUP(IF(M8&gt;240,5,IF(M8&gt;180,4,IF(M8&gt;120,3,IF(M8&gt;60,2,IF(M8&gt;30,1,0))))),Trial!$E$8:$H$13,4)</f>
        <v>-168.84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2.23178023068215</v>
      </c>
      <c r="D9" s="14">
        <v>29.2361459589068</v>
      </c>
      <c r="E9" s="14">
        <v>30.2306138990883</v>
      </c>
      <c r="F9" s="14">
        <v>18.4508835564585</v>
      </c>
      <c r="G9" s="14">
        <v>7.9107663477771</v>
      </c>
      <c r="H9" s="14">
        <v>4.53349045012146</v>
      </c>
      <c r="I9" s="14">
        <v>22.6952463120346</v>
      </c>
      <c r="J9" s="14">
        <v>63.8678191268163</v>
      </c>
      <c r="K9" s="14">
        <v>10.8594193241089</v>
      </c>
      <c r="L9" s="14">
        <v>24.3066805162657</v>
      </c>
      <c r="M9" s="14">
        <v>24.0850148989323</v>
      </c>
      <c r="N9" s="14">
        <v>14.6001089963349</v>
      </c>
      <c r="O9" s="28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-168.84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-844.2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25.3756752131943</v>
      </c>
      <c r="D10" s="14">
        <v>51.1164504264422</v>
      </c>
      <c r="E10" s="14">
        <v>16.9936337967621</v>
      </c>
      <c r="F10" s="14">
        <v>14.2988198667555</v>
      </c>
      <c r="G10" s="14">
        <v>7.91804255917668</v>
      </c>
      <c r="H10" s="14">
        <v>10.6831440276684</v>
      </c>
      <c r="I10" s="14">
        <v>42.8687095616884</v>
      </c>
      <c r="J10" s="14">
        <v>15.6972178950192</v>
      </c>
      <c r="K10" s="14">
        <v>2.89157268125564</v>
      </c>
      <c r="L10" s="14">
        <v>8.85465916944668</v>
      </c>
      <c r="M10" s="14">
        <v>17.6595985790001</v>
      </c>
      <c r="N10" s="14">
        <v>1.01043964968994</v>
      </c>
      <c r="O10" s="28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-168.84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-168.84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14">
        <v>1.7372726672329</v>
      </c>
      <c r="D11" s="14">
        <v>62.2750975998277</v>
      </c>
      <c r="E11" s="14">
        <v>2.51510108588263</v>
      </c>
      <c r="F11" s="14">
        <v>12.5421966047244</v>
      </c>
      <c r="G11" s="14">
        <v>14.1439826862348</v>
      </c>
      <c r="H11" s="14">
        <v>22.0256843032751</v>
      </c>
      <c r="I11" s="14">
        <v>9.64643174316734</v>
      </c>
      <c r="J11" s="14">
        <v>6.7026117676869</v>
      </c>
      <c r="K11" s="14">
        <v>15.1276790272913</v>
      </c>
      <c r="L11" s="14">
        <v>1.11823176965117</v>
      </c>
      <c r="M11" s="14">
        <v>10.6589721416341</v>
      </c>
      <c r="N11" s="14">
        <v>4.59446103950502</v>
      </c>
      <c r="O11" s="28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-844.2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62.0912715109223</v>
      </c>
      <c r="D12" s="14">
        <v>7.4601026577875</v>
      </c>
      <c r="E12" s="14">
        <v>0.187599440105259</v>
      </c>
      <c r="F12" s="14">
        <v>19.3778154014828</v>
      </c>
      <c r="G12" s="14">
        <v>12.4182698310571</v>
      </c>
      <c r="H12" s="14">
        <v>12.0696916825677</v>
      </c>
      <c r="I12" s="14">
        <v>4.18599726632237</v>
      </c>
      <c r="J12" s="14">
        <v>69.6363104655783</v>
      </c>
      <c r="K12" s="14">
        <v>22.9668502683256</v>
      </c>
      <c r="L12" s="14">
        <v>13.1079097737776</v>
      </c>
      <c r="M12" s="14">
        <v>3.13725233310834</v>
      </c>
      <c r="N12" s="14">
        <v>17.4297533829914</v>
      </c>
      <c r="O12" s="28"/>
      <c r="P12" s="13">
        <v>9.0</v>
      </c>
      <c r="Q12" s="16">
        <f>VLOOKUP(IF(C12&gt;240,5,IF(C12&gt;180,4,IF(C12&gt;120,3,IF(C12&gt;60,2,IF(C12&gt;30,1,0))))),Trial!$E$8:$H$13,4)</f>
        <v>-844.2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-844.2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13.0690747359329</v>
      </c>
      <c r="D13" s="14">
        <v>4.51695282245055</v>
      </c>
      <c r="E13" s="14">
        <v>19.6468248305129</v>
      </c>
      <c r="F13" s="14">
        <v>2.12793617690447</v>
      </c>
      <c r="G13" s="14">
        <v>4.03022375889122</v>
      </c>
      <c r="H13" s="14">
        <v>3.99555771611631</v>
      </c>
      <c r="I13" s="14">
        <v>6.17021058686078</v>
      </c>
      <c r="J13" s="14">
        <v>10.4725478583233</v>
      </c>
      <c r="K13" s="14">
        <v>37.4507398605069</v>
      </c>
      <c r="L13" s="14">
        <v>0.250741364434361</v>
      </c>
      <c r="M13" s="14">
        <v>13.7235649029719</v>
      </c>
      <c r="N13" s="14">
        <v>0.204628023784608</v>
      </c>
      <c r="O13" s="28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-168.84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18.7294355447622</v>
      </c>
      <c r="D14" s="14">
        <v>22.3799974086199</v>
      </c>
      <c r="E14" s="14">
        <v>7.49051466817036</v>
      </c>
      <c r="F14" s="14">
        <v>24.5750565534893</v>
      </c>
      <c r="G14" s="14">
        <v>5.62517357524484</v>
      </c>
      <c r="H14" s="14">
        <v>6.81043107993901</v>
      </c>
      <c r="I14" s="14">
        <v>13.9406457427751</v>
      </c>
      <c r="J14" s="14">
        <v>34.5729209184369</v>
      </c>
      <c r="K14" s="14">
        <v>1.07560166841802</v>
      </c>
      <c r="L14" s="14">
        <v>23.5560894152218</v>
      </c>
      <c r="M14" s="14">
        <v>9.62071475805715</v>
      </c>
      <c r="N14" s="14">
        <v>69.2499270811122</v>
      </c>
      <c r="O14" s="28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-168.84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-844.2</v>
      </c>
    </row>
    <row r="15">
      <c r="B15" s="13">
        <v>12.0</v>
      </c>
      <c r="C15" s="14">
        <v>11.9796574388849</v>
      </c>
      <c r="D15" s="14">
        <v>5.99676354322582</v>
      </c>
      <c r="E15" s="14">
        <v>9.07823657384142</v>
      </c>
      <c r="F15" s="14">
        <v>3.50636718794703</v>
      </c>
      <c r="G15" s="14">
        <v>19.1007356944712</v>
      </c>
      <c r="H15" s="14">
        <v>1.16356922974681</v>
      </c>
      <c r="I15" s="14">
        <v>1.05508129254123</v>
      </c>
      <c r="J15" s="14">
        <v>20.4566280723767</v>
      </c>
      <c r="K15" s="14">
        <v>12.6263363699647</v>
      </c>
      <c r="L15" s="14">
        <v>19.1372655452972</v>
      </c>
      <c r="M15" s="14">
        <v>14.7400017728316</v>
      </c>
      <c r="N15" s="14">
        <v>2.39289619355306</v>
      </c>
      <c r="O15" s="28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23.0852649218789</v>
      </c>
      <c r="D16" s="14">
        <v>1.48064872249961</v>
      </c>
      <c r="E16" s="14">
        <v>2.96420856378973</v>
      </c>
      <c r="F16" s="14">
        <v>35.0059176991127</v>
      </c>
      <c r="G16" s="14">
        <v>18.418416911106</v>
      </c>
      <c r="H16" s="14">
        <v>13.3704821524476</v>
      </c>
      <c r="I16" s="14">
        <v>10.1710707787424</v>
      </c>
      <c r="J16" s="14">
        <v>1.19368974135242</v>
      </c>
      <c r="K16" s="14">
        <v>35.8540333509168</v>
      </c>
      <c r="L16" s="14">
        <v>8.02465256536379</v>
      </c>
      <c r="M16" s="14">
        <v>29.5182267437157</v>
      </c>
      <c r="N16" s="14">
        <v>35.6773251183053</v>
      </c>
      <c r="O16" s="28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-168.84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-168.84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-168.84</v>
      </c>
    </row>
    <row r="17">
      <c r="B17" s="13">
        <v>14.0</v>
      </c>
      <c r="C17" s="14">
        <v>0.29565547037947</v>
      </c>
      <c r="D17" s="14">
        <v>18.9065373216974</v>
      </c>
      <c r="E17" s="14">
        <v>1.82759697781876</v>
      </c>
      <c r="F17" s="14">
        <v>57.520544277715</v>
      </c>
      <c r="G17" s="14">
        <v>34.3024005815109</v>
      </c>
      <c r="H17" s="14">
        <v>10.6149779500525</v>
      </c>
      <c r="I17" s="14">
        <v>12.5879862806422</v>
      </c>
      <c r="J17" s="14">
        <v>8.33240256411955</v>
      </c>
      <c r="K17" s="14">
        <v>0.551192122121677</v>
      </c>
      <c r="L17" s="14">
        <v>5.08026274619624</v>
      </c>
      <c r="M17" s="14">
        <v>16.4003811697821</v>
      </c>
      <c r="N17" s="14">
        <v>28.5228565322671</v>
      </c>
      <c r="O17" s="28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-168.84</v>
      </c>
      <c r="U17" s="16">
        <f>VLOOKUP(IF(G17&gt;240,5,IF(G17&gt;180,4,IF(G17&gt;120,3,IF(G17&gt;60,2,IF(G17&gt;30,1,0))))),Trial!$E$8:$H$13,4)</f>
        <v>-168.84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14">
        <v>8.52736885193735</v>
      </c>
      <c r="D18" s="14">
        <v>8.35174643900245</v>
      </c>
      <c r="E18" s="14">
        <v>6.20493142632768</v>
      </c>
      <c r="F18" s="14">
        <v>0.147140754852444</v>
      </c>
      <c r="G18" s="14">
        <v>15.404006181586</v>
      </c>
      <c r="H18" s="14">
        <v>5.73064570315182</v>
      </c>
      <c r="I18" s="14">
        <v>48.2273497779794</v>
      </c>
      <c r="J18" s="14">
        <v>39.8647775388976</v>
      </c>
      <c r="K18" s="14">
        <v>1.12173750763759</v>
      </c>
      <c r="L18" s="14">
        <v>25.001544690362</v>
      </c>
      <c r="M18" s="14">
        <v>1.19300541467965</v>
      </c>
      <c r="N18" s="14">
        <v>0.149312715511769</v>
      </c>
      <c r="O18" s="28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-168.84</v>
      </c>
      <c r="X18" s="16">
        <f>VLOOKUP(IF(J18&gt;240,5,IF(J18&gt;180,4,IF(J18&gt;120,3,IF(J18&gt;60,2,IF(J18&gt;30,1,0))))),Trial!$E$8:$H$13,4)</f>
        <v>-168.84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10.7192785693948</v>
      </c>
      <c r="D19" s="14">
        <v>2.93250334449112</v>
      </c>
      <c r="E19" s="14">
        <v>24.7929903665993</v>
      </c>
      <c r="F19" s="14">
        <v>9.74371046293527</v>
      </c>
      <c r="G19" s="14">
        <v>5.10529386427438</v>
      </c>
      <c r="H19" s="14">
        <v>11.8913493882829</v>
      </c>
      <c r="I19" s="14">
        <v>21.314300977296</v>
      </c>
      <c r="J19" s="14">
        <v>0.504987419250062</v>
      </c>
      <c r="K19" s="14">
        <v>0.977006525753792</v>
      </c>
      <c r="L19" s="14">
        <v>2.99143175506557</v>
      </c>
      <c r="M19" s="14">
        <v>0.0235857502311832</v>
      </c>
      <c r="N19" s="14">
        <v>4.9051684490405</v>
      </c>
      <c r="O19" s="28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13.5101796028422</v>
      </c>
      <c r="D20" s="14">
        <v>9.68133671907708</v>
      </c>
      <c r="E20" s="14">
        <v>7.33013718388975</v>
      </c>
      <c r="F20" s="14">
        <v>8.33511870587245</v>
      </c>
      <c r="G20" s="14">
        <v>14.7783661974248</v>
      </c>
      <c r="H20" s="14">
        <v>22.2876002533797</v>
      </c>
      <c r="I20" s="14">
        <v>7.9133376153186</v>
      </c>
      <c r="J20" s="14">
        <v>48.2843282793589</v>
      </c>
      <c r="K20" s="14">
        <v>12.5323930469559</v>
      </c>
      <c r="L20" s="14">
        <v>1.19770675674037</v>
      </c>
      <c r="M20" s="14">
        <v>0.0210442926207363</v>
      </c>
      <c r="N20" s="14">
        <v>13.7702360433838</v>
      </c>
      <c r="O20" s="28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-168.84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17.1118608343633</v>
      </c>
      <c r="D21" s="14">
        <v>0.930710905326118</v>
      </c>
      <c r="E21" s="14">
        <v>7.89276361232623</v>
      </c>
      <c r="F21" s="14">
        <v>4.96697519111655</v>
      </c>
      <c r="G21" s="14">
        <v>9.53750707441941</v>
      </c>
      <c r="H21" s="14">
        <v>47.142624442739</v>
      </c>
      <c r="I21" s="14">
        <v>11.625470984097</v>
      </c>
      <c r="J21" s="14">
        <v>0.0975221717078947</v>
      </c>
      <c r="K21" s="14">
        <v>5.9920725831762</v>
      </c>
      <c r="L21" s="14">
        <v>45.3656439830489</v>
      </c>
      <c r="M21" s="14">
        <v>6.33575540967286</v>
      </c>
      <c r="N21" s="14">
        <v>29.6110309927229</v>
      </c>
      <c r="O21" s="28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-168.84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-168.84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14">
        <v>23.485989224768</v>
      </c>
      <c r="D22" s="14">
        <v>5.14343263115734</v>
      </c>
      <c r="E22" s="14">
        <v>4.72849805373698</v>
      </c>
      <c r="F22" s="14">
        <v>12.1875700581105</v>
      </c>
      <c r="G22" s="14">
        <v>100.947210531598</v>
      </c>
      <c r="H22" s="14">
        <v>36.6830198939296</v>
      </c>
      <c r="I22" s="14">
        <v>0.0410444434561355</v>
      </c>
      <c r="J22" s="14">
        <v>7.6619193283841</v>
      </c>
      <c r="K22" s="14">
        <v>3.4698144136928</v>
      </c>
      <c r="L22" s="14">
        <v>30.5941103299073</v>
      </c>
      <c r="M22" s="14">
        <v>1.35520633504734</v>
      </c>
      <c r="N22" s="14">
        <v>5.34559861904231</v>
      </c>
      <c r="O22" s="28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-844.2</v>
      </c>
      <c r="V22" s="16">
        <f>VLOOKUP(IF(H22&gt;240,5,IF(H22&gt;180,4,IF(H22&gt;120,3,IF(H22&gt;60,2,IF(H22&gt;30,1,0))))),Trial!$E$8:$H$13,4)</f>
        <v>-168.84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-168.84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0.498306844097335</v>
      </c>
      <c r="D23" s="14">
        <v>23.3419323327456</v>
      </c>
      <c r="E23" s="14">
        <v>3.91447251895443</v>
      </c>
      <c r="F23" s="14">
        <v>0.341113340109587</v>
      </c>
      <c r="G23" s="14">
        <v>21.3737016531143</v>
      </c>
      <c r="H23" s="14">
        <v>2.36871254397556</v>
      </c>
      <c r="I23" s="14">
        <v>47.6858831916876</v>
      </c>
      <c r="J23" s="14">
        <v>43.991296959383</v>
      </c>
      <c r="K23" s="14">
        <v>2.65460336513935</v>
      </c>
      <c r="L23" s="14">
        <v>15.5711984684341</v>
      </c>
      <c r="M23" s="14">
        <v>3.07122051017359</v>
      </c>
      <c r="N23" s="14">
        <v>36.9739481508454</v>
      </c>
      <c r="O23" s="28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-168.84</v>
      </c>
      <c r="X23" s="16">
        <f>VLOOKUP(IF(J23&gt;240,5,IF(J23&gt;180,4,IF(J23&gt;120,3,IF(J23&gt;60,2,IF(J23&gt;30,1,0))))),Trial!$E$8:$H$13,4)</f>
        <v>-168.84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-168.84</v>
      </c>
    </row>
    <row r="24" ht="15.75" customHeight="1">
      <c r="B24" s="13">
        <v>21.0</v>
      </c>
      <c r="C24" s="14">
        <v>17.0354087970437</v>
      </c>
      <c r="D24" s="14">
        <v>16.4143539306926</v>
      </c>
      <c r="E24" s="14">
        <v>5.00524302246049</v>
      </c>
      <c r="F24" s="14">
        <v>9.24340282799676</v>
      </c>
      <c r="G24" s="14">
        <v>1.751824566454</v>
      </c>
      <c r="H24" s="14">
        <v>12.8623124112593</v>
      </c>
      <c r="I24" s="14">
        <v>11.615086479859</v>
      </c>
      <c r="J24" s="14">
        <v>17.512293238494</v>
      </c>
      <c r="K24" s="14">
        <v>20.338224148679</v>
      </c>
      <c r="L24" s="14">
        <v>4.40869693187182</v>
      </c>
      <c r="M24" s="14">
        <v>18.3011870964648</v>
      </c>
      <c r="N24" s="14">
        <v>9.29517896845937</v>
      </c>
      <c r="O24" s="28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4.47894080076367</v>
      </c>
      <c r="D25" s="14">
        <v>0.110981155762331</v>
      </c>
      <c r="E25" s="14">
        <v>0.178916954901069</v>
      </c>
      <c r="F25" s="14">
        <v>4.86198102124035</v>
      </c>
      <c r="G25" s="14">
        <v>4.60828709648922</v>
      </c>
      <c r="H25" s="14">
        <v>31.7609903583946</v>
      </c>
      <c r="I25" s="14">
        <v>27.1021732582215</v>
      </c>
      <c r="J25" s="14">
        <v>4.96167710894581</v>
      </c>
      <c r="K25" s="14">
        <v>2.34131915029138</v>
      </c>
      <c r="L25" s="14">
        <v>0.91391492402181</v>
      </c>
      <c r="M25" s="14">
        <v>15.8721980865331</v>
      </c>
      <c r="N25" s="14">
        <v>5.66776558058336</v>
      </c>
      <c r="O25" s="28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-168.84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10.9056907373698</v>
      </c>
      <c r="D26" s="14">
        <v>7.47645287308842</v>
      </c>
      <c r="E26" s="14">
        <v>2.35562624120348</v>
      </c>
      <c r="F26" s="14">
        <v>7.42838218342513</v>
      </c>
      <c r="G26" s="14">
        <v>0.967942311459403</v>
      </c>
      <c r="H26" s="14">
        <v>51.2413831200976</v>
      </c>
      <c r="I26" s="14">
        <v>24.6068600925121</v>
      </c>
      <c r="J26" s="14">
        <v>6.57986202277243</v>
      </c>
      <c r="K26" s="14">
        <v>12.3825515374921</v>
      </c>
      <c r="L26" s="14">
        <v>11.5625389845328</v>
      </c>
      <c r="M26" s="14">
        <v>2.90917478967458</v>
      </c>
      <c r="N26" s="14">
        <v>0.124425776302814</v>
      </c>
      <c r="O26" s="28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-168.84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14">
        <v>15.1258217668355</v>
      </c>
      <c r="D27" s="14">
        <v>17.037816973385</v>
      </c>
      <c r="E27" s="14">
        <v>4.54791540729693</v>
      </c>
      <c r="F27" s="14">
        <v>24.6776570553396</v>
      </c>
      <c r="G27" s="14">
        <v>13.4956068694829</v>
      </c>
      <c r="H27" s="14">
        <v>11.5183916961061</v>
      </c>
      <c r="I27" s="14">
        <v>3.62793648949618</v>
      </c>
      <c r="J27" s="14">
        <v>27.3345308179472</v>
      </c>
      <c r="K27" s="14">
        <v>2.34227926219428</v>
      </c>
      <c r="L27" s="14">
        <v>16.4730285381185</v>
      </c>
      <c r="M27" s="14">
        <v>6.84255584143102</v>
      </c>
      <c r="N27" s="14">
        <v>2.12230092972348</v>
      </c>
      <c r="O27" s="28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8.32271249911289</v>
      </c>
      <c r="D28" s="14">
        <v>11.3919344957204</v>
      </c>
      <c r="E28" s="14">
        <v>17.1388845791327</v>
      </c>
      <c r="F28" s="14">
        <v>18.4208979265051</v>
      </c>
      <c r="G28" s="14">
        <v>4.4432997261174</v>
      </c>
      <c r="H28" s="14">
        <v>10.3164328308776</v>
      </c>
      <c r="I28" s="14">
        <v>28.812247578657</v>
      </c>
      <c r="J28" s="14">
        <v>14.3217840458484</v>
      </c>
      <c r="K28" s="14">
        <v>21.6031029994104</v>
      </c>
      <c r="L28" s="14">
        <v>7.59713963605464</v>
      </c>
      <c r="M28" s="14">
        <v>21.6724004397605</v>
      </c>
      <c r="N28" s="14">
        <v>14.1795471164616</v>
      </c>
      <c r="O28" s="28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14">
        <v>4.14629263104871</v>
      </c>
      <c r="D29" s="14">
        <v>26.6336991345946</v>
      </c>
      <c r="E29" s="14">
        <v>1.95242245914415</v>
      </c>
      <c r="F29" s="14">
        <v>45.6128028382487</v>
      </c>
      <c r="G29" s="14">
        <v>16.8806339794056</v>
      </c>
      <c r="H29" s="14">
        <v>1.53749737422913</v>
      </c>
      <c r="I29" s="14">
        <v>20.8970046838739</v>
      </c>
      <c r="J29" s="14">
        <v>17.2948687627977</v>
      </c>
      <c r="K29" s="14">
        <v>0.161709428870273</v>
      </c>
      <c r="L29" s="14">
        <v>11.5223924623089</v>
      </c>
      <c r="M29" s="14">
        <v>21.620927172384</v>
      </c>
      <c r="N29" s="14">
        <v>28.8991824990574</v>
      </c>
      <c r="O29" s="28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-168.84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14">
        <v>19.6594795624943</v>
      </c>
      <c r="D30" s="14">
        <v>1.402867580764</v>
      </c>
      <c r="E30" s="14">
        <v>40.5043847001811</v>
      </c>
      <c r="F30" s="14">
        <v>9.52486397931352</v>
      </c>
      <c r="G30" s="14">
        <v>97.4428190334535</v>
      </c>
      <c r="H30" s="14">
        <v>33.543021053048</v>
      </c>
      <c r="I30" s="14">
        <v>4.34886658333637</v>
      </c>
      <c r="J30" s="14">
        <v>32.7405550887742</v>
      </c>
      <c r="K30" s="14">
        <v>7.76921773985565</v>
      </c>
      <c r="L30" s="14">
        <v>15.8439806097109</v>
      </c>
      <c r="M30" s="14">
        <v>6.43804101040587</v>
      </c>
      <c r="N30" s="14">
        <v>51.0953660284109</v>
      </c>
      <c r="O30" s="28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-168.84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-844.2</v>
      </c>
      <c r="V30" s="16">
        <f>VLOOKUP(IF(H30&gt;240,5,IF(H30&gt;180,4,IF(H30&gt;120,3,IF(H30&gt;60,2,IF(H30&gt;30,1,0))))),Trial!$E$8:$H$13,4)</f>
        <v>-168.84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-168.84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-168.84</v>
      </c>
    </row>
    <row r="31" ht="15.75" customHeight="1">
      <c r="B31" s="13">
        <v>28.0</v>
      </c>
      <c r="C31" s="14">
        <v>45.2567547122775</v>
      </c>
      <c r="D31" s="14">
        <v>23.7576100991216</v>
      </c>
      <c r="E31" s="14">
        <v>15.3589254425125</v>
      </c>
      <c r="F31" s="14">
        <v>1.36677685193717</v>
      </c>
      <c r="G31" s="14">
        <v>0.169439473963964</v>
      </c>
      <c r="H31" s="14">
        <v>12.062033321865</v>
      </c>
      <c r="I31" s="14">
        <v>7.65479001542628</v>
      </c>
      <c r="J31" s="14">
        <v>2.69823075039312</v>
      </c>
      <c r="K31" s="14">
        <v>4.26614041440189</v>
      </c>
      <c r="L31" s="14">
        <v>15.5456774163278</v>
      </c>
      <c r="M31" s="14">
        <v>13.5353576804729</v>
      </c>
      <c r="N31" s="14">
        <v>26.2247689686676</v>
      </c>
      <c r="O31" s="28"/>
      <c r="P31" s="13">
        <v>28.0</v>
      </c>
      <c r="Q31" s="16">
        <f>VLOOKUP(IF(C31&gt;240,5,IF(C31&gt;180,4,IF(C31&gt;120,3,IF(C31&gt;60,2,IF(C31&gt;30,1,0))))),Trial!$E$8:$H$13,4)</f>
        <v>-168.84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9.56476237624884</v>
      </c>
      <c r="D32" s="14">
        <v>47.1529270310826</v>
      </c>
      <c r="E32" s="14">
        <v>15.2706350845503</v>
      </c>
      <c r="F32" s="14">
        <v>14.2752944474169</v>
      </c>
      <c r="G32" s="14">
        <v>18.0744544922592</v>
      </c>
      <c r="H32" s="14">
        <v>8.75310812378302</v>
      </c>
      <c r="I32" s="14">
        <v>12.334012495655</v>
      </c>
      <c r="J32" s="14">
        <v>22.4426831197258</v>
      </c>
      <c r="K32" s="14">
        <v>9.84440127387643</v>
      </c>
      <c r="L32" s="14">
        <v>22.9440361873193</v>
      </c>
      <c r="M32" s="14">
        <v>14.8674324893611</v>
      </c>
      <c r="N32" s="14">
        <v>2.69047521287575</v>
      </c>
      <c r="O32" s="28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-168.84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39.2732832477274</v>
      </c>
      <c r="D33" s="14">
        <v>25.8607124180484</v>
      </c>
      <c r="E33" s="14">
        <v>3.64138588076457</v>
      </c>
      <c r="F33" s="14">
        <v>8.23372429701413</v>
      </c>
      <c r="G33" s="14">
        <v>8.62867765361443</v>
      </c>
      <c r="H33" s="14">
        <v>18.2026431563528</v>
      </c>
      <c r="I33" s="14">
        <v>1.93687877152115</v>
      </c>
      <c r="J33" s="14">
        <v>12.7434954986967</v>
      </c>
      <c r="K33" s="14">
        <v>36.5188117513125</v>
      </c>
      <c r="L33" s="14">
        <v>28.1107380619266</v>
      </c>
      <c r="M33" s="14">
        <v>14.1690708746797</v>
      </c>
      <c r="N33" s="14">
        <v>17.2073873871224</v>
      </c>
      <c r="O33" s="28"/>
      <c r="P33" s="13">
        <v>30.0</v>
      </c>
      <c r="Q33" s="16">
        <f>VLOOKUP(IF(C33&gt;240,5,IF(C33&gt;180,4,IF(C33&gt;120,3,IF(C33&gt;60,2,IF(C33&gt;30,1,0))))),Trial!$E$8:$H$13,4)</f>
        <v>-168.84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-168.84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8.42608298175037</v>
      </c>
      <c r="D34" s="14">
        <v>17.8601466764914</v>
      </c>
      <c r="E34" s="14">
        <v>82.0061513576892</v>
      </c>
      <c r="F34" s="14">
        <v>1.90182729665034</v>
      </c>
      <c r="G34" s="14">
        <v>1.97257678024471</v>
      </c>
      <c r="H34" s="14">
        <v>22.6148501212213</v>
      </c>
      <c r="I34" s="14">
        <v>5.32151358900592</v>
      </c>
      <c r="J34" s="14">
        <v>2.37634907942265</v>
      </c>
      <c r="K34" s="14">
        <v>0.914652929641306</v>
      </c>
      <c r="L34" s="14">
        <v>0.423512246925384</v>
      </c>
      <c r="M34" s="14">
        <v>42.6960514551121</v>
      </c>
      <c r="N34" s="14">
        <v>5.14309104258587</v>
      </c>
      <c r="O34" s="28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-844.2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-168.84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25.4027392330084</v>
      </c>
      <c r="D35" s="14">
        <v>22.3378732601616</v>
      </c>
      <c r="E35" s="14">
        <v>21.9516449983081</v>
      </c>
      <c r="F35" s="14">
        <v>1.65046425626664</v>
      </c>
      <c r="G35" s="14">
        <v>25.2680510176781</v>
      </c>
      <c r="H35" s="14">
        <v>8.67919248528779</v>
      </c>
      <c r="I35" s="14">
        <v>2.7917509745675</v>
      </c>
      <c r="J35" s="14">
        <v>26.162884895739</v>
      </c>
      <c r="K35" s="14">
        <v>22.912411399788</v>
      </c>
      <c r="L35" s="14">
        <v>18.6824573942678</v>
      </c>
      <c r="M35" s="14">
        <v>36.7039217812423</v>
      </c>
      <c r="N35" s="14">
        <v>0.517323694657534</v>
      </c>
      <c r="O35" s="28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-168.84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14">
        <v>16.5542249990823</v>
      </c>
      <c r="D36" s="14">
        <v>12.8080144425141</v>
      </c>
      <c r="E36" s="14">
        <v>4.64676629658968</v>
      </c>
      <c r="F36" s="14">
        <v>13.0375090933623</v>
      </c>
      <c r="G36" s="14">
        <v>0.752345862891131</v>
      </c>
      <c r="H36" s="14">
        <v>0.856450381414233</v>
      </c>
      <c r="I36" s="14">
        <v>4.62300210725516</v>
      </c>
      <c r="J36" s="14">
        <v>27.4233449330989</v>
      </c>
      <c r="K36" s="14">
        <v>9.51435097726062</v>
      </c>
      <c r="L36" s="14">
        <v>15.8452746422373</v>
      </c>
      <c r="M36" s="14">
        <v>12.0689665752681</v>
      </c>
      <c r="N36" s="14">
        <v>14.2599868581848</v>
      </c>
      <c r="O36" s="28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30.2622448267851</v>
      </c>
      <c r="D37" s="14">
        <v>9.12856458686292</v>
      </c>
      <c r="E37" s="14">
        <v>47.8122382585831</v>
      </c>
      <c r="F37" s="14">
        <v>4.50927987359427</v>
      </c>
      <c r="G37" s="14">
        <v>12.8016222995878</v>
      </c>
      <c r="H37" s="14">
        <v>1.98469376989849</v>
      </c>
      <c r="I37" s="14">
        <v>18.0655561940031</v>
      </c>
      <c r="J37" s="14">
        <v>16.8600170059411</v>
      </c>
      <c r="K37" s="14">
        <v>4.40363901613442</v>
      </c>
      <c r="L37" s="14">
        <v>45.622763444943</v>
      </c>
      <c r="M37" s="14">
        <v>15.8646262943031</v>
      </c>
      <c r="N37" s="14">
        <v>1.83357857633382</v>
      </c>
      <c r="O37" s="28"/>
      <c r="P37" s="13">
        <v>34.0</v>
      </c>
      <c r="Q37" s="16">
        <f>VLOOKUP(IF(C37&gt;240,5,IF(C37&gt;180,4,IF(C37&gt;120,3,IF(C37&gt;60,2,IF(C37&gt;30,1,0))))),Trial!$E$8:$H$13,4)</f>
        <v>-168.84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-168.84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-168.84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16.6179057473913</v>
      </c>
      <c r="D38" s="14">
        <v>10.1424813224003</v>
      </c>
      <c r="E38" s="14">
        <v>0.560091957449913</v>
      </c>
      <c r="F38" s="14">
        <v>2.0991207220963</v>
      </c>
      <c r="G38" s="14">
        <v>2.30657651089132</v>
      </c>
      <c r="H38" s="14">
        <v>29.3074663436476</v>
      </c>
      <c r="I38" s="14">
        <v>6.98012986220419</v>
      </c>
      <c r="J38" s="14">
        <v>17.3385318315806</v>
      </c>
      <c r="K38" s="14">
        <v>10.5679770256147</v>
      </c>
      <c r="L38" s="14">
        <v>7.29184408904985</v>
      </c>
      <c r="M38" s="14">
        <v>1.49964145973672</v>
      </c>
      <c r="N38" s="14">
        <v>23.3855211908433</v>
      </c>
      <c r="O38" s="28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2.48016230234627</v>
      </c>
      <c r="D39" s="14">
        <v>21.0332378210561</v>
      </c>
      <c r="E39" s="14">
        <v>0.164815736338479</v>
      </c>
      <c r="F39" s="14">
        <v>28.3873198168788</v>
      </c>
      <c r="G39" s="14">
        <v>6.37072194382599</v>
      </c>
      <c r="H39" s="14">
        <v>13.628147583756</v>
      </c>
      <c r="I39" s="14">
        <v>6.99211646569893</v>
      </c>
      <c r="J39" s="14">
        <v>6.54579484602436</v>
      </c>
      <c r="K39" s="14">
        <v>34.6112238131186</v>
      </c>
      <c r="L39" s="14">
        <v>7.09673464531079</v>
      </c>
      <c r="M39" s="14">
        <v>9.20235237339512</v>
      </c>
      <c r="N39" s="14">
        <v>36.4426305964311</v>
      </c>
      <c r="O39" s="28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-168.84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-168.84</v>
      </c>
    </row>
    <row r="40" ht="15.75" customHeight="1">
      <c r="B40" s="13">
        <v>37.0</v>
      </c>
      <c r="C40" s="14">
        <v>2.95778228435665</v>
      </c>
      <c r="D40" s="14">
        <v>49.4504198779292</v>
      </c>
      <c r="E40" s="14">
        <v>7.65943717444316</v>
      </c>
      <c r="F40" s="14">
        <v>11.8081216196041</v>
      </c>
      <c r="G40" s="14">
        <v>18.6576941230552</v>
      </c>
      <c r="H40" s="14">
        <v>1.11146663781255</v>
      </c>
      <c r="I40" s="14">
        <v>11.3770099862697</v>
      </c>
      <c r="J40" s="14">
        <v>16.4473596022682</v>
      </c>
      <c r="K40" s="14">
        <v>32.5314987466815</v>
      </c>
      <c r="L40" s="14">
        <v>44.4690687109466</v>
      </c>
      <c r="M40" s="14">
        <v>11.9594670813303</v>
      </c>
      <c r="N40" s="14">
        <v>6.86818771398659</v>
      </c>
      <c r="O40" s="28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-168.84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-168.84</v>
      </c>
      <c r="Z40" s="16">
        <f>VLOOKUP(IF(L40&gt;240,5,IF(L40&gt;180,4,IF(L40&gt;120,3,IF(L40&gt;60,2,IF(L40&gt;30,1,0))))),Trial!$E$8:$H$13,4)</f>
        <v>-168.84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34.3882939666232</v>
      </c>
      <c r="D41" s="14">
        <v>4.24272882286459</v>
      </c>
      <c r="E41" s="14">
        <v>0.478213667199039</v>
      </c>
      <c r="F41" s="14">
        <v>6.67972919121759</v>
      </c>
      <c r="G41" s="14">
        <v>14.2687363932149</v>
      </c>
      <c r="H41" s="14">
        <v>25.8275094074301</v>
      </c>
      <c r="I41" s="14">
        <v>35.777840895488</v>
      </c>
      <c r="J41" s="14">
        <v>0.893522927071899</v>
      </c>
      <c r="K41" s="14">
        <v>7.15694035661537</v>
      </c>
      <c r="L41" s="14">
        <v>13.1935644656034</v>
      </c>
      <c r="M41" s="14">
        <v>13.2960360097311</v>
      </c>
      <c r="N41" s="14">
        <v>7.5221312767826</v>
      </c>
      <c r="O41" s="28"/>
      <c r="P41" s="13">
        <v>38.0</v>
      </c>
      <c r="Q41" s="16">
        <f>VLOOKUP(IF(C41&gt;240,5,IF(C41&gt;180,4,IF(C41&gt;120,3,IF(C41&gt;60,2,IF(C41&gt;30,1,0))))),Trial!$E$8:$H$13,4)</f>
        <v>-168.84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-168.84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82.8263155606238</v>
      </c>
      <c r="D42" s="14">
        <v>8.98223855998367</v>
      </c>
      <c r="E42" s="14">
        <v>7.27063644211739</v>
      </c>
      <c r="F42" s="14">
        <v>36.1720843314847</v>
      </c>
      <c r="G42" s="14">
        <v>2.52413394860923</v>
      </c>
      <c r="H42" s="14">
        <v>20.1783849013256</v>
      </c>
      <c r="I42" s="14">
        <v>15.0298996030571</v>
      </c>
      <c r="J42" s="14">
        <v>5.98424347350374</v>
      </c>
      <c r="K42" s="14">
        <v>11.6378879773648</v>
      </c>
      <c r="L42" s="14">
        <v>1.28199937220909</v>
      </c>
      <c r="M42" s="14">
        <v>2.58160128258169</v>
      </c>
      <c r="N42" s="14">
        <v>46.3177029018231</v>
      </c>
      <c r="O42" s="28"/>
      <c r="P42" s="13">
        <v>39.0</v>
      </c>
      <c r="Q42" s="16">
        <f>VLOOKUP(IF(C42&gt;240,5,IF(C42&gt;180,4,IF(C42&gt;120,3,IF(C42&gt;60,2,IF(C42&gt;30,1,0))))),Trial!$E$8:$H$13,4)</f>
        <v>-844.2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-168.84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-168.84</v>
      </c>
    </row>
    <row r="43" ht="15.75" customHeight="1">
      <c r="B43" s="13">
        <v>40.0</v>
      </c>
      <c r="C43" s="14">
        <v>79.1595167901961</v>
      </c>
      <c r="D43" s="14">
        <v>10.1819215784781</v>
      </c>
      <c r="E43" s="14">
        <v>21.8169460246775</v>
      </c>
      <c r="F43" s="14">
        <v>1.83572940062732</v>
      </c>
      <c r="G43" s="14">
        <v>11.471178405288</v>
      </c>
      <c r="H43" s="14">
        <v>6.42675842391327</v>
      </c>
      <c r="I43" s="14">
        <v>9.76629370590672</v>
      </c>
      <c r="J43" s="14">
        <v>24.9650513308313</v>
      </c>
      <c r="K43" s="14">
        <v>0.821785479784012</v>
      </c>
      <c r="L43" s="14">
        <v>5.97686007153243</v>
      </c>
      <c r="M43" s="14">
        <v>30.4434529958729</v>
      </c>
      <c r="N43" s="14">
        <v>3.70262382086366</v>
      </c>
      <c r="O43" s="28"/>
      <c r="P43" s="13">
        <v>40.0</v>
      </c>
      <c r="Q43" s="16">
        <f>VLOOKUP(IF(C43&gt;240,5,IF(C43&gt;180,4,IF(C43&gt;120,3,IF(C43&gt;60,2,IF(C43&gt;30,1,0))))),Trial!$E$8:$H$13,4)</f>
        <v>-844.2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-168.84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4.01570264948532</v>
      </c>
      <c r="D44" s="14">
        <v>62.6758470907252</v>
      </c>
      <c r="E44" s="14">
        <v>8.85326601332054</v>
      </c>
      <c r="F44" s="14">
        <v>6.20460509788245</v>
      </c>
      <c r="G44" s="14">
        <v>11.2681030801715</v>
      </c>
      <c r="H44" s="14">
        <v>42.1145819102354</v>
      </c>
      <c r="I44" s="14">
        <v>10.4720143222468</v>
      </c>
      <c r="J44" s="14">
        <v>20.5832964687826</v>
      </c>
      <c r="K44" s="14">
        <v>3.65791200555003</v>
      </c>
      <c r="L44" s="14">
        <v>84.8503203980884</v>
      </c>
      <c r="M44" s="14">
        <v>1.64609394734725</v>
      </c>
      <c r="N44" s="14">
        <v>2.54781450843439</v>
      </c>
      <c r="O44" s="28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-844.2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-168.84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-844.2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40.6887023038884</v>
      </c>
      <c r="D45" s="14">
        <v>8.68207025807351</v>
      </c>
      <c r="E45" s="14">
        <v>12.3472075354737</v>
      </c>
      <c r="F45" s="14">
        <v>26.552172693095</v>
      </c>
      <c r="G45" s="14">
        <v>44.4680956435134</v>
      </c>
      <c r="H45" s="14">
        <v>39.7948232566226</v>
      </c>
      <c r="I45" s="14">
        <v>11.5225833072915</v>
      </c>
      <c r="J45" s="14">
        <v>52.7993073376054</v>
      </c>
      <c r="K45" s="14">
        <v>47.0837508373696</v>
      </c>
      <c r="L45" s="14">
        <v>1.23629321621729</v>
      </c>
      <c r="M45" s="14">
        <v>52.6476105364198</v>
      </c>
      <c r="N45" s="14">
        <v>0.989809500315555</v>
      </c>
      <c r="O45" s="28"/>
      <c r="P45" s="13">
        <v>42.0</v>
      </c>
      <c r="Q45" s="16">
        <f>VLOOKUP(IF(C45&gt;240,5,IF(C45&gt;180,4,IF(C45&gt;120,3,IF(C45&gt;60,2,IF(C45&gt;30,1,0))))),Trial!$E$8:$H$13,4)</f>
        <v>-168.84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-168.84</v>
      </c>
      <c r="V45" s="16">
        <f>VLOOKUP(IF(H45&gt;240,5,IF(H45&gt;180,4,IF(H45&gt;120,3,IF(H45&gt;60,2,IF(H45&gt;30,1,0))))),Trial!$E$8:$H$13,4)</f>
        <v>-168.84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-168.84</v>
      </c>
      <c r="Y45" s="16">
        <f>VLOOKUP(IF(K45&gt;240,5,IF(K45&gt;180,4,IF(K45&gt;120,3,IF(K45&gt;60,2,IF(K45&gt;30,1,0))))),Trial!$E$8:$H$13,4)</f>
        <v>-168.84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-168.84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14">
        <v>35.4327320195457</v>
      </c>
      <c r="D46" s="14">
        <v>28.9896730227832</v>
      </c>
      <c r="E46" s="14">
        <v>13.9775349379735</v>
      </c>
      <c r="F46" s="14">
        <v>22.8802247798506</v>
      </c>
      <c r="G46" s="14">
        <v>13.3312616630675</v>
      </c>
      <c r="H46" s="14">
        <v>4.88099065376446</v>
      </c>
      <c r="I46" s="14">
        <v>34.6177228055617</v>
      </c>
      <c r="J46" s="14">
        <v>8.90573681797832</v>
      </c>
      <c r="K46" s="14">
        <v>8.59128356678411</v>
      </c>
      <c r="L46" s="14">
        <v>11.0797115239209</v>
      </c>
      <c r="M46" s="14">
        <v>11.5462305382899</v>
      </c>
      <c r="N46" s="14">
        <v>19.8267473693224</v>
      </c>
      <c r="O46" s="28"/>
      <c r="P46" s="13">
        <v>43.0</v>
      </c>
      <c r="Q46" s="16">
        <f>VLOOKUP(IF(C46&gt;240,5,IF(C46&gt;180,4,IF(C46&gt;120,3,IF(C46&gt;60,2,IF(C46&gt;30,1,0))))),Trial!$E$8:$H$13,4)</f>
        <v>-168.84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-168.84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42.6966565747876</v>
      </c>
      <c r="D47" s="14">
        <v>17.3809319821404</v>
      </c>
      <c r="E47" s="14">
        <v>4.684217129834</v>
      </c>
      <c r="F47" s="14">
        <v>4.94367447216064</v>
      </c>
      <c r="G47" s="14">
        <v>33.2329600866668</v>
      </c>
      <c r="H47" s="14">
        <v>10.6847388244452</v>
      </c>
      <c r="I47" s="14">
        <v>5.02826988464221</v>
      </c>
      <c r="J47" s="14">
        <v>0.326420604251325</v>
      </c>
      <c r="K47" s="14">
        <v>10.5239661264451</v>
      </c>
      <c r="L47" s="14">
        <v>29.5461079558793</v>
      </c>
      <c r="M47" s="14">
        <v>3.51027712127076</v>
      </c>
      <c r="N47" s="14">
        <v>12.3510407929527</v>
      </c>
      <c r="O47" s="28"/>
      <c r="P47" s="13">
        <v>44.0</v>
      </c>
      <c r="Q47" s="16">
        <f>VLOOKUP(IF(C47&gt;240,5,IF(C47&gt;180,4,IF(C47&gt;120,3,IF(C47&gt;60,2,IF(C47&gt;30,1,0))))),Trial!$E$8:$H$13,4)</f>
        <v>-168.84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-168.84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4.37729056924582</v>
      </c>
      <c r="D48" s="14">
        <v>19.3992197367581</v>
      </c>
      <c r="E48" s="14">
        <v>29.8559400577426</v>
      </c>
      <c r="F48" s="14">
        <v>0.73923739207509</v>
      </c>
      <c r="G48" s="14">
        <v>13.7084409344349</v>
      </c>
      <c r="H48" s="14">
        <v>30.0372353533768</v>
      </c>
      <c r="I48" s="14">
        <v>0.0621762161131711</v>
      </c>
      <c r="J48" s="14">
        <v>4.49732805071203</v>
      </c>
      <c r="K48" s="14">
        <v>0.707146649073868</v>
      </c>
      <c r="L48" s="14">
        <v>14.0924475615131</v>
      </c>
      <c r="M48" s="14">
        <v>10.9149395893306</v>
      </c>
      <c r="N48" s="14">
        <v>4.01942287338898</v>
      </c>
      <c r="O48" s="28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-168.84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14">
        <v>40.5768130607625</v>
      </c>
      <c r="D49" s="14">
        <v>18.2893061538445</v>
      </c>
      <c r="E49" s="14">
        <v>14.4781852177573</v>
      </c>
      <c r="F49" s="14">
        <v>36.8331181653881</v>
      </c>
      <c r="G49" s="14">
        <v>3.64528892794624</v>
      </c>
      <c r="H49" s="14">
        <v>19.6476943691479</v>
      </c>
      <c r="I49" s="14">
        <v>23.7956151069728</v>
      </c>
      <c r="J49" s="14">
        <v>9.84846709063277</v>
      </c>
      <c r="K49" s="14">
        <v>2.17687109837473</v>
      </c>
      <c r="L49" s="14">
        <v>8.3648138679564</v>
      </c>
      <c r="M49" s="14">
        <v>46.8864275418135</v>
      </c>
      <c r="N49" s="14">
        <v>8.85605648159981</v>
      </c>
      <c r="O49" s="28"/>
      <c r="P49" s="13">
        <v>46.0</v>
      </c>
      <c r="Q49" s="16">
        <f>VLOOKUP(IF(C49&gt;240,5,IF(C49&gt;180,4,IF(C49&gt;120,3,IF(C49&gt;60,2,IF(C49&gt;30,1,0))))),Trial!$E$8:$H$13,4)</f>
        <v>-168.84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-168.84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-168.84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12.0744151663652</v>
      </c>
      <c r="D50" s="14">
        <v>6.04801350764264</v>
      </c>
      <c r="E50" s="14">
        <v>45.1582658640183</v>
      </c>
      <c r="F50" s="14">
        <v>13.306455797817</v>
      </c>
      <c r="G50" s="14">
        <v>8.1079530576244</v>
      </c>
      <c r="H50" s="14">
        <v>1.90392158925533</v>
      </c>
      <c r="I50" s="14">
        <v>8.34409152623266</v>
      </c>
      <c r="J50" s="14">
        <v>30.6613322986726</v>
      </c>
      <c r="K50" s="14">
        <v>0.699622901160723</v>
      </c>
      <c r="L50" s="14">
        <v>18.3525429054381</v>
      </c>
      <c r="M50" s="14">
        <v>2.74184708017856</v>
      </c>
      <c r="N50" s="14">
        <v>32.8578572980782</v>
      </c>
      <c r="O50" s="28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-168.84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-168.84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-168.84</v>
      </c>
    </row>
    <row r="51" ht="15.75" customHeight="1">
      <c r="B51" s="13">
        <v>48.0</v>
      </c>
      <c r="C51" s="14">
        <v>15.4071000677751</v>
      </c>
      <c r="D51" s="14">
        <v>4.35220415841915</v>
      </c>
      <c r="E51" s="14">
        <v>50.4459006399724</v>
      </c>
      <c r="F51" s="14">
        <v>6.95339531006687</v>
      </c>
      <c r="G51" s="14">
        <v>11.7503549711065</v>
      </c>
      <c r="H51" s="14">
        <v>2.68653481034562</v>
      </c>
      <c r="I51" s="14">
        <v>13.2795760541441</v>
      </c>
      <c r="J51" s="14">
        <v>24.8988070605758</v>
      </c>
      <c r="K51" s="14">
        <v>20.0150754203306</v>
      </c>
      <c r="L51" s="14">
        <v>18.4871385985272</v>
      </c>
      <c r="M51" s="14">
        <v>13.8493529095532</v>
      </c>
      <c r="N51" s="14">
        <v>58.3839427741403</v>
      </c>
      <c r="O51" s="28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-168.84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-168.84</v>
      </c>
    </row>
    <row r="52" ht="15.75" customHeight="1">
      <c r="B52" s="13">
        <v>49.0</v>
      </c>
      <c r="C52" s="14">
        <v>30.6505511874769</v>
      </c>
      <c r="D52" s="14">
        <v>32.4339922219237</v>
      </c>
      <c r="E52" s="14">
        <v>7.43878112873062</v>
      </c>
      <c r="F52" s="14">
        <v>11.7477543459492</v>
      </c>
      <c r="G52" s="14">
        <v>16.0497889475184</v>
      </c>
      <c r="H52" s="14">
        <v>1.39088490977883</v>
      </c>
      <c r="I52" s="14">
        <v>7.84723412932689</v>
      </c>
      <c r="J52" s="14">
        <v>12.5586296611683</v>
      </c>
      <c r="K52" s="14">
        <v>25.2511248538706</v>
      </c>
      <c r="L52" s="14">
        <v>1.63068185560405</v>
      </c>
      <c r="M52" s="14">
        <v>1.93647324734104</v>
      </c>
      <c r="N52" s="14">
        <v>10.9808985649826</v>
      </c>
      <c r="O52" s="28"/>
      <c r="P52" s="13">
        <v>49.0</v>
      </c>
      <c r="Q52" s="16">
        <f>VLOOKUP(IF(C52&gt;240,5,IF(C52&gt;180,4,IF(C52&gt;120,3,IF(C52&gt;60,2,IF(C52&gt;30,1,0))))),Trial!$E$8:$H$13,4)</f>
        <v>-168.84</v>
      </c>
      <c r="R52" s="16">
        <f>VLOOKUP(IF(D52&gt;240,5,IF(D52&gt;180,4,IF(D52&gt;120,3,IF(D52&gt;60,2,IF(D52&gt;30,1,0))))),Trial!$E$8:$H$13,4)</f>
        <v>-168.84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14">
        <v>3.79355203360319</v>
      </c>
      <c r="D53" s="14">
        <v>37.2750985324105</v>
      </c>
      <c r="E53" s="14">
        <v>43.6636348416038</v>
      </c>
      <c r="F53" s="14">
        <v>0.696800267323852</v>
      </c>
      <c r="G53" s="14">
        <v>0.656075790810074</v>
      </c>
      <c r="H53" s="14">
        <v>7.97766608186066</v>
      </c>
      <c r="I53" s="14">
        <v>18.4183627500417</v>
      </c>
      <c r="J53" s="14">
        <v>14.7677283401819</v>
      </c>
      <c r="K53" s="14">
        <v>5.45769906369969</v>
      </c>
      <c r="L53" s="14">
        <v>39.7501454017779</v>
      </c>
      <c r="M53" s="14">
        <v>2.78934169560671</v>
      </c>
      <c r="N53" s="14">
        <v>18.9674417807938</v>
      </c>
      <c r="O53" s="28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-168.84</v>
      </c>
      <c r="S53" s="16">
        <f>VLOOKUP(IF(E53&gt;240,5,IF(E53&gt;180,4,IF(E53&gt;120,3,IF(E53&gt;60,2,IF(E53&gt;30,1,0))))),Trial!$E$8:$H$13,4)</f>
        <v>-168.84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-168.84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14">
        <v>5.78969727258142</v>
      </c>
      <c r="D54" s="14">
        <v>50.0787696962185</v>
      </c>
      <c r="E54" s="14">
        <v>10.2499657915905</v>
      </c>
      <c r="F54" s="14">
        <v>11.1858683818238</v>
      </c>
      <c r="G54" s="14">
        <v>7.0269334805198</v>
      </c>
      <c r="H54" s="14">
        <v>2.45920916936045</v>
      </c>
      <c r="I54" s="14">
        <v>14.8880373095652</v>
      </c>
      <c r="J54" s="14">
        <v>38.592355295988</v>
      </c>
      <c r="K54" s="14">
        <v>4.37557041333054</v>
      </c>
      <c r="L54" s="14">
        <v>0.324293009332205</v>
      </c>
      <c r="M54" s="14">
        <v>27.6213829020474</v>
      </c>
      <c r="N54" s="14">
        <v>21.1438913537625</v>
      </c>
      <c r="O54" s="28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-168.84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-168.84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14">
        <v>14.3749583925338</v>
      </c>
      <c r="D55" s="14">
        <v>17.0392306654932</v>
      </c>
      <c r="E55" s="14">
        <v>5.08502785116434</v>
      </c>
      <c r="F55" s="14">
        <v>3.70166444918141</v>
      </c>
      <c r="G55" s="14">
        <v>32.8048090710958</v>
      </c>
      <c r="H55" s="14">
        <v>2.80104080877674</v>
      </c>
      <c r="I55" s="14">
        <v>22.6202767609123</v>
      </c>
      <c r="J55" s="14">
        <v>14.5091895287143</v>
      </c>
      <c r="K55" s="14">
        <v>33.0059834360197</v>
      </c>
      <c r="L55" s="14">
        <v>11.7519926640437</v>
      </c>
      <c r="M55" s="14">
        <v>6.13104614429176</v>
      </c>
      <c r="N55" s="14">
        <v>19.7993275237488</v>
      </c>
      <c r="O55" s="28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-168.84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-168.84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22.3014070360426</v>
      </c>
      <c r="D56" s="14">
        <v>6.83434826595115</v>
      </c>
      <c r="E56" s="14">
        <v>13.7993643147157</v>
      </c>
      <c r="F56" s="14">
        <v>50.4870418061442</v>
      </c>
      <c r="G56" s="14">
        <v>8.4271455835551</v>
      </c>
      <c r="H56" s="14">
        <v>0.310595124028623</v>
      </c>
      <c r="I56" s="14">
        <v>14.8009903163867</v>
      </c>
      <c r="J56" s="14">
        <v>18.0262983071836</v>
      </c>
      <c r="K56" s="14">
        <v>49.1594635670014</v>
      </c>
      <c r="L56" s="14">
        <v>22.2588222461257</v>
      </c>
      <c r="M56" s="14">
        <v>2.22413603643405</v>
      </c>
      <c r="N56" s="14">
        <v>1.85273336326253</v>
      </c>
      <c r="O56" s="28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-168.84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-168.84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5.06236544810236</v>
      </c>
      <c r="D57" s="14">
        <v>3.18270447358846</v>
      </c>
      <c r="E57" s="14">
        <v>6.67050593532622</v>
      </c>
      <c r="F57" s="14">
        <v>7.65271934067162</v>
      </c>
      <c r="G57" s="14">
        <v>6.79407680639997</v>
      </c>
      <c r="H57" s="14">
        <v>0.28281083404654</v>
      </c>
      <c r="I57" s="14">
        <v>33.1951530165693</v>
      </c>
      <c r="J57" s="14">
        <v>8.43913268996403</v>
      </c>
      <c r="K57" s="14">
        <v>14.5432078551618</v>
      </c>
      <c r="L57" s="14">
        <v>29.738605347133</v>
      </c>
      <c r="M57" s="14">
        <v>35.6443721130213</v>
      </c>
      <c r="N57" s="14">
        <v>8.61855602357537</v>
      </c>
      <c r="O57" s="28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-168.84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-168.84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17.454191003296</v>
      </c>
      <c r="D58" s="14">
        <v>34.6664119399806</v>
      </c>
      <c r="E58" s="14">
        <v>7.50467010308057</v>
      </c>
      <c r="F58" s="14">
        <v>0.348055840004236</v>
      </c>
      <c r="G58" s="14">
        <v>1.70970847863366</v>
      </c>
      <c r="H58" s="14">
        <v>18.5046389087321</v>
      </c>
      <c r="I58" s="14">
        <v>3.72056243961795</v>
      </c>
      <c r="J58" s="14">
        <v>5.05957116605714</v>
      </c>
      <c r="K58" s="14">
        <v>14.9963725351946</v>
      </c>
      <c r="L58" s="14">
        <v>5.37601115880534</v>
      </c>
      <c r="M58" s="14">
        <v>4.43641537729323</v>
      </c>
      <c r="N58" s="14">
        <v>6.15558877587318</v>
      </c>
      <c r="O58" s="28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-168.84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4.1919252066873</v>
      </c>
      <c r="D59" s="14">
        <v>16.8285484698819</v>
      </c>
      <c r="E59" s="14">
        <v>20.2583416079389</v>
      </c>
      <c r="F59" s="14">
        <v>10.7717630955557</v>
      </c>
      <c r="G59" s="14">
        <v>11.7519265500115</v>
      </c>
      <c r="H59" s="14">
        <v>8.68906194576994</v>
      </c>
      <c r="I59" s="14">
        <v>8.65989797981456</v>
      </c>
      <c r="J59" s="14">
        <v>28.3880450191412</v>
      </c>
      <c r="K59" s="14">
        <v>6.76480636005168</v>
      </c>
      <c r="L59" s="14">
        <v>6.97951728478074</v>
      </c>
      <c r="M59" s="14">
        <v>21.9176330497924</v>
      </c>
      <c r="N59" s="14">
        <v>22.6183950456779</v>
      </c>
      <c r="O59" s="28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3.92894973512739</v>
      </c>
      <c r="D60" s="14">
        <v>3.9023852488026</v>
      </c>
      <c r="E60" s="14">
        <v>5.42543538613245</v>
      </c>
      <c r="F60" s="14">
        <v>12.8037660609217</v>
      </c>
      <c r="G60" s="14">
        <v>9.47713872883469</v>
      </c>
      <c r="H60" s="14">
        <v>13.6258473380687</v>
      </c>
      <c r="I60" s="14">
        <v>10.9984097951425</v>
      </c>
      <c r="J60" s="14">
        <v>4.21181357832527</v>
      </c>
      <c r="K60" s="14">
        <v>3.82097505033016</v>
      </c>
      <c r="L60" s="14">
        <v>25.0113544507388</v>
      </c>
      <c r="M60" s="14">
        <v>1.39232613314472</v>
      </c>
      <c r="N60" s="14">
        <v>11.9395748147028</v>
      </c>
      <c r="O60" s="28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14">
        <v>34.4001112207493</v>
      </c>
      <c r="D61" s="14">
        <v>6.64033915149048</v>
      </c>
      <c r="E61" s="14">
        <v>21.1774445152951</v>
      </c>
      <c r="F61" s="14">
        <v>22.5857757259148</v>
      </c>
      <c r="G61" s="14">
        <v>12.3828482922788</v>
      </c>
      <c r="H61" s="14">
        <v>6.72524031153725</v>
      </c>
      <c r="I61" s="14">
        <v>7.8640600014478</v>
      </c>
      <c r="J61" s="14">
        <v>2.00727074872702</v>
      </c>
      <c r="K61" s="14">
        <v>1.97259138571098</v>
      </c>
      <c r="L61" s="14">
        <v>25.8606451178405</v>
      </c>
      <c r="M61" s="14">
        <v>14.8981387542936</v>
      </c>
      <c r="N61" s="14">
        <v>21.8819692811433</v>
      </c>
      <c r="O61" s="28"/>
      <c r="P61" s="13">
        <v>58.0</v>
      </c>
      <c r="Q61" s="16">
        <f>VLOOKUP(IF(C61&gt;240,5,IF(C61&gt;180,4,IF(C61&gt;120,3,IF(C61&gt;60,2,IF(C61&gt;30,1,0))))),Trial!$E$8:$H$13,4)</f>
        <v>-168.84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14">
        <v>66.7789089455645</v>
      </c>
      <c r="D62" s="14">
        <v>20.7343256234409</v>
      </c>
      <c r="E62" s="14">
        <v>5.77865630853921</v>
      </c>
      <c r="F62" s="14">
        <v>3.50180991701019</v>
      </c>
      <c r="G62" s="14">
        <v>16.7227263593792</v>
      </c>
      <c r="H62" s="14">
        <v>4.21638841275126</v>
      </c>
      <c r="I62" s="14">
        <v>29.4420249188755</v>
      </c>
      <c r="J62" s="14">
        <v>27.9297589591209</v>
      </c>
      <c r="K62" s="14">
        <v>5.16530482331291</v>
      </c>
      <c r="L62" s="14">
        <v>29.6573944004688</v>
      </c>
      <c r="M62" s="14">
        <v>28.1574719386611</v>
      </c>
      <c r="N62" s="14">
        <v>27.8012902277026</v>
      </c>
      <c r="O62" s="28"/>
      <c r="P62" s="13">
        <v>59.0</v>
      </c>
      <c r="Q62" s="16">
        <f>VLOOKUP(IF(C62&gt;240,5,IF(C62&gt;180,4,IF(C62&gt;120,3,IF(C62&gt;60,2,IF(C62&gt;30,1,0))))),Trial!$E$8:$H$13,4)</f>
        <v>-844.2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15.4831556108978</v>
      </c>
      <c r="D63" s="14">
        <v>10.7973596713859</v>
      </c>
      <c r="E63" s="14">
        <v>7.25347500636162</v>
      </c>
      <c r="F63" s="14">
        <v>16.3220181170138</v>
      </c>
      <c r="G63" s="14">
        <v>3.23242826953167</v>
      </c>
      <c r="H63" s="14">
        <v>1.65361933177337</v>
      </c>
      <c r="I63" s="14">
        <v>12.2066156420143</v>
      </c>
      <c r="J63" s="14">
        <v>10.5268392099229</v>
      </c>
      <c r="K63" s="14">
        <v>12.9305264906244</v>
      </c>
      <c r="L63" s="14">
        <v>4.06446481123567</v>
      </c>
      <c r="M63" s="14">
        <v>15.3269434108617</v>
      </c>
      <c r="N63" s="14">
        <v>27.6072669109765</v>
      </c>
      <c r="O63" s="28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18.3709909434648</v>
      </c>
      <c r="D64" s="14">
        <v>18.5088153875651</v>
      </c>
      <c r="E64" s="14">
        <v>32.3865770386494</v>
      </c>
      <c r="F64" s="14">
        <v>11.2659426585989</v>
      </c>
      <c r="G64" s="14">
        <v>55.8143972667092</v>
      </c>
      <c r="H64" s="14">
        <v>4.45271123504882</v>
      </c>
      <c r="I64" s="14">
        <v>43.2064228107162</v>
      </c>
      <c r="J64" s="14">
        <v>5.50333050590293</v>
      </c>
      <c r="K64" s="14">
        <v>10.4478084475951</v>
      </c>
      <c r="L64" s="14">
        <v>7.34920139838091</v>
      </c>
      <c r="M64" s="14">
        <v>12.9698219842495</v>
      </c>
      <c r="N64" s="14">
        <v>0.886027123779058</v>
      </c>
      <c r="O64" s="28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-168.84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-168.84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-168.84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10.3161913063377</v>
      </c>
      <c r="D65" s="14">
        <v>21.5679164125089</v>
      </c>
      <c r="E65" s="14">
        <v>64.3486748571777</v>
      </c>
      <c r="F65" s="14">
        <v>10.1191964233294</v>
      </c>
      <c r="G65" s="14">
        <v>50.1403779138751</v>
      </c>
      <c r="H65" s="14">
        <v>18.0475804203408</v>
      </c>
      <c r="I65" s="14">
        <v>17.2845198952811</v>
      </c>
      <c r="J65" s="14">
        <v>3.91543472651392</v>
      </c>
      <c r="K65" s="14">
        <v>1.24635142082035</v>
      </c>
      <c r="L65" s="14">
        <v>4.91080121370032</v>
      </c>
      <c r="M65" s="14">
        <v>10.441914893988</v>
      </c>
      <c r="N65" s="14">
        <v>30.3771022415224</v>
      </c>
      <c r="O65" s="28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-844.2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-168.84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-168.84</v>
      </c>
    </row>
    <row r="66" ht="15.75" customHeight="1">
      <c r="B66" s="13">
        <v>63.0</v>
      </c>
      <c r="C66" s="14">
        <v>53.513838878476</v>
      </c>
      <c r="D66" s="14">
        <v>0.944069051432964</v>
      </c>
      <c r="E66" s="14">
        <v>10.6484081250488</v>
      </c>
      <c r="F66" s="14">
        <v>5.07065169280395</v>
      </c>
      <c r="G66" s="14">
        <v>14.1227864794486</v>
      </c>
      <c r="H66" s="14">
        <v>13.755699446726</v>
      </c>
      <c r="I66" s="14">
        <v>13.7770793778348</v>
      </c>
      <c r="J66" s="14">
        <v>14.9697727051781</v>
      </c>
      <c r="K66" s="14">
        <v>4.71144654555246</v>
      </c>
      <c r="L66" s="14">
        <v>12.0782568827701</v>
      </c>
      <c r="M66" s="14">
        <v>12.9164450190248</v>
      </c>
      <c r="N66" s="14">
        <v>3.54068391775262</v>
      </c>
      <c r="O66" s="28"/>
      <c r="P66" s="13">
        <v>63.0</v>
      </c>
      <c r="Q66" s="16">
        <f>VLOOKUP(IF(C66&gt;240,5,IF(C66&gt;180,4,IF(C66&gt;120,3,IF(C66&gt;60,2,IF(C66&gt;30,1,0))))),Trial!$E$8:$H$13,4)</f>
        <v>-168.84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0.18906828481704</v>
      </c>
      <c r="D67" s="14">
        <v>15.722932749729</v>
      </c>
      <c r="E67" s="14">
        <v>3.95879256406269</v>
      </c>
      <c r="F67" s="14">
        <v>29.8167012991819</v>
      </c>
      <c r="G67" s="14">
        <v>4.88508457404995</v>
      </c>
      <c r="H67" s="14">
        <v>54.2902992544478</v>
      </c>
      <c r="I67" s="14">
        <v>14.2253022925368</v>
      </c>
      <c r="J67" s="14">
        <v>8.06803536529547</v>
      </c>
      <c r="K67" s="14">
        <v>6.43749023122945</v>
      </c>
      <c r="L67" s="14">
        <v>1.07925923774019</v>
      </c>
      <c r="M67" s="14">
        <v>15.8829289621891</v>
      </c>
      <c r="N67" s="14">
        <v>26.2991477069473</v>
      </c>
      <c r="O67" s="28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-168.84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9.73990951861715</v>
      </c>
      <c r="D68" s="14">
        <v>12.4427522690984</v>
      </c>
      <c r="E68" s="14">
        <v>15.3501743584158</v>
      </c>
      <c r="F68" s="14">
        <v>14.6292827551471</v>
      </c>
      <c r="G68" s="14">
        <v>22.1549442307236</v>
      </c>
      <c r="H68" s="14">
        <v>9.66920819599181</v>
      </c>
      <c r="I68" s="14">
        <v>4.13665749094688</v>
      </c>
      <c r="J68" s="14">
        <v>2.43213304085657</v>
      </c>
      <c r="K68" s="14">
        <v>4.31287796236575</v>
      </c>
      <c r="L68" s="14">
        <v>1.96426061913371</v>
      </c>
      <c r="M68" s="14">
        <v>0.0426259494658876</v>
      </c>
      <c r="N68" s="14">
        <v>16.1952290803253</v>
      </c>
      <c r="O68" s="28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14">
        <v>11.6477430139886</v>
      </c>
      <c r="D69" s="14">
        <v>23.2168922909491</v>
      </c>
      <c r="E69" s="14">
        <v>27.2203988023953</v>
      </c>
      <c r="F69" s="14">
        <v>2.51218955774664</v>
      </c>
      <c r="G69" s="14">
        <v>4.13539154687896</v>
      </c>
      <c r="H69" s="14">
        <v>5.40540017187595</v>
      </c>
      <c r="I69" s="14">
        <v>6.69794715267137</v>
      </c>
      <c r="J69" s="14">
        <v>17.0565446459906</v>
      </c>
      <c r="K69" s="14">
        <v>11.0235857516975</v>
      </c>
      <c r="L69" s="14">
        <v>10.7158240097047</v>
      </c>
      <c r="M69" s="14">
        <v>9.65485628228635</v>
      </c>
      <c r="N69" s="14">
        <v>6.20367998024449</v>
      </c>
      <c r="O69" s="28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0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2.95016007218703</v>
      </c>
      <c r="D70" s="14">
        <v>2.80067096231505</v>
      </c>
      <c r="E70" s="14">
        <v>5.46816398883965</v>
      </c>
      <c r="F70" s="14">
        <v>16.7602438939022</v>
      </c>
      <c r="G70" s="14">
        <v>7.55188800394535</v>
      </c>
      <c r="H70" s="14">
        <v>21.4917288242344</v>
      </c>
      <c r="I70" s="14">
        <v>6.37131042312831</v>
      </c>
      <c r="J70" s="14">
        <v>22.243007786002</v>
      </c>
      <c r="K70" s="14">
        <v>20.1461120036649</v>
      </c>
      <c r="L70" s="14">
        <v>1.46856862201439</v>
      </c>
      <c r="M70" s="14">
        <v>6.16062938002869</v>
      </c>
      <c r="N70" s="14">
        <v>74.2359797146765</v>
      </c>
      <c r="O70" s="28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-844.2</v>
      </c>
    </row>
    <row r="71" ht="15.75" customHeight="1">
      <c r="B71" s="13">
        <v>68.0</v>
      </c>
      <c r="C71" s="14">
        <v>4.76936199644693</v>
      </c>
      <c r="D71" s="14">
        <v>1.29781122960335</v>
      </c>
      <c r="E71" s="14">
        <v>1.39240878866985</v>
      </c>
      <c r="F71" s="14">
        <v>13.9726844703065</v>
      </c>
      <c r="G71" s="14">
        <v>6.56435373048662</v>
      </c>
      <c r="H71" s="14">
        <v>6.97278356543958</v>
      </c>
      <c r="I71" s="14">
        <v>26.7256631689582</v>
      </c>
      <c r="J71" s="14">
        <v>16.7299704852732</v>
      </c>
      <c r="K71" s="14">
        <v>2.94078953331336</v>
      </c>
      <c r="L71" s="14">
        <v>9.41323625855148</v>
      </c>
      <c r="M71" s="14">
        <v>12.3827484855872</v>
      </c>
      <c r="N71" s="14">
        <v>20.2603292365776</v>
      </c>
      <c r="O71" s="28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3.05638746824116</v>
      </c>
      <c r="D72" s="14">
        <v>2.6316958735697</v>
      </c>
      <c r="E72" s="14">
        <v>19.3953421007128</v>
      </c>
      <c r="F72" s="14">
        <v>21.5289517106924</v>
      </c>
      <c r="G72" s="14">
        <v>0.491086965668555</v>
      </c>
      <c r="H72" s="14">
        <v>11.4455176697331</v>
      </c>
      <c r="I72" s="14">
        <v>15.3492286282809</v>
      </c>
      <c r="J72" s="14">
        <v>5.60038737542035</v>
      </c>
      <c r="K72" s="14">
        <v>5.88985801907256</v>
      </c>
      <c r="L72" s="14">
        <v>1.99534898937695</v>
      </c>
      <c r="M72" s="14">
        <v>37.3114728629311</v>
      </c>
      <c r="N72" s="14">
        <v>13.4274396992506</v>
      </c>
      <c r="O72" s="28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-168.84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29.0848030696127</v>
      </c>
      <c r="D73" s="14">
        <v>16.3658722204374</v>
      </c>
      <c r="E73" s="14">
        <v>6.35242072419116</v>
      </c>
      <c r="F73" s="14">
        <v>13.1671726123145</v>
      </c>
      <c r="G73" s="14">
        <v>7.72131771314889</v>
      </c>
      <c r="H73" s="14">
        <v>16.7757878679069</v>
      </c>
      <c r="I73" s="14">
        <v>4.56227049697191</v>
      </c>
      <c r="J73" s="14">
        <v>14.9992029362576</v>
      </c>
      <c r="K73" s="14">
        <v>16.1057815694468</v>
      </c>
      <c r="L73" s="14">
        <v>7.62173536699265</v>
      </c>
      <c r="M73" s="14">
        <v>21.4031498773459</v>
      </c>
      <c r="N73" s="14">
        <v>17.9379354178192</v>
      </c>
      <c r="O73" s="28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16.9373375264214</v>
      </c>
      <c r="D74" s="14">
        <v>18.9306266459854</v>
      </c>
      <c r="E74" s="14">
        <v>9.98185661388561</v>
      </c>
      <c r="F74" s="14">
        <v>14.6438702701809</v>
      </c>
      <c r="G74" s="14">
        <v>14.4150323973255</v>
      </c>
      <c r="H74" s="14">
        <v>4.43701198789693</v>
      </c>
      <c r="I74" s="14">
        <v>6.76340330489164</v>
      </c>
      <c r="J74" s="14">
        <v>10.1126839220524</v>
      </c>
      <c r="K74" s="14">
        <v>13.5392829816075</v>
      </c>
      <c r="L74" s="14">
        <v>5.76680645579472</v>
      </c>
      <c r="M74" s="14">
        <v>20.7857815961571</v>
      </c>
      <c r="N74" s="14">
        <v>10.2837327634916</v>
      </c>
      <c r="O74" s="28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21.1943291257747</v>
      </c>
      <c r="D75" s="14">
        <v>11.0671070398049</v>
      </c>
      <c r="E75" s="14">
        <v>19.9916814015924</v>
      </c>
      <c r="F75" s="14">
        <v>0.17717127897094</v>
      </c>
      <c r="G75" s="14">
        <v>25.729729847799</v>
      </c>
      <c r="H75" s="14">
        <v>1.56861238876257</v>
      </c>
      <c r="I75" s="14">
        <v>11.5723716833847</v>
      </c>
      <c r="J75" s="14">
        <v>1.30244091510633</v>
      </c>
      <c r="K75" s="14">
        <v>0.0687524891698743</v>
      </c>
      <c r="L75" s="14">
        <v>16.9140506939558</v>
      </c>
      <c r="M75" s="14">
        <v>29.7839836960631</v>
      </c>
      <c r="N75" s="14">
        <v>9.42962810397148</v>
      </c>
      <c r="O75" s="28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0.41250683600083</v>
      </c>
      <c r="D76" s="14">
        <v>7.11725941859186</v>
      </c>
      <c r="E76" s="14">
        <v>21.9652843553184</v>
      </c>
      <c r="F76" s="14">
        <v>47.3844306145735</v>
      </c>
      <c r="G76" s="14">
        <v>9.99918793095276</v>
      </c>
      <c r="H76" s="14">
        <v>3.79431437763985</v>
      </c>
      <c r="I76" s="14">
        <v>3.46479886444286</v>
      </c>
      <c r="J76" s="14">
        <v>43.2230533052619</v>
      </c>
      <c r="K76" s="14">
        <v>29.1520482289109</v>
      </c>
      <c r="L76" s="14">
        <v>13.2382274831863</v>
      </c>
      <c r="M76" s="14">
        <v>0.462753600440919</v>
      </c>
      <c r="N76" s="14">
        <v>0.34224131430638</v>
      </c>
      <c r="O76" s="28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-168.84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-168.84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2.7104588993825</v>
      </c>
      <c r="D77" s="14">
        <v>10.133669951465</v>
      </c>
      <c r="E77" s="14">
        <v>19.5391490015114</v>
      </c>
      <c r="F77" s="14">
        <v>23.7930666992784</v>
      </c>
      <c r="G77" s="14">
        <v>5.22855365183204</v>
      </c>
      <c r="H77" s="14">
        <v>8.99512561736628</v>
      </c>
      <c r="I77" s="14">
        <v>54.4074311169022</v>
      </c>
      <c r="J77" s="14">
        <v>14.6907743665608</v>
      </c>
      <c r="K77" s="14">
        <v>16.7816949192902</v>
      </c>
      <c r="L77" s="14">
        <v>2.586897603157</v>
      </c>
      <c r="M77" s="14">
        <v>16.2432474694585</v>
      </c>
      <c r="N77" s="14">
        <v>24.5286172336403</v>
      </c>
      <c r="O77" s="28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-168.84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9.51500968309119</v>
      </c>
      <c r="D78" s="14">
        <v>8.03566892864183</v>
      </c>
      <c r="E78" s="14">
        <v>5.47360514290631</v>
      </c>
      <c r="F78" s="14">
        <v>3.06228937581182</v>
      </c>
      <c r="G78" s="14">
        <v>4.25865454915882</v>
      </c>
      <c r="H78" s="14">
        <v>1.27742308191955</v>
      </c>
      <c r="I78" s="14">
        <v>26.4610129302803</v>
      </c>
      <c r="J78" s="14">
        <v>21.3553327761602</v>
      </c>
      <c r="K78" s="14">
        <v>1.57716111549879</v>
      </c>
      <c r="L78" s="14">
        <v>2.8553484090173</v>
      </c>
      <c r="M78" s="14">
        <v>45.3879673978461</v>
      </c>
      <c r="N78" s="14">
        <v>8.13749746419489</v>
      </c>
      <c r="O78" s="28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-168.84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1.12246653763577</v>
      </c>
      <c r="D79" s="14">
        <v>20.6394862610133</v>
      </c>
      <c r="E79" s="14">
        <v>8.58658434951533</v>
      </c>
      <c r="F79" s="14">
        <v>6.00788889219984</v>
      </c>
      <c r="G79" s="14">
        <v>4.28476357203677</v>
      </c>
      <c r="H79" s="14">
        <v>49.7852077309914</v>
      </c>
      <c r="I79" s="14">
        <v>20.5785067000644</v>
      </c>
      <c r="J79" s="14">
        <v>0.0805613838537813</v>
      </c>
      <c r="K79" s="14">
        <v>25.1275096572722</v>
      </c>
      <c r="L79" s="14">
        <v>7.48204513220116</v>
      </c>
      <c r="M79" s="14">
        <v>5.42711287126945</v>
      </c>
      <c r="N79" s="14">
        <v>22.3174953168694</v>
      </c>
      <c r="O79" s="28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-168.84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26.8042194107928</v>
      </c>
      <c r="D80" s="14">
        <v>10.835291481878</v>
      </c>
      <c r="E80" s="14">
        <v>1.84556268621236</v>
      </c>
      <c r="F80" s="14">
        <v>0.593383451923728</v>
      </c>
      <c r="G80" s="14">
        <v>25.3624410821561</v>
      </c>
      <c r="H80" s="14">
        <v>5.68838191218674</v>
      </c>
      <c r="I80" s="14">
        <v>6.90811082487926</v>
      </c>
      <c r="J80" s="14">
        <v>6.11641180235893</v>
      </c>
      <c r="K80" s="14">
        <v>6.1791011877358</v>
      </c>
      <c r="L80" s="14">
        <v>0.524655708577484</v>
      </c>
      <c r="M80" s="14">
        <v>38.2901758361126</v>
      </c>
      <c r="N80" s="14">
        <v>30.3873389760468</v>
      </c>
      <c r="O80" s="28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-168.84</v>
      </c>
      <c r="AB80" s="16">
        <f>VLOOKUP(IF(N80&gt;240,5,IF(N80&gt;180,4,IF(N80&gt;120,3,IF(N80&gt;60,2,IF(N80&gt;30,1,0))))),Trial!$E$8:$H$13,4)</f>
        <v>-168.84</v>
      </c>
    </row>
    <row r="81" ht="15.75" customHeight="1">
      <c r="B81" s="13">
        <v>78.0</v>
      </c>
      <c r="C81" s="14">
        <v>39.8063436038514</v>
      </c>
      <c r="D81" s="14">
        <v>16.2372711806776</v>
      </c>
      <c r="E81" s="14">
        <v>12.6869458512375</v>
      </c>
      <c r="F81" s="14">
        <v>0.491090964811261</v>
      </c>
      <c r="G81" s="14">
        <v>10.0208293902688</v>
      </c>
      <c r="H81" s="14">
        <v>1.06280646286905</v>
      </c>
      <c r="I81" s="14">
        <v>4.4667097250931</v>
      </c>
      <c r="J81" s="14">
        <v>15.3749055688487</v>
      </c>
      <c r="K81" s="14">
        <v>14.9632252793046</v>
      </c>
      <c r="L81" s="14">
        <v>48.7792552277539</v>
      </c>
      <c r="M81" s="14">
        <v>25.8237473095272</v>
      </c>
      <c r="N81" s="14">
        <v>4.46168958675116</v>
      </c>
      <c r="O81" s="28"/>
      <c r="P81" s="13">
        <v>78.0</v>
      </c>
      <c r="Q81" s="16">
        <f>VLOOKUP(IF(C81&gt;240,5,IF(C81&gt;180,4,IF(C81&gt;120,3,IF(C81&gt;60,2,IF(C81&gt;30,1,0))))),Trial!$E$8:$H$13,4)</f>
        <v>-168.84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-168.84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34.5762867554745</v>
      </c>
      <c r="D82" s="14">
        <v>7.84441984400383</v>
      </c>
      <c r="E82" s="14">
        <v>0.299523123113089</v>
      </c>
      <c r="F82" s="14">
        <v>68.7754384487973</v>
      </c>
      <c r="G82" s="14">
        <v>28.3477606425498</v>
      </c>
      <c r="H82" s="14">
        <v>0.523894206406274</v>
      </c>
      <c r="I82" s="14">
        <v>5.58015124406666</v>
      </c>
      <c r="J82" s="14">
        <v>0.207103004213423</v>
      </c>
      <c r="K82" s="14">
        <v>31.1229893086914</v>
      </c>
      <c r="L82" s="14">
        <v>11.6135234053465</v>
      </c>
      <c r="M82" s="14">
        <v>23.4021555247221</v>
      </c>
      <c r="N82" s="14">
        <v>7.66986694419757</v>
      </c>
      <c r="O82" s="28"/>
      <c r="P82" s="13">
        <v>79.0</v>
      </c>
      <c r="Q82" s="16">
        <f>VLOOKUP(IF(C82&gt;240,5,IF(C82&gt;180,4,IF(C82&gt;120,3,IF(C82&gt;60,2,IF(C82&gt;30,1,0))))),Trial!$E$8:$H$13,4)</f>
        <v>-168.84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-844.2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-168.84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10.4027974738957</v>
      </c>
      <c r="D83" s="14">
        <v>5.99627153249457</v>
      </c>
      <c r="E83" s="14">
        <v>15.8359782205181</v>
      </c>
      <c r="F83" s="14">
        <v>4.07641365962093</v>
      </c>
      <c r="G83" s="14">
        <v>13.6005533806266</v>
      </c>
      <c r="H83" s="14">
        <v>23.2961581583331</v>
      </c>
      <c r="I83" s="14">
        <v>18.4685895445974</v>
      </c>
      <c r="J83" s="14">
        <v>2.15461301752695</v>
      </c>
      <c r="K83" s="14">
        <v>24.2838779265497</v>
      </c>
      <c r="L83" s="14">
        <v>19.0813347039031</v>
      </c>
      <c r="M83" s="14">
        <v>18.5007919760986</v>
      </c>
      <c r="N83" s="14">
        <v>0.0471811448840012</v>
      </c>
      <c r="O83" s="28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21.9810690252546</v>
      </c>
      <c r="D84" s="14">
        <v>5.97028139863471</v>
      </c>
      <c r="E84" s="14">
        <v>78.4459356453864</v>
      </c>
      <c r="F84" s="14">
        <v>10.1499832165428</v>
      </c>
      <c r="G84" s="14">
        <v>20.63574696828</v>
      </c>
      <c r="H84" s="14">
        <v>2.51071168569527</v>
      </c>
      <c r="I84" s="14">
        <v>51.6940364216395</v>
      </c>
      <c r="J84" s="14">
        <v>14.6361957640102</v>
      </c>
      <c r="K84" s="14">
        <v>19.4187236850368</v>
      </c>
      <c r="L84" s="14">
        <v>21.6773842466394</v>
      </c>
      <c r="M84" s="14">
        <v>0.450841840356588</v>
      </c>
      <c r="N84" s="14">
        <v>0.969987753778696</v>
      </c>
      <c r="O84" s="28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-844.2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-168.84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50.9650893484182</v>
      </c>
      <c r="D85" s="14">
        <v>13.6954931240934</v>
      </c>
      <c r="E85" s="14">
        <v>14.8050434694843</v>
      </c>
      <c r="F85" s="14">
        <v>1.73143355509722</v>
      </c>
      <c r="G85" s="14">
        <v>9.66146153630689</v>
      </c>
      <c r="H85" s="14">
        <v>55.6836109670037</v>
      </c>
      <c r="I85" s="14">
        <v>17.996747502427</v>
      </c>
      <c r="J85" s="14">
        <v>6.51404683012515</v>
      </c>
      <c r="K85" s="14">
        <v>3.59826045110822</v>
      </c>
      <c r="L85" s="14">
        <v>17.6623642298611</v>
      </c>
      <c r="M85" s="14">
        <v>17.9793255398094</v>
      </c>
      <c r="N85" s="14">
        <v>8.13987749163061</v>
      </c>
      <c r="O85" s="28"/>
      <c r="P85" s="13">
        <v>82.0</v>
      </c>
      <c r="Q85" s="16">
        <f>VLOOKUP(IF(C85&gt;240,5,IF(C85&gt;180,4,IF(C85&gt;120,3,IF(C85&gt;60,2,IF(C85&gt;30,1,0))))),Trial!$E$8:$H$13,4)</f>
        <v>-168.84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-168.84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7.65917694428936</v>
      </c>
      <c r="D86" s="14">
        <v>26.3967246175262</v>
      </c>
      <c r="E86" s="14">
        <v>10.7088735771469</v>
      </c>
      <c r="F86" s="14">
        <v>10.7924905214782</v>
      </c>
      <c r="G86" s="14">
        <v>8.27216108562425</v>
      </c>
      <c r="H86" s="14">
        <v>37.0095147452971</v>
      </c>
      <c r="I86" s="14">
        <v>6.74942315323278</v>
      </c>
      <c r="J86" s="14">
        <v>11.6269757205153</v>
      </c>
      <c r="K86" s="14">
        <v>5.95617585349828</v>
      </c>
      <c r="L86" s="14">
        <v>36.7081895172318</v>
      </c>
      <c r="M86" s="14">
        <v>6.26551568275318</v>
      </c>
      <c r="N86" s="14">
        <v>1.28949864534661</v>
      </c>
      <c r="O86" s="28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-168.84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-168.84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86.911102087086</v>
      </c>
      <c r="D87" s="14">
        <v>46.4371784524189</v>
      </c>
      <c r="E87" s="14">
        <v>2.468555085361</v>
      </c>
      <c r="F87" s="14">
        <v>0.820006963745285</v>
      </c>
      <c r="G87" s="14">
        <v>12.4275705444844</v>
      </c>
      <c r="H87" s="14">
        <v>10.6422474505518</v>
      </c>
      <c r="I87" s="14">
        <v>1.00859251571819</v>
      </c>
      <c r="J87" s="14">
        <v>13.835032400045</v>
      </c>
      <c r="K87" s="14">
        <v>3.25531901791692</v>
      </c>
      <c r="L87" s="14">
        <v>3.70814725756645</v>
      </c>
      <c r="M87" s="14">
        <v>10.1424567843787</v>
      </c>
      <c r="N87" s="14">
        <v>8.45762721961364</v>
      </c>
      <c r="O87" s="28"/>
      <c r="P87" s="13">
        <v>84.0</v>
      </c>
      <c r="Q87" s="16">
        <f>VLOOKUP(IF(C87&gt;240,5,IF(C87&gt;180,4,IF(C87&gt;120,3,IF(C87&gt;60,2,IF(C87&gt;30,1,0))))),Trial!$E$8:$H$13,4)</f>
        <v>-844.2</v>
      </c>
      <c r="R87" s="16">
        <f>VLOOKUP(IF(D87&gt;240,5,IF(D87&gt;180,4,IF(D87&gt;120,3,IF(D87&gt;60,2,IF(D87&gt;30,1,0))))),Trial!$E$8:$H$13,4)</f>
        <v>-168.84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26.6241697768185</v>
      </c>
      <c r="D88" s="14">
        <v>3.78966357559824</v>
      </c>
      <c r="E88" s="14">
        <v>7.9560252654584</v>
      </c>
      <c r="F88" s="14">
        <v>11.8245011664411</v>
      </c>
      <c r="G88" s="14">
        <v>90.0808755257979</v>
      </c>
      <c r="H88" s="14">
        <v>13.424389832023</v>
      </c>
      <c r="I88" s="14">
        <v>6.81885038735345</v>
      </c>
      <c r="J88" s="14">
        <v>15.2188323245602</v>
      </c>
      <c r="K88" s="14">
        <v>23.7763285717431</v>
      </c>
      <c r="L88" s="14">
        <v>31.1910726583067</v>
      </c>
      <c r="M88" s="14">
        <v>5.67763576749712</v>
      </c>
      <c r="N88" s="14">
        <v>2.25468453252688</v>
      </c>
      <c r="O88" s="28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-844.2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-168.84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10.1567205414176</v>
      </c>
      <c r="D89" s="14">
        <v>15.4475126036661</v>
      </c>
      <c r="E89" s="14">
        <v>24.2840092745923</v>
      </c>
      <c r="F89" s="14">
        <v>6.82446522871032</v>
      </c>
      <c r="G89" s="14">
        <v>12.7149403368341</v>
      </c>
      <c r="H89" s="14">
        <v>3.37480896385387</v>
      </c>
      <c r="I89" s="14">
        <v>16.2738797574522</v>
      </c>
      <c r="J89" s="14">
        <v>0.882979875896126</v>
      </c>
      <c r="K89" s="14">
        <v>3.97273699287325</v>
      </c>
      <c r="L89" s="14">
        <v>1.11541070742533</v>
      </c>
      <c r="M89" s="14">
        <v>14.2788535862448</v>
      </c>
      <c r="N89" s="14">
        <v>3.62868489080515</v>
      </c>
      <c r="O89" s="28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14">
        <v>0.769190874416381</v>
      </c>
      <c r="D90" s="14">
        <v>24.9709453046315</v>
      </c>
      <c r="E90" s="14">
        <v>4.78692325763404</v>
      </c>
      <c r="F90" s="14">
        <v>22.9825174901618</v>
      </c>
      <c r="G90" s="14">
        <v>17.9062239260631</v>
      </c>
      <c r="H90" s="14">
        <v>1.34259131535119</v>
      </c>
      <c r="I90" s="14">
        <v>14.1660070012142</v>
      </c>
      <c r="J90" s="14">
        <v>13.7685871184126</v>
      </c>
      <c r="K90" s="14">
        <v>1.22063228288599</v>
      </c>
      <c r="L90" s="14">
        <v>7.93355593923479</v>
      </c>
      <c r="M90" s="14">
        <v>13.8661323892849</v>
      </c>
      <c r="N90" s="14">
        <v>5.73079028399661</v>
      </c>
      <c r="O90" s="28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7.16943105915561</v>
      </c>
      <c r="D91" s="14">
        <v>5.37120379351349</v>
      </c>
      <c r="E91" s="14">
        <v>30.4592799289588</v>
      </c>
      <c r="F91" s="14">
        <v>9.42463154671714</v>
      </c>
      <c r="G91" s="14">
        <v>1.73913717968389</v>
      </c>
      <c r="H91" s="14">
        <v>4.83574650948867</v>
      </c>
      <c r="I91" s="14">
        <v>6.86242084717378</v>
      </c>
      <c r="J91" s="14">
        <v>12.3908302978877</v>
      </c>
      <c r="K91" s="14">
        <v>11.8688726279211</v>
      </c>
      <c r="L91" s="14">
        <v>2.71010738929059</v>
      </c>
      <c r="M91" s="14">
        <v>21.4849309385838</v>
      </c>
      <c r="N91" s="14">
        <v>2.68673921711466</v>
      </c>
      <c r="O91" s="28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-168.84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2.81862972769886</v>
      </c>
      <c r="D92" s="14">
        <v>0.659974662033</v>
      </c>
      <c r="E92" s="14">
        <v>67.5575765743296</v>
      </c>
      <c r="F92" s="14">
        <v>18.2082251825588</v>
      </c>
      <c r="G92" s="14">
        <v>0.298479545371487</v>
      </c>
      <c r="H92" s="14">
        <v>0.651359392795712</v>
      </c>
      <c r="I92" s="14">
        <v>10.9810299300555</v>
      </c>
      <c r="J92" s="14">
        <v>30.466700735173</v>
      </c>
      <c r="K92" s="14">
        <v>1.04789324104786</v>
      </c>
      <c r="L92" s="14">
        <v>2.67601052066311</v>
      </c>
      <c r="M92" s="14">
        <v>31.3366934172531</v>
      </c>
      <c r="N92" s="14">
        <v>16.6552839864548</v>
      </c>
      <c r="O92" s="28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-844.2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-168.84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-168.84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31.1511992464278</v>
      </c>
      <c r="D93" s="14">
        <v>17.3326241265269</v>
      </c>
      <c r="E93" s="14">
        <v>12.9560640200889</v>
      </c>
      <c r="F93" s="14">
        <v>3.25044837780297</v>
      </c>
      <c r="G93" s="14">
        <v>4.71308720774198</v>
      </c>
      <c r="H93" s="14">
        <v>3.18562809140618</v>
      </c>
      <c r="I93" s="14">
        <v>11.5751066844197</v>
      </c>
      <c r="J93" s="14">
        <v>0.417612558951448</v>
      </c>
      <c r="K93" s="14">
        <v>0.584005359560251</v>
      </c>
      <c r="L93" s="14">
        <v>4.77300190623412</v>
      </c>
      <c r="M93" s="14">
        <v>3.08446041075513</v>
      </c>
      <c r="N93" s="14">
        <v>21.2578749830339</v>
      </c>
      <c r="O93" s="28"/>
      <c r="P93" s="13">
        <v>90.0</v>
      </c>
      <c r="Q93" s="16">
        <f>VLOOKUP(IF(C93&gt;240,5,IF(C93&gt;180,4,IF(C93&gt;120,3,IF(C93&gt;60,2,IF(C93&gt;30,1,0))))),Trial!$E$8:$H$13,4)</f>
        <v>-168.84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2.31524630420788</v>
      </c>
      <c r="D94" s="14">
        <v>9.50464292429388</v>
      </c>
      <c r="E94" s="14">
        <v>4.06832874629022</v>
      </c>
      <c r="F94" s="14">
        <v>19.2299005848573</v>
      </c>
      <c r="G94" s="14">
        <v>20.6609535024719</v>
      </c>
      <c r="H94" s="14">
        <v>0.886959683766995</v>
      </c>
      <c r="I94" s="14">
        <v>27.2750757786587</v>
      </c>
      <c r="J94" s="14">
        <v>13.1292925607273</v>
      </c>
      <c r="K94" s="14">
        <v>27.4282690452405</v>
      </c>
      <c r="L94" s="14">
        <v>48.3902657006807</v>
      </c>
      <c r="M94" s="14">
        <v>4.26016086246818</v>
      </c>
      <c r="N94" s="14">
        <v>0.702869889792055</v>
      </c>
      <c r="O94" s="28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-168.84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30.9480312454019</v>
      </c>
      <c r="D95" s="14">
        <v>0.276693743426823</v>
      </c>
      <c r="E95" s="14">
        <v>25.3077211684052</v>
      </c>
      <c r="F95" s="14">
        <v>30.7654816924099</v>
      </c>
      <c r="G95" s="14">
        <v>37.5985455587229</v>
      </c>
      <c r="H95" s="14">
        <v>3.55544007383287</v>
      </c>
      <c r="I95" s="14">
        <v>0.428660467732698</v>
      </c>
      <c r="J95" s="14">
        <v>10.9324628853457</v>
      </c>
      <c r="K95" s="14">
        <v>5.419725200627</v>
      </c>
      <c r="L95" s="14">
        <v>24.4399833518329</v>
      </c>
      <c r="M95" s="14">
        <v>17.2826159459757</v>
      </c>
      <c r="N95" s="14">
        <v>3.62266151133149</v>
      </c>
      <c r="O95" s="28"/>
      <c r="P95" s="13">
        <v>92.0</v>
      </c>
      <c r="Q95" s="16">
        <f>VLOOKUP(IF(C95&gt;240,5,IF(C95&gt;180,4,IF(C95&gt;120,3,IF(C95&gt;60,2,IF(C95&gt;30,1,0))))),Trial!$E$8:$H$13,4)</f>
        <v>-168.84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-168.84</v>
      </c>
      <c r="U95" s="16">
        <f>VLOOKUP(IF(G95&gt;240,5,IF(G95&gt;180,4,IF(G95&gt;120,3,IF(G95&gt;60,2,IF(G95&gt;30,1,0))))),Trial!$E$8:$H$13,4)</f>
        <v>-168.84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25.9344974240724</v>
      </c>
      <c r="D96" s="14">
        <v>9.20021391939372</v>
      </c>
      <c r="E96" s="14">
        <v>0.417236712160742</v>
      </c>
      <c r="F96" s="14">
        <v>17.4368742428007</v>
      </c>
      <c r="G96" s="14">
        <v>28.9058598304603</v>
      </c>
      <c r="H96" s="14">
        <v>14.5605012278942</v>
      </c>
      <c r="I96" s="14">
        <v>11.382537963117</v>
      </c>
      <c r="J96" s="14">
        <v>3.11333921737969</v>
      </c>
      <c r="K96" s="14">
        <v>12.2159745817291</v>
      </c>
      <c r="L96" s="14">
        <v>40.2054843567034</v>
      </c>
      <c r="M96" s="14">
        <v>8.62445943290368</v>
      </c>
      <c r="N96" s="14">
        <v>15.6265156057881</v>
      </c>
      <c r="O96" s="28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-168.84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0.0824301890501842</v>
      </c>
      <c r="D97" s="14">
        <v>7.73518351837993</v>
      </c>
      <c r="E97" s="14">
        <v>9.68511130660772</v>
      </c>
      <c r="F97" s="14">
        <v>0.202919822223976</v>
      </c>
      <c r="G97" s="14">
        <v>3.9785189833492</v>
      </c>
      <c r="H97" s="14">
        <v>2.6477056578733</v>
      </c>
      <c r="I97" s="14">
        <v>25.3198189368907</v>
      </c>
      <c r="J97" s="14">
        <v>16.0210484073715</v>
      </c>
      <c r="K97" s="14">
        <v>0.33636600477621</v>
      </c>
      <c r="L97" s="14">
        <v>36.6573145501038</v>
      </c>
      <c r="M97" s="14">
        <v>28.5100477828149</v>
      </c>
      <c r="N97" s="14">
        <v>7.77318103937432</v>
      </c>
      <c r="O97" s="28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-168.84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8.04620982147753</v>
      </c>
      <c r="D98" s="14">
        <v>6.24282453674823</v>
      </c>
      <c r="E98" s="14">
        <v>19.6575262437792</v>
      </c>
      <c r="F98" s="14">
        <v>57.0869791569346</v>
      </c>
      <c r="G98" s="14">
        <v>8.35908010136336</v>
      </c>
      <c r="H98" s="14">
        <v>11.5519550956233</v>
      </c>
      <c r="I98" s="14">
        <v>1.19098254712299</v>
      </c>
      <c r="J98" s="14">
        <v>10.840326938148</v>
      </c>
      <c r="K98" s="14">
        <v>5.37641975043223</v>
      </c>
      <c r="L98" s="14">
        <v>23.765150182516</v>
      </c>
      <c r="M98" s="14">
        <v>39.8064525127133</v>
      </c>
      <c r="N98" s="14">
        <v>0.711772644426674</v>
      </c>
      <c r="O98" s="28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-168.84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-168.84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14">
        <v>3.24455395829008</v>
      </c>
      <c r="D99" s="14">
        <v>6.02523999055848</v>
      </c>
      <c r="E99" s="14">
        <v>14.0253818370254</v>
      </c>
      <c r="F99" s="14">
        <v>14.6749306129845</v>
      </c>
      <c r="G99" s="14">
        <v>5.88720009250554</v>
      </c>
      <c r="H99" s="14">
        <v>19.1346153750302</v>
      </c>
      <c r="I99" s="14">
        <v>20.4603304847361</v>
      </c>
      <c r="J99" s="14">
        <v>20.3058929688515</v>
      </c>
      <c r="K99" s="14">
        <v>3.44069380313158</v>
      </c>
      <c r="L99" s="14">
        <v>37.1001759804508</v>
      </c>
      <c r="M99" s="14">
        <v>7.99438573652878</v>
      </c>
      <c r="N99" s="14">
        <v>5.57647676988875</v>
      </c>
      <c r="O99" s="28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-168.84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14">
        <v>4.03898625634611</v>
      </c>
      <c r="D100" s="14">
        <v>1.87609441811219</v>
      </c>
      <c r="E100" s="14">
        <v>5.81716660642996</v>
      </c>
      <c r="F100" s="14">
        <v>11.892023471383</v>
      </c>
      <c r="G100" s="14">
        <v>58.600930654094</v>
      </c>
      <c r="H100" s="14">
        <v>26.9228128238086</v>
      </c>
      <c r="I100" s="14">
        <v>1.19086212012917</v>
      </c>
      <c r="J100" s="14">
        <v>19.4290738549182</v>
      </c>
      <c r="K100" s="14">
        <v>14.5267978956209</v>
      </c>
      <c r="L100" s="14">
        <v>1.52729920388491</v>
      </c>
      <c r="M100" s="14">
        <v>0.490274301264435</v>
      </c>
      <c r="N100" s="14">
        <v>5.52788514643908</v>
      </c>
      <c r="O100" s="28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-168.84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14">
        <v>18.0296607712655</v>
      </c>
      <c r="D101" s="14">
        <v>8.44152563251555</v>
      </c>
      <c r="E101" s="14">
        <v>5.73533278138884</v>
      </c>
      <c r="F101" s="14">
        <v>11.3499403336194</v>
      </c>
      <c r="G101" s="14">
        <v>21.6298910590324</v>
      </c>
      <c r="H101" s="14">
        <v>3.49184183171019</v>
      </c>
      <c r="I101" s="14">
        <v>7.01687923399732</v>
      </c>
      <c r="J101" s="14">
        <v>4.07352857107398</v>
      </c>
      <c r="K101" s="14">
        <v>7.66613577492535</v>
      </c>
      <c r="L101" s="14">
        <v>6.90183111000806</v>
      </c>
      <c r="M101" s="14">
        <v>17.1704926358929</v>
      </c>
      <c r="N101" s="14">
        <v>3.04617685958154</v>
      </c>
      <c r="O101" s="28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49.0633890929529</v>
      </c>
      <c r="D102" s="14">
        <v>14.4688061758162</v>
      </c>
      <c r="E102" s="14">
        <v>2.47382758767632</v>
      </c>
      <c r="F102" s="14">
        <v>14.0250095052197</v>
      </c>
      <c r="G102" s="14">
        <v>9.70764829544351</v>
      </c>
      <c r="H102" s="14">
        <v>0.506661557592452</v>
      </c>
      <c r="I102" s="14">
        <v>9.60343450773507</v>
      </c>
      <c r="J102" s="14">
        <v>1.0122315629598</v>
      </c>
      <c r="K102" s="14">
        <v>46.3238595773406</v>
      </c>
      <c r="L102" s="14">
        <v>10.3939012018964</v>
      </c>
      <c r="M102" s="14">
        <v>21.0507460019056</v>
      </c>
      <c r="N102" s="14">
        <v>14.6877841226043</v>
      </c>
      <c r="O102" s="28"/>
      <c r="P102" s="13">
        <v>99.0</v>
      </c>
      <c r="Q102" s="16">
        <f>VLOOKUP(IF(C102&gt;240,5,IF(C102&gt;180,4,IF(C102&gt;120,3,IF(C102&gt;60,2,IF(C102&gt;30,1,0))))),Trial!$E$8:$H$13,4)</f>
        <v>-168.84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-168.84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14">
        <v>0.27167992719467</v>
      </c>
      <c r="D103" s="14">
        <v>0.0660943379625678</v>
      </c>
      <c r="E103" s="14">
        <v>4.61257684975863</v>
      </c>
      <c r="F103" s="14">
        <v>9.03381699929014</v>
      </c>
      <c r="G103" s="14">
        <v>34.873641268213</v>
      </c>
      <c r="H103" s="14">
        <v>32.6925983571256</v>
      </c>
      <c r="I103" s="14">
        <v>1.68661409038183</v>
      </c>
      <c r="J103" s="14">
        <v>16.1096259013968</v>
      </c>
      <c r="K103" s="14">
        <v>11.4966164500635</v>
      </c>
      <c r="L103" s="14">
        <v>7.60776355862617</v>
      </c>
      <c r="M103" s="14">
        <v>4.0045597626589</v>
      </c>
      <c r="N103" s="14">
        <v>13.8048883583277</v>
      </c>
      <c r="O103" s="28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-168.84</v>
      </c>
      <c r="V103" s="16">
        <f>VLOOKUP(IF(H103&gt;240,5,IF(H103&gt;180,4,IF(H103&gt;120,3,IF(H103&gt;60,2,IF(H103&gt;30,1,0))))),Trial!$E$8:$H$13,4)</f>
        <v>-168.84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35" t="s">
        <v>48</v>
      </c>
      <c r="Q104" s="36">
        <f t="shared" ref="Q104:AB104" si="1">SUM(Q4:Q103)</f>
        <v>-7260.12</v>
      </c>
      <c r="R104" s="36">
        <f t="shared" si="1"/>
        <v>-3039.12</v>
      </c>
      <c r="S104" s="36">
        <f t="shared" si="1"/>
        <v>-4896.36</v>
      </c>
      <c r="T104" s="36">
        <f t="shared" si="1"/>
        <v>-2363.76</v>
      </c>
      <c r="U104" s="36">
        <f t="shared" si="1"/>
        <v>-4221</v>
      </c>
      <c r="V104" s="36">
        <f t="shared" si="1"/>
        <v>-2363.76</v>
      </c>
      <c r="W104" s="36">
        <f t="shared" si="1"/>
        <v>-1688.4</v>
      </c>
      <c r="X104" s="36">
        <f t="shared" si="1"/>
        <v>-3376.8</v>
      </c>
      <c r="Y104" s="36">
        <f t="shared" si="1"/>
        <v>-1857.24</v>
      </c>
      <c r="Z104" s="36">
        <f t="shared" si="1"/>
        <v>-3039.12</v>
      </c>
      <c r="AA104" s="36">
        <f t="shared" si="1"/>
        <v>-2026.08</v>
      </c>
      <c r="AB104" s="36">
        <f t="shared" si="1"/>
        <v>-3207.96</v>
      </c>
    </row>
    <row r="105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5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5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5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5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5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5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5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5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5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5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5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5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5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5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5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5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5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5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5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5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5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5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5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5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5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5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5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5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5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5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5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5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5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5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5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5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5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5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5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5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5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5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5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5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5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5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5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5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5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5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5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5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5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5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5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5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5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5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5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5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5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5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5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5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5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5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5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5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5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5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5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5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5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5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5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5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5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5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5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5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5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5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5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5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5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5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5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5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5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5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5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5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5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5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5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5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5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5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5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5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5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5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5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5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5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5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5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5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5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5.7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5.7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5.7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5.7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5.7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5.7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5.7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5.7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5.7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5.7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5.7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5.7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5.7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5.7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5.7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5.7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5.7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5.7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5.7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5.7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5.7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5.7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5.7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5.7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5.7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5.7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5.7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5.7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5.7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5.7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5.7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5.7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5.7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ht="15.7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ht="15.7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ht="15.7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ht="15.7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ht="15.7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ht="15.7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ht="15.7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ht="15.7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ht="15.7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ht="15.7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ht="15.7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ht="15.7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ht="15.7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ht="15.7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ht="15.7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ht="15.7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ht="15.7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ht="15.7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ht="15.7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ht="15.7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ht="15.7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ht="15.7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ht="15.7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ht="15.7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ht="15.7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ht="15.7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ht="15.7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ht="15.7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ht="15.7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ht="15.7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ht="15.7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ht="15.7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ht="15.7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ht="15.7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ht="15.7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ht="15.7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ht="15.7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ht="15.7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ht="15.7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ht="15.7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ht="15.75" customHeight="1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ht="15.7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ht="15.75" customHeight="1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ht="15.75" customHeight="1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ht="15.75" customHeight="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ht="15.7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ht="15.75" customHeight="1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ht="15.7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ht="15.7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ht="15.7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ht="15.7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ht="15.7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ht="15.7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ht="15.7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ht="15.7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ht="15.7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ht="15.7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ht="15.7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ht="15.7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ht="15.7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ht="15.7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ht="15.7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ht="15.7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ht="15.7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ht="15.7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ht="15.7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ht="15.75" customHeight="1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ht="15.7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ht="15.75" customHeight="1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ht="15.75" customHeight="1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ht="15.75" customHeight="1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ht="15.75" customHeight="1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ht="15.7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ht="15.75" customHeight="1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ht="15.7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ht="15.7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ht="15.7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ht="15.7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ht="15.7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ht="15.7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ht="15.7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ht="15.7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ht="15.7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ht="15.7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ht="15.7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ht="15.7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ht="15.7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ht="15.7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ht="15.7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ht="15.7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ht="15.7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ht="15.7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ht="15.7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ht="15.75" customHeight="1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ht="15.7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ht="15.75" customHeight="1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ht="15.75" customHeight="1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ht="15.75" customHeight="1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ht="15.75" customHeight="1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ht="15.7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ht="15.75" customHeight="1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ht="15.7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ht="15.7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ht="15.7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ht="15.7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ht="15.7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ht="15.7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ht="15.7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ht="15.7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ht="15.7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ht="15.7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ht="15.7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ht="15.7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ht="15.7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ht="15.7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ht="15.7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ht="15.7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ht="15.7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ht="15.7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ht="15.7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ht="15.75" customHeight="1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ht="15.7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ht="15.75" customHeight="1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ht="15.75" customHeight="1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ht="15.75" customHeight="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ht="15.75" customHeight="1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ht="15.75" customHeight="1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ht="15.7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ht="15.75" customHeight="1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ht="15.75" customHeight="1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ht="15.7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ht="15.7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ht="15.75" customHeight="1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ht="15.75" customHeight="1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ht="15.75" customHeight="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ht="15.75" customHeight="1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ht="15.75" customHeight="1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ht="15.75" customHeight="1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ht="15.75" customHeight="1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ht="15.75" customHeight="1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ht="15.75" customHeight="1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ht="15.75" customHeight="1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ht="15.75" customHeight="1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ht="15.75" customHeight="1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ht="15.75" customHeight="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ht="15.75" customHeight="1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ht="15.75" customHeight="1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ht="15.75" customHeight="1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ht="15.75" customHeight="1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ht="15.75" customHeight="1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ht="15.7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ht="15.75" customHeight="1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ht="15.75" customHeight="1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ht="15.75" customHeight="1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ht="15.75" customHeight="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ht="15.7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ht="15.7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ht="15.75" customHeight="1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ht="15.75" customHeight="1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ht="15.75" customHeight="1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ht="15.75" customHeight="1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ht="15.75" customHeight="1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ht="15.75" customHeight="1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ht="15.75" customHeight="1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ht="15.75" customHeight="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ht="15.75" customHeight="1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ht="15.75" customHeight="1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ht="15.75" customHeight="1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ht="15.75" customHeight="1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ht="15.75" customHeight="1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ht="15.75" customHeight="1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ht="15.75" customHeight="1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ht="15.75" customHeight="1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ht="15.75" customHeight="1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ht="15.75" customHeight="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ht="15.75" customHeight="1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ht="15.75" customHeight="1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ht="15.75" customHeight="1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ht="15.75" customHeight="1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ht="15.75" customHeight="1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ht="15.7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ht="15.75" customHeight="1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ht="15.7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ht="15.7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ht="15.7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ht="15.7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ht="15.7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ht="15.7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ht="15.7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ht="15.7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ht="15.7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ht="15.7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ht="15.7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ht="15.7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ht="15.7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ht="15.7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ht="15.7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ht="15.7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ht="15.7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ht="15.7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ht="15.7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ht="15.75" customHeight="1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ht="15.7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ht="15.75" customHeight="1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ht="15.75" customHeight="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ht="15.75" customHeight="1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ht="15.75" customHeight="1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ht="15.75" customHeight="1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ht="15.7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ht="15.7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ht="15.7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ht="15.7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ht="15.7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ht="15.7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ht="15.7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ht="15.7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ht="15.7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ht="15.7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ht="15.7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ht="15.7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ht="15.7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ht="15.7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ht="15.7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ht="15.7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ht="15.7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ht="15.7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ht="15.75" customHeight="1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ht="15.75" customHeight="1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ht="15.7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ht="15.75" customHeight="1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ht="15.75" customHeight="1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ht="15.7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ht="15.75" customHeight="1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ht="15.75" customHeight="1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ht="15.75" customHeight="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ht="15.7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ht="15.7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ht="15.7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ht="15.7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ht="15.7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ht="15.7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ht="15.7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ht="15.7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ht="15.7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ht="15.7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ht="15.7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ht="15.7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ht="15.7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ht="15.7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ht="15.7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ht="15.7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ht="15.7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ht="15.7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ht="15.7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ht="15.75" customHeight="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ht="15.7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ht="15.75" customHeight="1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ht="15.75" customHeight="1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ht="15.75" customHeight="1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ht="15.75" customHeight="1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ht="15.75" customHeight="1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ht="15.7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ht="15.7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ht="15.7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ht="15.7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ht="15.7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ht="15.7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ht="15.7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ht="15.7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ht="15.7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ht="15.7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ht="15.7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ht="15.7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ht="15.7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ht="15.7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ht="15.7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ht="15.7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ht="15.7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ht="15.7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ht="15.7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ht="15.75" customHeight="1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ht="15.7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ht="15.75" customHeight="1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ht="15.75" customHeight="1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ht="15.75" customHeight="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ht="15.75" customHeight="1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ht="15.75" customHeight="1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ht="15.7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ht="15.7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ht="15.7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ht="15.7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ht="15.7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ht="15.7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ht="15.7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ht="15.7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ht="15.7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ht="15.7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ht="15.7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ht="15.7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ht="15.7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ht="15.7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ht="15.7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ht="15.7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ht="15.7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ht="15.7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ht="15.7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ht="15.75" customHeight="1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ht="15.7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ht="15.75" customHeight="1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ht="15.75" customHeight="1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5.75" customHeight="1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ht="15.75" customHeight="1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ht="15.75" customHeight="1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ht="15.7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ht="15.7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ht="15.7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ht="15.7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ht="15.7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ht="15.7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ht="15.7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ht="15.7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ht="15.7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ht="15.7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ht="15.7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ht="15.7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ht="15.7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ht="15.7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ht="15.7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ht="15.7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ht="15.7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ht="15.7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ht="15.7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ht="15.75" customHeight="1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ht="15.7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ht="15.75" customHeight="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ht="15.7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ht="15.75" customHeight="1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ht="15.75" customHeight="1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ht="15.75" customHeight="1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ht="15.7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5.7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ht="15.7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ht="15.7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ht="15.7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ht="15.7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ht="15.7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ht="15.7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ht="15.7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ht="15.7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ht="15.7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ht="15.7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ht="15.7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ht="15.7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ht="15.7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ht="15.7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ht="15.7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ht="15.7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ht="15.7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ht="15.75" customHeight="1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ht="15.7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5.75" customHeight="1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ht="15.75" customHeight="1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ht="15.75" customHeight="1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ht="15.75" customHeight="1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ht="15.75" customHeight="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ht="15.75" customHeight="1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ht="15.7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ht="15.7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ht="15.7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ht="15.7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ht="15.7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ht="15.7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ht="15.7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ht="15.7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ht="15.7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ht="15.7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ht="15.7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ht="15.7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ht="15.7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ht="15.7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ht="15.7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ht="15.7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ht="15.7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ht="15.7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ht="15.7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ht="15.75" customHeight="1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ht="15.7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ht="15.75" customHeight="1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ht="15.75" customHeight="1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ht="15.75" customHeight="1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ht="15.75" customHeight="1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ht="15.75" customHeight="1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ht="15.75" customHeight="1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ht="15.75" customHeight="1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ht="15.75" customHeight="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ht="15.75" customHeight="1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ht="15.75" customHeight="1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ht="15.75" customHeight="1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ht="15.75" customHeight="1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ht="15.75" customHeight="1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5.75" customHeight="1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ht="15.75" customHeight="1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ht="15.75" customHeight="1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ht="15.75" customHeight="1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ht="15.75" customHeight="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ht="15.75" customHeight="1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ht="15.75" customHeight="1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ht="15.75" customHeight="1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ht="15.75" customHeight="1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ht="15.75" customHeight="1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ht="15.75" customHeight="1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ht="15.75" customHeight="1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ht="15.75" customHeight="1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ht="15.75" customHeight="1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ht="15.75" customHeight="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ht="15.75" customHeight="1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ht="15.75" customHeight="1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ht="15.75" customHeight="1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ht="15.75" customHeight="1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ht="15.75" customHeight="1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5.75" customHeight="1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ht="15.75" customHeight="1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ht="15.75" customHeight="1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ht="15.75" customHeight="1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ht="15.75" customHeight="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ht="15.75" customHeight="1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ht="15.75" customHeight="1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ht="15.75" customHeight="1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ht="15.75" customHeight="1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ht="15.75" customHeight="1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ht="15.75" customHeight="1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ht="15.75" customHeight="1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ht="15.75" customHeight="1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ht="15.75" customHeight="1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ht="15.75" customHeight="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ht="15.75" customHeight="1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ht="15.75" customHeight="1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ht="15.75" customHeight="1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ht="15.75" customHeight="1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ht="15.75" customHeight="1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ht="15.75" customHeight="1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ht="15.75" customHeight="1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ht="15.75" customHeight="1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ht="15.75" customHeight="1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ht="15.75" customHeight="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ht="15.75" customHeight="1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ht="15.75" customHeight="1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ht="15.75" customHeight="1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ht="15.75" customHeight="1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ht="15.75" customHeight="1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ht="15.75" customHeight="1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ht="15.75" customHeight="1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ht="15.75" customHeight="1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ht="15.75" customHeight="1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ht="15.75" customHeight="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ht="15.75" customHeight="1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ht="15.75" customHeight="1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ht="15.75" customHeight="1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ht="15.75" customHeight="1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ht="15.75" customHeight="1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ht="15.75" customHeight="1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ht="15.75" customHeight="1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ht="15.75" customHeight="1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ht="15.75" customHeight="1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ht="15.75" customHeight="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ht="15.75" customHeight="1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ht="15.75" customHeight="1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ht="15.75" customHeight="1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ht="15.75" customHeight="1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ht="15.75" customHeight="1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ht="15.75" customHeight="1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ht="15.75" customHeight="1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ht="15.75" customHeight="1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ht="15.75" customHeight="1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ht="15.75" customHeight="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ht="15.75" customHeight="1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ht="15.75" customHeight="1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ht="15.75" customHeight="1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ht="15.75" customHeight="1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ht="15.75" customHeight="1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ht="15.75" customHeight="1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ht="15.75" customHeight="1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ht="15.75" customHeight="1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ht="15.75" customHeight="1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ht="15.75" customHeight="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ht="15.75" customHeight="1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ht="15.75" customHeight="1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ht="15.75" customHeight="1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ht="15.75" customHeight="1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ht="15.75" customHeight="1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ht="15.75" customHeight="1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ht="15.75" customHeight="1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ht="15.75" customHeight="1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ht="15.75" customHeight="1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ht="15.75" customHeight="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ht="15.75" customHeight="1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ht="15.75" customHeight="1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ht="15.75" customHeight="1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ht="15.75" customHeight="1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ht="15.75" customHeight="1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ht="15.75" customHeight="1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ht="15.75" customHeight="1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ht="15.75" customHeight="1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ht="15.75" customHeight="1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ht="15.75" customHeight="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ht="15.75" customHeight="1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ht="15.75" customHeight="1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ht="15.75" customHeight="1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ht="15.75" customHeight="1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ht="15.75" customHeight="1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ht="15.75" customHeight="1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ht="15.75" customHeight="1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ht="15.75" customHeight="1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ht="15.75" customHeight="1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ht="15.75" customHeight="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ht="15.75" customHeight="1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ht="15.75" customHeight="1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ht="15.75" customHeight="1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ht="15.75" customHeight="1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ht="15.75" customHeight="1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ht="15.75" customHeight="1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ht="15.75" customHeight="1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ht="15.75" customHeight="1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ht="15.75" customHeight="1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ht="15.75" customHeight="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ht="15.75" customHeight="1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ht="15.75" customHeight="1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ht="15.75" customHeight="1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ht="15.75" customHeight="1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ht="15.75" customHeight="1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ht="15.75" customHeight="1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ht="15.75" customHeight="1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ht="15.75" customHeight="1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ht="15.75" customHeight="1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ht="15.75" customHeight="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ht="15.75" customHeight="1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ht="15.75" customHeight="1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ht="15.75" customHeight="1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ht="15.75" customHeight="1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ht="15.75" customHeight="1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ht="15.75" customHeight="1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ht="15.75" customHeight="1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ht="15.75" customHeight="1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ht="15.75" customHeight="1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ht="15.75" customHeight="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ht="15.75" customHeight="1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ht="15.75" customHeight="1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ht="15.75" customHeight="1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ht="15.75" customHeight="1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ht="15.75" customHeight="1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ht="15.75" customHeight="1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ht="15.75" customHeight="1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ht="15.75" customHeight="1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ht="15.75" customHeight="1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ht="15.75" customHeight="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ht="15.75" customHeight="1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ht="15.75" customHeight="1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ht="15.75" customHeight="1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ht="15.75" customHeight="1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ht="15.75" customHeight="1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ht="15.75" customHeight="1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ht="15.75" customHeight="1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ht="15.75" customHeight="1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ht="15.75" customHeight="1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ht="15.75" customHeight="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ht="15.75" customHeight="1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ht="15.75" customHeight="1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ht="15.75" customHeight="1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ht="15.75" customHeight="1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ht="15.75" customHeight="1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ht="15.75" customHeight="1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ht="15.75" customHeight="1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ht="15.75" customHeight="1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ht="15.75" customHeight="1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ht="15.75" customHeight="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ht="15.75" customHeight="1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ht="15.75" customHeight="1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ht="15.75" customHeight="1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ht="15.75" customHeight="1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ht="15.75" customHeight="1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ht="15.75" customHeight="1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ht="15.75" customHeight="1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ht="15.75" customHeight="1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ht="15.75" customHeight="1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ht="15.75" customHeight="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ht="15.75" customHeight="1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ht="15.75" customHeight="1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ht="15.75" customHeight="1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ht="15.75" customHeight="1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ht="15.75" customHeight="1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ht="15.75" customHeight="1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ht="15.75" customHeight="1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ht="15.75" customHeight="1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ht="15.75" customHeight="1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ht="15.75" customHeight="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ht="15.75" customHeight="1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ht="15.75" customHeight="1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ht="15.75" customHeight="1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ht="15.75" customHeight="1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ht="15.75" customHeight="1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ht="15.75" customHeight="1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ht="15.75" customHeight="1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ht="15.75" customHeight="1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ht="15.75" customHeight="1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ht="15.75" customHeight="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ht="15.75" customHeight="1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ht="15.75" customHeight="1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ht="15.75" customHeight="1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ht="15.75" customHeight="1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ht="15.75" customHeight="1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ht="15.75" customHeight="1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ht="15.75" customHeight="1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ht="15.75" customHeight="1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ht="15.75" customHeight="1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ht="15.75" customHeight="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ht="15.75" customHeight="1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ht="15.75" customHeight="1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ht="15.75" customHeight="1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ht="15.75" customHeight="1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ht="15.75" customHeight="1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ht="15.75" customHeight="1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ht="15.75" customHeight="1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ht="15.75" customHeight="1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ht="15.75" customHeight="1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ht="15.75" customHeight="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ht="15.75" customHeight="1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ht="15.75" customHeight="1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ht="15.75" customHeight="1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ht="15.75" customHeight="1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ht="15.75" customHeight="1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ht="15.75" customHeight="1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ht="15.75" customHeight="1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ht="15.75" customHeight="1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ht="15.75" customHeight="1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ht="15.75" customHeight="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ht="15.75" customHeight="1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ht="15.75" customHeight="1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ht="15.75" customHeight="1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ht="15.75" customHeight="1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ht="15.75" customHeight="1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ht="15.75" customHeight="1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ht="15.75" customHeight="1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ht="15.75" customHeight="1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ht="15.75" customHeight="1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ht="15.75" customHeight="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ht="15.75" customHeight="1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ht="15.75" customHeight="1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ht="15.75" customHeight="1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ht="15.75" customHeight="1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ht="15.75" customHeight="1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ht="15.75" customHeight="1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ht="15.75" customHeight="1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ht="15.75" customHeight="1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ht="15.75" customHeight="1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ht="15.75" customHeight="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ht="15.75" customHeight="1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ht="15.75" customHeight="1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ht="15.75" customHeight="1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ht="15.75" customHeight="1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ht="15.75" customHeight="1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ht="15.75" customHeight="1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ht="15.75" customHeight="1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ht="15.75" customHeight="1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ht="15.75" customHeight="1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ht="15.75" customHeight="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ht="15.75" customHeight="1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ht="15.75" customHeight="1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ht="15.75" customHeight="1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ht="15.75" customHeight="1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ht="15.75" customHeight="1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ht="15.75" customHeight="1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ht="15.75" customHeight="1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ht="15.75" customHeight="1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ht="15.75" customHeight="1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ht="15.75" customHeight="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ht="15.75" customHeight="1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ht="15.75" customHeight="1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ht="15.75" customHeight="1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ht="15.75" customHeight="1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ht="15.75" customHeight="1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ht="15.75" customHeight="1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ht="15.75" customHeight="1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ht="15.75" customHeight="1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ht="15.75" customHeight="1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ht="15.75" customHeight="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ht="15.75" customHeight="1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ht="15.75" customHeight="1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ht="15.75" customHeight="1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ht="15.75" customHeight="1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ht="15.75" customHeight="1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ht="15.75" customHeight="1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ht="15.75" customHeight="1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ht="15.75" customHeight="1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ht="15.75" customHeight="1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ht="15.75" customHeight="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ht="15.75" customHeight="1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ht="15.75" customHeight="1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ht="15.75" customHeight="1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ht="15.75" customHeight="1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ht="15.75" customHeight="1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ht="15.75" customHeight="1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ht="15.75" customHeight="1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ht="15.75" customHeight="1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ht="15.75" customHeight="1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ht="15.75" customHeight="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ht="15.75" customHeight="1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ht="15.75" customHeight="1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ht="15.75" customHeight="1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ht="15.75" customHeight="1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ht="15.75" customHeight="1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ht="15.75" customHeight="1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ht="15.75" customHeight="1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ht="15.75" customHeight="1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ht="15.75" customHeight="1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ht="15.75" customHeight="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ht="15.75" customHeight="1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ht="15.75" customHeight="1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ht="15.75" customHeight="1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ht="15.75" customHeight="1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ht="15.75" customHeight="1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ht="15.75" customHeight="1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ht="15.75" customHeight="1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ht="15.75" customHeight="1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ht="15.75" customHeight="1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ht="15.75" customHeight="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ht="15.75" customHeight="1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ht="15.75" customHeight="1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ht="15.75" customHeight="1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ht="15.75" customHeight="1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ht="15.75" customHeight="1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ht="15.75" customHeight="1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ht="15.75" customHeight="1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ht="15.75" customHeight="1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ht="15.75" customHeight="1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1.5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28"/>
      <c r="P1" s="1" t="s">
        <v>45</v>
      </c>
    </row>
    <row r="2">
      <c r="B2" s="9" t="s">
        <v>46</v>
      </c>
      <c r="C2" s="10" t="s">
        <v>47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11"/>
      <c r="O2" s="28"/>
      <c r="P2" s="9" t="s">
        <v>46</v>
      </c>
      <c r="Q2" s="10" t="s">
        <v>47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11"/>
    </row>
    <row r="3">
      <c r="B3" s="12"/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28"/>
      <c r="P3" s="12"/>
      <c r="Q3" s="13" t="s">
        <v>28</v>
      </c>
      <c r="R3" s="13" t="s">
        <v>29</v>
      </c>
      <c r="S3" s="13" t="s">
        <v>30</v>
      </c>
      <c r="T3" s="13" t="s">
        <v>31</v>
      </c>
      <c r="U3" s="13" t="s">
        <v>32</v>
      </c>
      <c r="V3" s="13" t="s">
        <v>33</v>
      </c>
      <c r="W3" s="13" t="s">
        <v>34</v>
      </c>
      <c r="X3" s="13" t="s">
        <v>35</v>
      </c>
      <c r="Y3" s="13" t="s">
        <v>36</v>
      </c>
      <c r="Z3" s="13" t="s">
        <v>37</v>
      </c>
      <c r="AA3" s="13" t="s">
        <v>38</v>
      </c>
      <c r="AB3" s="13" t="s">
        <v>39</v>
      </c>
    </row>
    <row r="4">
      <c r="B4" s="13">
        <v>1.0</v>
      </c>
      <c r="C4" s="14">
        <v>19.2021282802554</v>
      </c>
      <c r="D4" s="14">
        <v>10.6927048874306</v>
      </c>
      <c r="E4" s="14">
        <v>17.2840916359084</v>
      </c>
      <c r="F4" s="14">
        <v>10.2860992960632</v>
      </c>
      <c r="G4" s="14">
        <v>5.50330577418208</v>
      </c>
      <c r="H4" s="14">
        <v>19.6223342365803</v>
      </c>
      <c r="I4" s="14">
        <v>27.4594018409464</v>
      </c>
      <c r="J4" s="14">
        <v>31.6936656534394</v>
      </c>
      <c r="K4" s="14">
        <v>27.3014284192089</v>
      </c>
      <c r="L4" s="14">
        <v>18.4898323134088</v>
      </c>
      <c r="M4" s="14">
        <v>5.2642686269246</v>
      </c>
      <c r="N4" s="14">
        <v>14.1666072600739</v>
      </c>
      <c r="O4" s="28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-168.84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17.3216733097317</v>
      </c>
      <c r="D5" s="14">
        <v>3.50567809771746</v>
      </c>
      <c r="E5" s="14">
        <v>3.75491541344672</v>
      </c>
      <c r="F5" s="14">
        <v>32.0010426155945</v>
      </c>
      <c r="G5" s="14">
        <v>15.098970606293</v>
      </c>
      <c r="H5" s="14">
        <v>5.45393139822409</v>
      </c>
      <c r="I5" s="14">
        <v>11.1883224214645</v>
      </c>
      <c r="J5" s="14">
        <v>48.4858463306851</v>
      </c>
      <c r="K5" s="14">
        <v>0.888308279681951</v>
      </c>
      <c r="L5" s="14">
        <v>8.04451195523143</v>
      </c>
      <c r="M5" s="14">
        <v>12.3605585983532</v>
      </c>
      <c r="N5" s="14">
        <v>16.4798560313167</v>
      </c>
      <c r="O5" s="28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-168.84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-168.84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1.7214212074919</v>
      </c>
      <c r="D6" s="14">
        <v>6.17165352450684</v>
      </c>
      <c r="E6" s="14">
        <v>22.8494428042335</v>
      </c>
      <c r="F6" s="14">
        <v>37.3264877216422</v>
      </c>
      <c r="G6" s="14">
        <v>1.10828725621104</v>
      </c>
      <c r="H6" s="14">
        <v>14.3867711385981</v>
      </c>
      <c r="I6" s="14">
        <v>10.115435058251</v>
      </c>
      <c r="J6" s="14">
        <v>0.232108555366186</v>
      </c>
      <c r="K6" s="14">
        <v>9.82420620974153</v>
      </c>
      <c r="L6" s="14">
        <v>25.4462869080219</v>
      </c>
      <c r="M6" s="14">
        <v>8.67026194464415</v>
      </c>
      <c r="N6" s="14">
        <v>7.27501332527027</v>
      </c>
      <c r="O6" s="28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-168.84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21.2635395570163</v>
      </c>
      <c r="D7" s="14">
        <v>20.0899651686879</v>
      </c>
      <c r="E7" s="14">
        <v>4.86140268389136</v>
      </c>
      <c r="F7" s="14">
        <v>2.79535286128521</v>
      </c>
      <c r="G7" s="14">
        <v>5.04414442693815</v>
      </c>
      <c r="H7" s="14">
        <v>1.32180728412964</v>
      </c>
      <c r="I7" s="14">
        <v>13.0099476773116</v>
      </c>
      <c r="J7" s="14">
        <v>9.92227336624637</v>
      </c>
      <c r="K7" s="14">
        <v>40.7911725230237</v>
      </c>
      <c r="L7" s="14">
        <v>14.1487526607918</v>
      </c>
      <c r="M7" s="14">
        <v>13.1401238863574</v>
      </c>
      <c r="N7" s="14">
        <v>4.09412611684857</v>
      </c>
      <c r="O7" s="28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-168.84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2.72386722033843</v>
      </c>
      <c r="D8" s="14">
        <v>43.4812582631536</v>
      </c>
      <c r="E8" s="14">
        <v>26.2863636563036</v>
      </c>
      <c r="F8" s="14">
        <v>27.7012965116511</v>
      </c>
      <c r="G8" s="14">
        <v>4.19620017288253</v>
      </c>
      <c r="H8" s="14">
        <v>11.3053586141424</v>
      </c>
      <c r="I8" s="14">
        <v>12.7064245467292</v>
      </c>
      <c r="J8" s="14">
        <v>22.0878589699481</v>
      </c>
      <c r="K8" s="14">
        <v>17.6473044225233</v>
      </c>
      <c r="L8" s="14">
        <v>4.89664997672662</v>
      </c>
      <c r="M8" s="14">
        <v>1.80910147028044</v>
      </c>
      <c r="N8" s="14">
        <v>18.924263244796</v>
      </c>
      <c r="O8" s="28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-168.84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2.58546316064894</v>
      </c>
      <c r="D9" s="14">
        <v>20.1445800432222</v>
      </c>
      <c r="E9" s="14">
        <v>2.71817331395581</v>
      </c>
      <c r="F9" s="14">
        <v>9.89856772357598</v>
      </c>
      <c r="G9" s="14">
        <v>8.26224115910009</v>
      </c>
      <c r="H9" s="14">
        <v>17.1180652168797</v>
      </c>
      <c r="I9" s="14">
        <v>1.2612536503002</v>
      </c>
      <c r="J9" s="14">
        <v>24.4023982902777</v>
      </c>
      <c r="K9" s="14">
        <v>15.434922761585</v>
      </c>
      <c r="L9" s="14">
        <v>0.612011551606607</v>
      </c>
      <c r="M9" s="14">
        <v>34.1685168539146</v>
      </c>
      <c r="N9" s="14">
        <v>8.48985337419435</v>
      </c>
      <c r="O9" s="28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-168.84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8.36874791420996</v>
      </c>
      <c r="D10" s="14">
        <v>23.386677027351</v>
      </c>
      <c r="E10" s="14">
        <v>3.13469035550952</v>
      </c>
      <c r="F10" s="14">
        <v>6.13718760451594</v>
      </c>
      <c r="G10" s="14">
        <v>1.8986179797872</v>
      </c>
      <c r="H10" s="14">
        <v>20.8588369627194</v>
      </c>
      <c r="I10" s="14">
        <v>5.47882884275168</v>
      </c>
      <c r="J10" s="14">
        <v>0.592936798035955</v>
      </c>
      <c r="K10" s="14">
        <v>14.5856922905179</v>
      </c>
      <c r="L10" s="14">
        <v>67.9877966365408</v>
      </c>
      <c r="M10" s="14">
        <v>7.00606878845827</v>
      </c>
      <c r="N10" s="14">
        <v>12.8868875785949</v>
      </c>
      <c r="O10" s="28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-844.2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14">
        <v>22.0645884477004</v>
      </c>
      <c r="D11" s="14">
        <v>17.4803774099084</v>
      </c>
      <c r="E11" s="14">
        <v>29.9425923997972</v>
      </c>
      <c r="F11" s="14">
        <v>28.0855318239394</v>
      </c>
      <c r="G11" s="14">
        <v>0.130513252224773</v>
      </c>
      <c r="H11" s="14">
        <v>2.38746893825009</v>
      </c>
      <c r="I11" s="14">
        <v>26.7926823242072</v>
      </c>
      <c r="J11" s="14">
        <v>30.146483312032</v>
      </c>
      <c r="K11" s="14">
        <v>15.6992656358736</v>
      </c>
      <c r="L11" s="14">
        <v>35.8347515091022</v>
      </c>
      <c r="M11" s="14">
        <v>16.5849470201166</v>
      </c>
      <c r="N11" s="14">
        <v>3.67786926969524</v>
      </c>
      <c r="O11" s="28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-168.84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-168.84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6.34205640759319</v>
      </c>
      <c r="D12" s="14">
        <v>9.94102153228596</v>
      </c>
      <c r="E12" s="14">
        <v>4.15082475173986</v>
      </c>
      <c r="F12" s="14">
        <v>2.12206246331334</v>
      </c>
      <c r="G12" s="14">
        <v>2.69507020013407</v>
      </c>
      <c r="H12" s="14">
        <v>8.28171771252528</v>
      </c>
      <c r="I12" s="14">
        <v>6.42588482704014</v>
      </c>
      <c r="J12" s="14">
        <v>4.1679933207179</v>
      </c>
      <c r="K12" s="14">
        <v>21.7086154303018</v>
      </c>
      <c r="L12" s="14">
        <v>13.5448098828303</v>
      </c>
      <c r="M12" s="14">
        <v>10.9382479352163</v>
      </c>
      <c r="N12" s="14">
        <v>15.3818675357135</v>
      </c>
      <c r="O12" s="28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1.66325151748984</v>
      </c>
      <c r="D13" s="14">
        <v>19.1068585629793</v>
      </c>
      <c r="E13" s="14">
        <v>1.62939267409644</v>
      </c>
      <c r="F13" s="14">
        <v>3.9828657884868</v>
      </c>
      <c r="G13" s="14">
        <v>10.8467659397556</v>
      </c>
      <c r="H13" s="14">
        <v>1.55258246697485</v>
      </c>
      <c r="I13" s="14">
        <v>21.234420751694</v>
      </c>
      <c r="J13" s="14">
        <v>0.409704556223005</v>
      </c>
      <c r="K13" s="14">
        <v>7.45311893988401</v>
      </c>
      <c r="L13" s="14">
        <v>9.58905927836895</v>
      </c>
      <c r="M13" s="14">
        <v>5.69598318077624</v>
      </c>
      <c r="N13" s="14">
        <v>3.35068835401819</v>
      </c>
      <c r="O13" s="28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29.1043392463092</v>
      </c>
      <c r="D14" s="14">
        <v>32.3900395333489</v>
      </c>
      <c r="E14" s="14">
        <v>36.4215168617388</v>
      </c>
      <c r="F14" s="14">
        <v>19.1794869156329</v>
      </c>
      <c r="G14" s="14">
        <v>2.83103078836575</v>
      </c>
      <c r="H14" s="14">
        <v>3.866647663361</v>
      </c>
      <c r="I14" s="14">
        <v>7.50002376968041</v>
      </c>
      <c r="J14" s="14">
        <v>3.86323164262484</v>
      </c>
      <c r="K14" s="14">
        <v>30.9795834111486</v>
      </c>
      <c r="L14" s="14">
        <v>39.653714399757</v>
      </c>
      <c r="M14" s="14">
        <v>10.0535822217353</v>
      </c>
      <c r="N14" s="14">
        <v>11.3718670811365</v>
      </c>
      <c r="O14" s="28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-168.84</v>
      </c>
      <c r="S14" s="16">
        <f>VLOOKUP(IF(E14&gt;240,5,IF(E14&gt;180,4,IF(E14&gt;120,3,IF(E14&gt;60,2,IF(E14&gt;30,1,0))))),Trial!$E$8:$H$13,4)</f>
        <v>-168.84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-168.84</v>
      </c>
      <c r="Z14" s="16">
        <f>VLOOKUP(IF(L14&gt;240,5,IF(L14&gt;180,4,IF(L14&gt;120,3,IF(L14&gt;60,2,IF(L14&gt;30,1,0))))),Trial!$E$8:$H$13,4)</f>
        <v>-168.84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28.6467454476718</v>
      </c>
      <c r="D15" s="14">
        <v>1.44090657854571</v>
      </c>
      <c r="E15" s="14">
        <v>20.940537729443</v>
      </c>
      <c r="F15" s="14">
        <v>11.6842771027093</v>
      </c>
      <c r="G15" s="14">
        <v>17.204718030359</v>
      </c>
      <c r="H15" s="14">
        <v>18.6789133998783</v>
      </c>
      <c r="I15" s="14">
        <v>20.6030691269072</v>
      </c>
      <c r="J15" s="14">
        <v>2.06924642203376</v>
      </c>
      <c r="K15" s="14">
        <v>7.21277200849727</v>
      </c>
      <c r="L15" s="14">
        <v>1.71115604241222</v>
      </c>
      <c r="M15" s="14">
        <v>16.3865790292657</v>
      </c>
      <c r="N15" s="14">
        <v>28.3732501989674</v>
      </c>
      <c r="O15" s="28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3.92744515323919</v>
      </c>
      <c r="D16" s="14">
        <v>8.88391813728958</v>
      </c>
      <c r="E16" s="14">
        <v>16.4222128729554</v>
      </c>
      <c r="F16" s="14">
        <v>9.04528862563893</v>
      </c>
      <c r="G16" s="14">
        <v>16.8785177469693</v>
      </c>
      <c r="H16" s="14">
        <v>13.1690740473199</v>
      </c>
      <c r="I16" s="14">
        <v>0.729441647417843</v>
      </c>
      <c r="J16" s="14">
        <v>27.3564725729141</v>
      </c>
      <c r="K16" s="14">
        <v>3.81746347993612</v>
      </c>
      <c r="L16" s="14">
        <v>11.8466772458734</v>
      </c>
      <c r="M16" s="14">
        <v>4.04541773255914</v>
      </c>
      <c r="N16" s="14">
        <v>16.226492486264</v>
      </c>
      <c r="O16" s="28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14">
        <v>2.8226655581966</v>
      </c>
      <c r="D17" s="14">
        <v>38.4202463254055</v>
      </c>
      <c r="E17" s="14">
        <v>6.59621120430529</v>
      </c>
      <c r="F17" s="14">
        <v>13.2356416660579</v>
      </c>
      <c r="G17" s="14">
        <v>21.6506787097517</v>
      </c>
      <c r="H17" s="14">
        <v>38.6087818145474</v>
      </c>
      <c r="I17" s="14">
        <v>18.2289566186475</v>
      </c>
      <c r="J17" s="14">
        <v>7.41852131439373</v>
      </c>
      <c r="K17" s="14">
        <v>13.3576181449646</v>
      </c>
      <c r="L17" s="14">
        <v>18.6719481640713</v>
      </c>
      <c r="M17" s="14">
        <v>0.92428926498045</v>
      </c>
      <c r="N17" s="14">
        <v>24.1126016196406</v>
      </c>
      <c r="O17" s="28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-168.84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-168.84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14">
        <v>7.97486102208495</v>
      </c>
      <c r="D18" s="14">
        <v>17.0752198894726</v>
      </c>
      <c r="E18" s="14">
        <v>10.2183154388331</v>
      </c>
      <c r="F18" s="14">
        <v>17.4337170453029</v>
      </c>
      <c r="G18" s="14">
        <v>14.2137231950866</v>
      </c>
      <c r="H18" s="14">
        <v>2.6237726281397</v>
      </c>
      <c r="I18" s="14">
        <v>16.3228906591641</v>
      </c>
      <c r="J18" s="14">
        <v>42.3233504195638</v>
      </c>
      <c r="K18" s="14">
        <v>5.96062843920663</v>
      </c>
      <c r="L18" s="14">
        <v>17.8191817312719</v>
      </c>
      <c r="M18" s="14">
        <v>4.48710408745369</v>
      </c>
      <c r="N18" s="14">
        <v>22.7130870042805</v>
      </c>
      <c r="O18" s="28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-168.84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8.1173540186137</v>
      </c>
      <c r="D19" s="14">
        <v>4.58213705336675</v>
      </c>
      <c r="E19" s="14">
        <v>3.35408635670319</v>
      </c>
      <c r="F19" s="14">
        <v>4.67556331073865</v>
      </c>
      <c r="G19" s="14">
        <v>39.7712328172942</v>
      </c>
      <c r="H19" s="14">
        <v>25.1065697694633</v>
      </c>
      <c r="I19" s="14">
        <v>8.22961309842634</v>
      </c>
      <c r="J19" s="14">
        <v>15.25369011734</v>
      </c>
      <c r="K19" s="14">
        <v>2.81334887732469</v>
      </c>
      <c r="L19" s="14">
        <v>22.4010935388932</v>
      </c>
      <c r="M19" s="14">
        <v>9.69592340290546</v>
      </c>
      <c r="N19" s="14">
        <v>13.7672613953432</v>
      </c>
      <c r="O19" s="28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-168.84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5.49680186912357</v>
      </c>
      <c r="D20" s="14">
        <v>0.851518888938741</v>
      </c>
      <c r="E20" s="14">
        <v>7.52740177558735</v>
      </c>
      <c r="F20" s="14">
        <v>13.3164797577294</v>
      </c>
      <c r="G20" s="14">
        <v>17.3991534630344</v>
      </c>
      <c r="H20" s="14">
        <v>2.25227699418729</v>
      </c>
      <c r="I20" s="14">
        <v>3.51255297238087</v>
      </c>
      <c r="J20" s="14">
        <v>6.34076288435608</v>
      </c>
      <c r="K20" s="14">
        <v>1.14078298851273</v>
      </c>
      <c r="L20" s="14">
        <v>3.76901179784909</v>
      </c>
      <c r="M20" s="14">
        <v>6.9468027097173</v>
      </c>
      <c r="N20" s="14">
        <v>12.2753429453107</v>
      </c>
      <c r="O20" s="28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1.6474211580086</v>
      </c>
      <c r="D21" s="14">
        <v>0.677883474262559</v>
      </c>
      <c r="E21" s="14">
        <v>0.940395606461808</v>
      </c>
      <c r="F21" s="14">
        <v>2.87481440696865</v>
      </c>
      <c r="G21" s="14">
        <v>8.66064425299584</v>
      </c>
      <c r="H21" s="14">
        <v>12.0324596570091</v>
      </c>
      <c r="I21" s="14">
        <v>15.7412063943892</v>
      </c>
      <c r="J21" s="14">
        <v>10.0441387016326</v>
      </c>
      <c r="K21" s="14">
        <v>6.94974140496925</v>
      </c>
      <c r="L21" s="14">
        <v>12.7030571450697</v>
      </c>
      <c r="M21" s="14">
        <v>16.8155326848776</v>
      </c>
      <c r="N21" s="14">
        <v>38.8639392600726</v>
      </c>
      <c r="O21" s="28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-168.84</v>
      </c>
    </row>
    <row r="22" ht="15.75" customHeight="1">
      <c r="B22" s="13">
        <v>19.0</v>
      </c>
      <c r="C22" s="14">
        <v>17.696698125753</v>
      </c>
      <c r="D22" s="14">
        <v>13.8090297107803</v>
      </c>
      <c r="E22" s="14">
        <v>7.76235521771014</v>
      </c>
      <c r="F22" s="14">
        <v>39.7953023064713</v>
      </c>
      <c r="G22" s="14">
        <v>32.1799361221215</v>
      </c>
      <c r="H22" s="14">
        <v>23.3440595200721</v>
      </c>
      <c r="I22" s="14">
        <v>25.5318125790421</v>
      </c>
      <c r="J22" s="14">
        <v>7.49652052531019</v>
      </c>
      <c r="K22" s="14">
        <v>2.55775304278359</v>
      </c>
      <c r="L22" s="14">
        <v>37.5429010651728</v>
      </c>
      <c r="M22" s="14">
        <v>13.4801651070857</v>
      </c>
      <c r="N22" s="14">
        <v>2.43119210936129</v>
      </c>
      <c r="O22" s="28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-168.84</v>
      </c>
      <c r="U22" s="16">
        <f>VLOOKUP(IF(G22&gt;240,5,IF(G22&gt;180,4,IF(G22&gt;120,3,IF(G22&gt;60,2,IF(G22&gt;30,1,0))))),Trial!$E$8:$H$13,4)</f>
        <v>-168.84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-168.84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36.6147031079684</v>
      </c>
      <c r="D23" s="14">
        <v>10.1997284288518</v>
      </c>
      <c r="E23" s="14">
        <v>12.2960236917453</v>
      </c>
      <c r="F23" s="14">
        <v>1.09663399750168</v>
      </c>
      <c r="G23" s="14">
        <v>39.8873766585907</v>
      </c>
      <c r="H23" s="14">
        <v>21.4117083713425</v>
      </c>
      <c r="I23" s="14">
        <v>15.314616982561</v>
      </c>
      <c r="J23" s="14">
        <v>13.4589142765136</v>
      </c>
      <c r="K23" s="14">
        <v>66.2755292924062</v>
      </c>
      <c r="L23" s="14">
        <v>33.5985565818569</v>
      </c>
      <c r="M23" s="14">
        <v>23.4121337107618</v>
      </c>
      <c r="N23" s="14">
        <v>26.0162391687248</v>
      </c>
      <c r="O23" s="28"/>
      <c r="P23" s="13">
        <v>20.0</v>
      </c>
      <c r="Q23" s="16">
        <f>VLOOKUP(IF(C23&gt;240,5,IF(C23&gt;180,4,IF(C23&gt;120,3,IF(C23&gt;60,2,IF(C23&gt;30,1,0))))),Trial!$E$8:$H$13,4)</f>
        <v>-168.84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-168.84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-844.2</v>
      </c>
      <c r="Z23" s="16">
        <f>VLOOKUP(IF(L23&gt;240,5,IF(L23&gt;180,4,IF(L23&gt;120,3,IF(L23&gt;60,2,IF(L23&gt;30,1,0))))),Trial!$E$8:$H$13,4)</f>
        <v>-168.84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14">
        <v>78.2342074301688</v>
      </c>
      <c r="D24" s="14">
        <v>1.32067169761285</v>
      </c>
      <c r="E24" s="14">
        <v>53.3347582878703</v>
      </c>
      <c r="F24" s="14">
        <v>7.89715984370559</v>
      </c>
      <c r="G24" s="14">
        <v>37.6250689178428</v>
      </c>
      <c r="H24" s="14">
        <v>2.00859178490877</v>
      </c>
      <c r="I24" s="14">
        <v>22.8254971529458</v>
      </c>
      <c r="J24" s="14">
        <v>33.300016101422</v>
      </c>
      <c r="K24" s="14">
        <v>4.21524477191269</v>
      </c>
      <c r="L24" s="14">
        <v>82.1351049330679</v>
      </c>
      <c r="M24" s="14">
        <v>6.05640253052115</v>
      </c>
      <c r="N24" s="14">
        <v>23.1422736669395</v>
      </c>
      <c r="O24" s="28"/>
      <c r="P24" s="13">
        <v>21.0</v>
      </c>
      <c r="Q24" s="16">
        <f>VLOOKUP(IF(C24&gt;240,5,IF(C24&gt;180,4,IF(C24&gt;120,3,IF(C24&gt;60,2,IF(C24&gt;30,1,0))))),Trial!$E$8:$H$13,4)</f>
        <v>-844.2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-168.84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-168.84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-168.84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-844.2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5.15683818608522</v>
      </c>
      <c r="D25" s="14">
        <v>23.8514593705358</v>
      </c>
      <c r="E25" s="14">
        <v>1.64484471516184</v>
      </c>
      <c r="F25" s="14">
        <v>7.25664374185726</v>
      </c>
      <c r="G25" s="14">
        <v>11.2890513984532</v>
      </c>
      <c r="H25" s="14">
        <v>4.71272686030716</v>
      </c>
      <c r="I25" s="14">
        <v>41.6734610401345</v>
      </c>
      <c r="J25" s="14">
        <v>22.4265464869172</v>
      </c>
      <c r="K25" s="14">
        <v>32.8866957388541</v>
      </c>
      <c r="L25" s="14">
        <v>16.2826354655655</v>
      </c>
      <c r="M25" s="14">
        <v>6.81216198485345</v>
      </c>
      <c r="N25" s="14">
        <v>52.4026276232833</v>
      </c>
      <c r="O25" s="28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-168.84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-168.84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-168.84</v>
      </c>
    </row>
    <row r="26" ht="15.75" customHeight="1">
      <c r="B26" s="13">
        <v>23.0</v>
      </c>
      <c r="C26" s="14">
        <v>67.0138494446318</v>
      </c>
      <c r="D26" s="14">
        <v>24.9684088757697</v>
      </c>
      <c r="E26" s="14">
        <v>12.9973106731879</v>
      </c>
      <c r="F26" s="14">
        <v>52.7226444497547</v>
      </c>
      <c r="G26" s="14">
        <v>32.2948234602531</v>
      </c>
      <c r="H26" s="14">
        <v>32.1918549090346</v>
      </c>
      <c r="I26" s="14">
        <v>27.597939111419</v>
      </c>
      <c r="J26" s="14">
        <v>6.60052487393841</v>
      </c>
      <c r="K26" s="14">
        <v>4.43698503725786</v>
      </c>
      <c r="L26" s="14">
        <v>7.48120980570093</v>
      </c>
      <c r="M26" s="14">
        <v>13.0397606398342</v>
      </c>
      <c r="N26" s="14">
        <v>9.08835438312963</v>
      </c>
      <c r="O26" s="28"/>
      <c r="P26" s="13">
        <v>23.0</v>
      </c>
      <c r="Q26" s="16">
        <f>VLOOKUP(IF(C26&gt;240,5,IF(C26&gt;180,4,IF(C26&gt;120,3,IF(C26&gt;60,2,IF(C26&gt;30,1,0))))),Trial!$E$8:$H$13,4)</f>
        <v>-844.2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-168.84</v>
      </c>
      <c r="U26" s="16">
        <f>VLOOKUP(IF(G26&gt;240,5,IF(G26&gt;180,4,IF(G26&gt;120,3,IF(G26&gt;60,2,IF(G26&gt;30,1,0))))),Trial!$E$8:$H$13,4)</f>
        <v>-168.84</v>
      </c>
      <c r="V26" s="16">
        <f>VLOOKUP(IF(H26&gt;240,5,IF(H26&gt;180,4,IF(H26&gt;120,3,IF(H26&gt;60,2,IF(H26&gt;30,1,0))))),Trial!$E$8:$H$13,4)</f>
        <v>-168.84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14">
        <v>15.1102559487077</v>
      </c>
      <c r="D27" s="14">
        <v>50.3664994214602</v>
      </c>
      <c r="E27" s="14">
        <v>4.23905517440289</v>
      </c>
      <c r="F27" s="14">
        <v>10.8106124208527</v>
      </c>
      <c r="G27" s="14">
        <v>8.57156450635679</v>
      </c>
      <c r="H27" s="14">
        <v>2.97109419945627</v>
      </c>
      <c r="I27" s="14">
        <v>42.476252294886</v>
      </c>
      <c r="J27" s="14">
        <v>55.2475079210633</v>
      </c>
      <c r="K27" s="14">
        <v>2.6530937178173</v>
      </c>
      <c r="L27" s="14">
        <v>1.95010262075812</v>
      </c>
      <c r="M27" s="14">
        <v>4.45898992242292</v>
      </c>
      <c r="N27" s="14">
        <v>14.2329017299445</v>
      </c>
      <c r="O27" s="28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-168.84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-168.84</v>
      </c>
      <c r="X27" s="16">
        <f>VLOOKUP(IF(J27&gt;240,5,IF(J27&gt;180,4,IF(J27&gt;120,3,IF(J27&gt;60,2,IF(J27&gt;30,1,0))))),Trial!$E$8:$H$13,4)</f>
        <v>-168.84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5.2000804698617</v>
      </c>
      <c r="D28" s="14">
        <v>15.3884248522328</v>
      </c>
      <c r="E28" s="14">
        <v>13.5579475563918</v>
      </c>
      <c r="F28" s="14">
        <v>23.1695518024995</v>
      </c>
      <c r="G28" s="14">
        <v>23.9554568950459</v>
      </c>
      <c r="H28" s="14">
        <v>5.15240013599396</v>
      </c>
      <c r="I28" s="14">
        <v>6.05708437184322</v>
      </c>
      <c r="J28" s="14">
        <v>9.14688727352768</v>
      </c>
      <c r="K28" s="14">
        <v>20.8592220569465</v>
      </c>
      <c r="L28" s="14">
        <v>17.5171465280684</v>
      </c>
      <c r="M28" s="14">
        <v>6.04126810329035</v>
      </c>
      <c r="N28" s="14">
        <v>1.63861039785597</v>
      </c>
      <c r="O28" s="28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14">
        <v>0.145596565784527</v>
      </c>
      <c r="D29" s="14">
        <v>15.8311942772226</v>
      </c>
      <c r="E29" s="14">
        <v>15.64648563183</v>
      </c>
      <c r="F29" s="14">
        <v>10.9596782989604</v>
      </c>
      <c r="G29" s="14">
        <v>10.7571526005151</v>
      </c>
      <c r="H29" s="14">
        <v>0.160094581078738</v>
      </c>
      <c r="I29" s="14">
        <v>3.27520098304376</v>
      </c>
      <c r="J29" s="14">
        <v>33.5018930966634</v>
      </c>
      <c r="K29" s="14">
        <v>81.0953475025145</v>
      </c>
      <c r="L29" s="14">
        <v>18.7242962786214</v>
      </c>
      <c r="M29" s="14">
        <v>1.13815707620233</v>
      </c>
      <c r="N29" s="14">
        <v>25.0232542437356</v>
      </c>
      <c r="O29" s="28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-168.84</v>
      </c>
      <c r="Y29" s="16">
        <f>VLOOKUP(IF(K29&gt;240,5,IF(K29&gt;180,4,IF(K29&gt;120,3,IF(K29&gt;60,2,IF(K29&gt;30,1,0))))),Trial!$E$8:$H$13,4)</f>
        <v>-844.2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14">
        <v>6.95476394887592</v>
      </c>
      <c r="D30" s="14">
        <v>2.55474788006323</v>
      </c>
      <c r="E30" s="14">
        <v>4.18256621109322</v>
      </c>
      <c r="F30" s="14">
        <v>0.224403510801494</v>
      </c>
      <c r="G30" s="14">
        <v>27.3882520279352</v>
      </c>
      <c r="H30" s="14">
        <v>16.9551364139872</v>
      </c>
      <c r="I30" s="14">
        <v>2.72631542058662</v>
      </c>
      <c r="J30" s="14">
        <v>33.2507565162082</v>
      </c>
      <c r="K30" s="14">
        <v>1.74115019127563</v>
      </c>
      <c r="L30" s="14">
        <v>27.9834895023575</v>
      </c>
      <c r="M30" s="14">
        <v>21.0577492614674</v>
      </c>
      <c r="N30" s="14">
        <v>1.00076161092147</v>
      </c>
      <c r="O30" s="28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-168.84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14">
        <v>16.1249136266516</v>
      </c>
      <c r="D31" s="14">
        <v>20.8805986390853</v>
      </c>
      <c r="E31" s="14">
        <v>2.61772102676332</v>
      </c>
      <c r="F31" s="14">
        <v>13.9152846944736</v>
      </c>
      <c r="G31" s="14">
        <v>26.2843398737226</v>
      </c>
      <c r="H31" s="14">
        <v>8.55190427508205</v>
      </c>
      <c r="I31" s="14">
        <v>1.10666512744501</v>
      </c>
      <c r="J31" s="14">
        <v>14.0950483403386</v>
      </c>
      <c r="K31" s="14">
        <v>35.0500630274706</v>
      </c>
      <c r="L31" s="14">
        <v>1.07499012881125</v>
      </c>
      <c r="M31" s="14">
        <v>8.41435508569703</v>
      </c>
      <c r="N31" s="14">
        <v>10.5057094193282</v>
      </c>
      <c r="O31" s="28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-168.84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16.2997601826893</v>
      </c>
      <c r="D32" s="14">
        <v>17.1833566663073</v>
      </c>
      <c r="E32" s="14">
        <v>8.73927248641849</v>
      </c>
      <c r="F32" s="14">
        <v>29.244991185746</v>
      </c>
      <c r="G32" s="14">
        <v>12.2250601874454</v>
      </c>
      <c r="H32" s="14">
        <v>9.71282412763685</v>
      </c>
      <c r="I32" s="14">
        <v>1.32784784305841</v>
      </c>
      <c r="J32" s="14">
        <v>7.20708421664312</v>
      </c>
      <c r="K32" s="14">
        <v>2.99563458189368</v>
      </c>
      <c r="L32" s="14">
        <v>14.8547482108641</v>
      </c>
      <c r="M32" s="14">
        <v>9.22263458836824</v>
      </c>
      <c r="N32" s="14">
        <v>17.7256288931923</v>
      </c>
      <c r="O32" s="28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2.26823633769527</v>
      </c>
      <c r="D33" s="14">
        <v>20.7667944620581</v>
      </c>
      <c r="E33" s="14">
        <v>19.9193603166597</v>
      </c>
      <c r="F33" s="14">
        <v>27.9263864445005</v>
      </c>
      <c r="G33" s="14">
        <v>9.64727853192016</v>
      </c>
      <c r="H33" s="14">
        <v>5.19478808389977</v>
      </c>
      <c r="I33" s="14">
        <v>8.4050070703961</v>
      </c>
      <c r="J33" s="14">
        <v>0.346039133146405</v>
      </c>
      <c r="K33" s="14">
        <v>9.07623121227567</v>
      </c>
      <c r="L33" s="14">
        <v>7.96018358227478</v>
      </c>
      <c r="M33" s="14">
        <v>1.12666063092682</v>
      </c>
      <c r="N33" s="14">
        <v>8.0897791357711</v>
      </c>
      <c r="O33" s="28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16.4010633475365</v>
      </c>
      <c r="D34" s="14">
        <v>19.6539391384678</v>
      </c>
      <c r="E34" s="14">
        <v>13.2998472822991</v>
      </c>
      <c r="F34" s="14">
        <v>3.41536894440651</v>
      </c>
      <c r="G34" s="14">
        <v>93.0353734591856</v>
      </c>
      <c r="H34" s="14">
        <v>10.6483249313416</v>
      </c>
      <c r="I34" s="14">
        <v>6.16315661463886</v>
      </c>
      <c r="J34" s="14">
        <v>2.9403448905478</v>
      </c>
      <c r="K34" s="14">
        <v>6.12766084028408</v>
      </c>
      <c r="L34" s="14">
        <v>13.3357683857861</v>
      </c>
      <c r="M34" s="14">
        <v>0.981715202797204</v>
      </c>
      <c r="N34" s="14">
        <v>2.17043403536081</v>
      </c>
      <c r="O34" s="28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-844.2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4.8578718979843</v>
      </c>
      <c r="D35" s="14">
        <v>4.12447972688824</v>
      </c>
      <c r="E35" s="14">
        <v>16.5754022414109</v>
      </c>
      <c r="F35" s="14">
        <v>8.96361437626183</v>
      </c>
      <c r="G35" s="14">
        <v>40.8090798444768</v>
      </c>
      <c r="H35" s="14">
        <v>13.5047411726074</v>
      </c>
      <c r="I35" s="14">
        <v>35.8298692181429</v>
      </c>
      <c r="J35" s="14">
        <v>0.497872208456378</v>
      </c>
      <c r="K35" s="14">
        <v>6.83441397501156</v>
      </c>
      <c r="L35" s="14">
        <v>5.68344659911626</v>
      </c>
      <c r="M35" s="14">
        <v>1.80230462690815</v>
      </c>
      <c r="N35" s="14">
        <v>20.2657616178723</v>
      </c>
      <c r="O35" s="28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-168.84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-168.84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14">
        <v>14.0368965381169</v>
      </c>
      <c r="D36" s="14">
        <v>30.1115154648635</v>
      </c>
      <c r="E36" s="14">
        <v>4.46050362271037</v>
      </c>
      <c r="F36" s="14">
        <v>46.1195822034903</v>
      </c>
      <c r="G36" s="14">
        <v>25.8110790482412</v>
      </c>
      <c r="H36" s="14">
        <v>10.5507584600904</v>
      </c>
      <c r="I36" s="14">
        <v>6.85481066636264</v>
      </c>
      <c r="J36" s="14">
        <v>30.4342013584886</v>
      </c>
      <c r="K36" s="14">
        <v>9.90910063264892</v>
      </c>
      <c r="L36" s="14">
        <v>31.7285403497239</v>
      </c>
      <c r="M36" s="14">
        <v>8.26001706998795</v>
      </c>
      <c r="N36" s="14">
        <v>6.69628906762227</v>
      </c>
      <c r="O36" s="28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-168.84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-168.84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-168.84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-168.84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31.3801824859141</v>
      </c>
      <c r="D37" s="14">
        <v>4.01939433300868</v>
      </c>
      <c r="E37" s="14">
        <v>9.15775062516332</v>
      </c>
      <c r="F37" s="14">
        <v>8.895196064841</v>
      </c>
      <c r="G37" s="14">
        <v>15.9700771461459</v>
      </c>
      <c r="H37" s="14">
        <v>1.60165928537026</v>
      </c>
      <c r="I37" s="14">
        <v>2.03367531532422</v>
      </c>
      <c r="J37" s="14">
        <v>9.35199963860214</v>
      </c>
      <c r="K37" s="14">
        <v>32.1781676014635</v>
      </c>
      <c r="L37" s="14">
        <v>22.8754046267334</v>
      </c>
      <c r="M37" s="14">
        <v>13.3219139925486</v>
      </c>
      <c r="N37" s="14">
        <v>10.4877022414686</v>
      </c>
      <c r="O37" s="28"/>
      <c r="P37" s="13">
        <v>34.0</v>
      </c>
      <c r="Q37" s="16">
        <f>VLOOKUP(IF(C37&gt;240,5,IF(C37&gt;180,4,IF(C37&gt;120,3,IF(C37&gt;60,2,IF(C37&gt;30,1,0))))),Trial!$E$8:$H$13,4)</f>
        <v>-168.84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-168.84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2.24247434254966</v>
      </c>
      <c r="D38" s="14">
        <v>16.0944320222752</v>
      </c>
      <c r="E38" s="14">
        <v>45.6323838581271</v>
      </c>
      <c r="F38" s="14">
        <v>14.1208485926719</v>
      </c>
      <c r="G38" s="14">
        <v>31.4343803636452</v>
      </c>
      <c r="H38" s="14">
        <v>8.85818667942658</v>
      </c>
      <c r="I38" s="14">
        <v>6.85745704220608</v>
      </c>
      <c r="J38" s="14">
        <v>0.609040493595413</v>
      </c>
      <c r="K38" s="14">
        <v>9.22617620090023</v>
      </c>
      <c r="L38" s="14">
        <v>70.0854307189028</v>
      </c>
      <c r="M38" s="14">
        <v>25.2002450811181</v>
      </c>
      <c r="N38" s="14">
        <v>12.5397605582358</v>
      </c>
      <c r="O38" s="28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-168.84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-168.84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-844.2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14.7493182861464</v>
      </c>
      <c r="D39" s="14">
        <v>10.6865948013248</v>
      </c>
      <c r="E39" s="14">
        <v>5.25512501830235</v>
      </c>
      <c r="F39" s="14">
        <v>3.49684320690269</v>
      </c>
      <c r="G39" s="14">
        <v>32.431280396851</v>
      </c>
      <c r="H39" s="14">
        <v>12.9036791290374</v>
      </c>
      <c r="I39" s="14">
        <v>6.79189360700548</v>
      </c>
      <c r="J39" s="14">
        <v>10.1841234904714</v>
      </c>
      <c r="K39" s="14">
        <v>5.02242923566711</v>
      </c>
      <c r="L39" s="14">
        <v>5.12192325666547</v>
      </c>
      <c r="M39" s="14">
        <v>5.75087920529768</v>
      </c>
      <c r="N39" s="14">
        <v>12.8391129656913</v>
      </c>
      <c r="O39" s="28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-168.84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22.4029317765001</v>
      </c>
      <c r="D40" s="14">
        <v>5.13949321350083</v>
      </c>
      <c r="E40" s="14">
        <v>15.1312135456276</v>
      </c>
      <c r="F40" s="14">
        <v>47.9709328173087</v>
      </c>
      <c r="G40" s="14">
        <v>8.16253932192922</v>
      </c>
      <c r="H40" s="14">
        <v>28.5186775109235</v>
      </c>
      <c r="I40" s="14">
        <v>0.0805831951587334</v>
      </c>
      <c r="J40" s="14">
        <v>50.673012237478</v>
      </c>
      <c r="K40" s="14">
        <v>31.0522839041863</v>
      </c>
      <c r="L40" s="14">
        <v>1.50201884840231</v>
      </c>
      <c r="M40" s="14">
        <v>8.076956437435</v>
      </c>
      <c r="N40" s="14">
        <v>0.39525750791654</v>
      </c>
      <c r="O40" s="28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-168.84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-168.84</v>
      </c>
      <c r="Y40" s="16">
        <f>VLOOKUP(IF(K40&gt;240,5,IF(K40&gt;180,4,IF(K40&gt;120,3,IF(K40&gt;60,2,IF(K40&gt;30,1,0))))),Trial!$E$8:$H$13,4)</f>
        <v>-168.84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7.77162769110873</v>
      </c>
      <c r="D41" s="14">
        <v>6.05516299372539</v>
      </c>
      <c r="E41" s="14">
        <v>7.16041463194415</v>
      </c>
      <c r="F41" s="14">
        <v>14.8412280994776</v>
      </c>
      <c r="G41" s="14">
        <v>49.2697676245995</v>
      </c>
      <c r="H41" s="14">
        <v>18.9816676586153</v>
      </c>
      <c r="I41" s="14">
        <v>12.2541405346213</v>
      </c>
      <c r="J41" s="14">
        <v>8.13327659748633</v>
      </c>
      <c r="K41" s="14">
        <v>2.50842375969181</v>
      </c>
      <c r="L41" s="14">
        <v>5.56018295285793</v>
      </c>
      <c r="M41" s="14">
        <v>11.9654967354879</v>
      </c>
      <c r="N41" s="14">
        <v>17.3312933038207</v>
      </c>
      <c r="O41" s="28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-168.84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50.4771569718547</v>
      </c>
      <c r="D42" s="14">
        <v>4.44229539949447</v>
      </c>
      <c r="E42" s="14">
        <v>22.5907216027159</v>
      </c>
      <c r="F42" s="14">
        <v>59.5448048474425</v>
      </c>
      <c r="G42" s="14">
        <v>7.04552249301707</v>
      </c>
      <c r="H42" s="14">
        <v>6.37890455313027</v>
      </c>
      <c r="I42" s="14">
        <v>1.5755253668797</v>
      </c>
      <c r="J42" s="14">
        <v>6.89765821723437</v>
      </c>
      <c r="K42" s="14">
        <v>27.997796878821</v>
      </c>
      <c r="L42" s="14">
        <v>7.02666909151104</v>
      </c>
      <c r="M42" s="14">
        <v>3.34231795510277</v>
      </c>
      <c r="N42" s="14">
        <v>17.0467093766885</v>
      </c>
      <c r="O42" s="28"/>
      <c r="P42" s="13">
        <v>39.0</v>
      </c>
      <c r="Q42" s="16">
        <f>VLOOKUP(IF(C42&gt;240,5,IF(C42&gt;180,4,IF(C42&gt;120,3,IF(C42&gt;60,2,IF(C42&gt;30,1,0))))),Trial!$E$8:$H$13,4)</f>
        <v>-168.84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-168.84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0.368075485692465</v>
      </c>
      <c r="D43" s="14">
        <v>6.91477446584031</v>
      </c>
      <c r="E43" s="14">
        <v>35.1618110721042</v>
      </c>
      <c r="F43" s="14">
        <v>0.331423461902887</v>
      </c>
      <c r="G43" s="14">
        <v>5.45144886011258</v>
      </c>
      <c r="H43" s="14">
        <v>5.67456141812727</v>
      </c>
      <c r="I43" s="14">
        <v>7.3463967628777</v>
      </c>
      <c r="J43" s="14">
        <v>36.8069392301365</v>
      </c>
      <c r="K43" s="14">
        <v>1.26189607157303</v>
      </c>
      <c r="L43" s="14">
        <v>24.165835919461</v>
      </c>
      <c r="M43" s="14">
        <v>22.9896715922717</v>
      </c>
      <c r="N43" s="14">
        <v>14.6620836288886</v>
      </c>
      <c r="O43" s="28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-168.84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-168.84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1.69256152817979</v>
      </c>
      <c r="D44" s="14">
        <v>0.990376797590551</v>
      </c>
      <c r="E44" s="14">
        <v>6.50260707604158</v>
      </c>
      <c r="F44" s="14">
        <v>5.50133970100433</v>
      </c>
      <c r="G44" s="14">
        <v>2.16952259618724</v>
      </c>
      <c r="H44" s="14">
        <v>5.699919837733</v>
      </c>
      <c r="I44" s="14">
        <v>6.47660701302812</v>
      </c>
      <c r="J44" s="14">
        <v>16.2814110074903</v>
      </c>
      <c r="K44" s="14">
        <v>5.62222257955</v>
      </c>
      <c r="L44" s="14">
        <v>13.0350995197179</v>
      </c>
      <c r="M44" s="14">
        <v>5.07603825302795</v>
      </c>
      <c r="N44" s="14">
        <v>3.23620743351057</v>
      </c>
      <c r="O44" s="28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0.551925490333669</v>
      </c>
      <c r="D45" s="14">
        <v>3.95082483999431</v>
      </c>
      <c r="E45" s="14">
        <v>44.8331700612731</v>
      </c>
      <c r="F45" s="14">
        <v>7.16880351305008</v>
      </c>
      <c r="G45" s="14">
        <v>2.0741707761772</v>
      </c>
      <c r="H45" s="14">
        <v>0.0945312511265421</v>
      </c>
      <c r="I45" s="14">
        <v>16.0465582407298</v>
      </c>
      <c r="J45" s="14">
        <v>17.6482404017108</v>
      </c>
      <c r="K45" s="14">
        <v>7.06633525899886</v>
      </c>
      <c r="L45" s="14">
        <v>82.0342252638785</v>
      </c>
      <c r="M45" s="14">
        <v>8.73194473329931</v>
      </c>
      <c r="N45" s="14">
        <v>7.79061812208965</v>
      </c>
      <c r="O45" s="28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-168.84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-844.2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14">
        <v>18.1028635421054</v>
      </c>
      <c r="D46" s="14">
        <v>10.2150947833434</v>
      </c>
      <c r="E46" s="14">
        <v>8.85120350634679</v>
      </c>
      <c r="F46" s="14">
        <v>4.69906945712864</v>
      </c>
      <c r="G46" s="14">
        <v>41.2486355080923</v>
      </c>
      <c r="H46" s="14">
        <v>6.76150681218132</v>
      </c>
      <c r="I46" s="14">
        <v>7.637355689859</v>
      </c>
      <c r="J46" s="14">
        <v>5.19736506510526</v>
      </c>
      <c r="K46" s="14">
        <v>14.6660740294712</v>
      </c>
      <c r="L46" s="14">
        <v>20.8337586172008</v>
      </c>
      <c r="M46" s="14">
        <v>16.2878648930447</v>
      </c>
      <c r="N46" s="14">
        <v>4.90924133504578</v>
      </c>
      <c r="O46" s="28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-168.84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19.6339794521438</v>
      </c>
      <c r="D47" s="14">
        <v>8.35566824767739</v>
      </c>
      <c r="E47" s="14">
        <v>20.7439925980972</v>
      </c>
      <c r="F47" s="14">
        <v>9.91722321370617</v>
      </c>
      <c r="G47" s="14">
        <v>15.851104761775</v>
      </c>
      <c r="H47" s="14">
        <v>1.89564202936232</v>
      </c>
      <c r="I47" s="14">
        <v>8.42595339054242</v>
      </c>
      <c r="J47" s="14">
        <v>7.40328290266916</v>
      </c>
      <c r="K47" s="14">
        <v>5.93892632117383</v>
      </c>
      <c r="L47" s="14">
        <v>8.81763409795906</v>
      </c>
      <c r="M47" s="14">
        <v>35.9355247840008</v>
      </c>
      <c r="N47" s="14">
        <v>0.67129895600001</v>
      </c>
      <c r="O47" s="28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-168.84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4.94710689821338</v>
      </c>
      <c r="D48" s="14">
        <v>22.6290669186477</v>
      </c>
      <c r="E48" s="14">
        <v>12.8373129004294</v>
      </c>
      <c r="F48" s="14">
        <v>10.2278675185516</v>
      </c>
      <c r="G48" s="14">
        <v>4.85660481266677</v>
      </c>
      <c r="H48" s="14">
        <v>2.35664041846799</v>
      </c>
      <c r="I48" s="14">
        <v>96.3702934997951</v>
      </c>
      <c r="J48" s="14">
        <v>7.86813397658989</v>
      </c>
      <c r="K48" s="14">
        <v>3.46348807877267</v>
      </c>
      <c r="L48" s="14">
        <v>14.0294070419411</v>
      </c>
      <c r="M48" s="14">
        <v>13.1723837542848</v>
      </c>
      <c r="N48" s="14">
        <v>16.4768610096754</v>
      </c>
      <c r="O48" s="28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-844.2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14">
        <v>0.200784200132954</v>
      </c>
      <c r="D49" s="14">
        <v>2.12205280316994</v>
      </c>
      <c r="E49" s="14">
        <v>22.3029492656781</v>
      </c>
      <c r="F49" s="14">
        <v>1.94834346184507</v>
      </c>
      <c r="G49" s="14">
        <v>25.2675144641165</v>
      </c>
      <c r="H49" s="14">
        <v>5.10258214050036</v>
      </c>
      <c r="I49" s="14">
        <v>3.10584113700315</v>
      </c>
      <c r="J49" s="14">
        <v>38.6425703279396</v>
      </c>
      <c r="K49" s="14">
        <v>5.51049612695351</v>
      </c>
      <c r="L49" s="14">
        <v>17.2608440782161</v>
      </c>
      <c r="M49" s="14">
        <v>27.1364250673417</v>
      </c>
      <c r="N49" s="14">
        <v>13.0635977111043</v>
      </c>
      <c r="O49" s="28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-168.84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0.058046558406204</v>
      </c>
      <c r="D50" s="14">
        <v>57.9696558057995</v>
      </c>
      <c r="E50" s="14">
        <v>17.5559563214474</v>
      </c>
      <c r="F50" s="14">
        <v>1.5987078496255</v>
      </c>
      <c r="G50" s="14">
        <v>0.0273838851796399</v>
      </c>
      <c r="H50" s="14">
        <v>61.1087765606278</v>
      </c>
      <c r="I50" s="14">
        <v>52.16458427451</v>
      </c>
      <c r="J50" s="14">
        <v>15.6416734745475</v>
      </c>
      <c r="K50" s="14">
        <v>9.77632539113984</v>
      </c>
      <c r="L50" s="14">
        <v>1.19427206693217</v>
      </c>
      <c r="M50" s="14">
        <v>4.16994618717581</v>
      </c>
      <c r="N50" s="14">
        <v>37.1252178846948</v>
      </c>
      <c r="O50" s="28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-168.84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-844.2</v>
      </c>
      <c r="W50" s="16">
        <f>VLOOKUP(IF(I50&gt;240,5,IF(I50&gt;180,4,IF(I50&gt;120,3,IF(I50&gt;60,2,IF(I50&gt;30,1,0))))),Trial!$E$8:$H$13,4)</f>
        <v>-168.84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-168.84</v>
      </c>
    </row>
    <row r="51" ht="15.75" customHeight="1">
      <c r="B51" s="13">
        <v>48.0</v>
      </c>
      <c r="C51" s="14">
        <v>6.98924507712945</v>
      </c>
      <c r="D51" s="14">
        <v>1.29758261376992</v>
      </c>
      <c r="E51" s="14">
        <v>5.06155742162944</v>
      </c>
      <c r="F51" s="14">
        <v>15.6436262832241</v>
      </c>
      <c r="G51" s="14">
        <v>16.5816728810998</v>
      </c>
      <c r="H51" s="14">
        <v>7.16828053579693</v>
      </c>
      <c r="I51" s="14">
        <v>14.2302285730545</v>
      </c>
      <c r="J51" s="14">
        <v>48.4611708535817</v>
      </c>
      <c r="K51" s="14">
        <v>6.47909935796633</v>
      </c>
      <c r="L51" s="14">
        <v>15.5083023843573</v>
      </c>
      <c r="M51" s="14">
        <v>1.8662100029178</v>
      </c>
      <c r="N51" s="14">
        <v>25.719991166747</v>
      </c>
      <c r="O51" s="28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-168.84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6.49971980368719</v>
      </c>
      <c r="D52" s="14">
        <v>17.7295231673153</v>
      </c>
      <c r="E52" s="14">
        <v>6.56391307013109</v>
      </c>
      <c r="F52" s="14">
        <v>7.02890486223623</v>
      </c>
      <c r="G52" s="14">
        <v>5.5331555265002</v>
      </c>
      <c r="H52" s="14">
        <v>3.95369060570374</v>
      </c>
      <c r="I52" s="14">
        <v>38.203595697852</v>
      </c>
      <c r="J52" s="14">
        <v>0.28408857062459</v>
      </c>
      <c r="K52" s="14">
        <v>0.561344004236162</v>
      </c>
      <c r="L52" s="14">
        <v>0.925762343870468</v>
      </c>
      <c r="M52" s="14">
        <v>43.6493871708341</v>
      </c>
      <c r="N52" s="14">
        <v>29.593262503526</v>
      </c>
      <c r="O52" s="28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-168.84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-168.84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14">
        <v>0.884749686811119</v>
      </c>
      <c r="D53" s="14">
        <v>12.2470773237975</v>
      </c>
      <c r="E53" s="14">
        <v>1.94293016825923</v>
      </c>
      <c r="F53" s="14">
        <v>0.629401495680213</v>
      </c>
      <c r="G53" s="14">
        <v>7.56578938337043</v>
      </c>
      <c r="H53" s="14">
        <v>0.538688199675039</v>
      </c>
      <c r="I53" s="14">
        <v>23.0325869085703</v>
      </c>
      <c r="J53" s="14">
        <v>5.70675893822477</v>
      </c>
      <c r="K53" s="14">
        <v>16.997729082893</v>
      </c>
      <c r="L53" s="14">
        <v>10.1913899718784</v>
      </c>
      <c r="M53" s="14">
        <v>1.18176640709862</v>
      </c>
      <c r="N53" s="14">
        <v>5.60619531199336</v>
      </c>
      <c r="O53" s="28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14">
        <v>4.47197059169412</v>
      </c>
      <c r="D54" s="14">
        <v>0.350476711116529</v>
      </c>
      <c r="E54" s="14">
        <v>27.5959156627271</v>
      </c>
      <c r="F54" s="14">
        <v>0.897733240853995</v>
      </c>
      <c r="G54" s="14">
        <v>23.5622639568958</v>
      </c>
      <c r="H54" s="14">
        <v>7.64053378952667</v>
      </c>
      <c r="I54" s="14">
        <v>0.483484400901943</v>
      </c>
      <c r="J54" s="14">
        <v>30.8070077920768</v>
      </c>
      <c r="K54" s="14">
        <v>5.34594951197505</v>
      </c>
      <c r="L54" s="14">
        <v>4.55092361472941</v>
      </c>
      <c r="M54" s="14">
        <v>1.07815923169255</v>
      </c>
      <c r="N54" s="14">
        <v>32.1703350892316</v>
      </c>
      <c r="O54" s="28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-168.84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-168.84</v>
      </c>
    </row>
    <row r="55" ht="15.75" customHeight="1">
      <c r="B55" s="13">
        <v>52.0</v>
      </c>
      <c r="C55" s="14">
        <v>13.9542276592212</v>
      </c>
      <c r="D55" s="14">
        <v>15.697908104791</v>
      </c>
      <c r="E55" s="14">
        <v>38.3945023156425</v>
      </c>
      <c r="F55" s="14">
        <v>10.4470329886405</v>
      </c>
      <c r="G55" s="14">
        <v>13.3835273974793</v>
      </c>
      <c r="H55" s="14">
        <v>11.1912353982435</v>
      </c>
      <c r="I55" s="14">
        <v>3.06144630540722</v>
      </c>
      <c r="J55" s="14">
        <v>6.74033131683245</v>
      </c>
      <c r="K55" s="14">
        <v>0.0580521393567324</v>
      </c>
      <c r="L55" s="14">
        <v>24.2639540362924</v>
      </c>
      <c r="M55" s="14">
        <v>6.81126156370301</v>
      </c>
      <c r="N55" s="14">
        <v>3.10615119419993</v>
      </c>
      <c r="O55" s="28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-168.84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16.4528616930576</v>
      </c>
      <c r="D56" s="14">
        <v>3.51398286642507</v>
      </c>
      <c r="E56" s="14">
        <v>6.97131441906095</v>
      </c>
      <c r="F56" s="14">
        <v>65.2761046111609</v>
      </c>
      <c r="G56" s="14">
        <v>46.8385992838348</v>
      </c>
      <c r="H56" s="14">
        <v>3.15315761382782</v>
      </c>
      <c r="I56" s="14">
        <v>35.0970714986047</v>
      </c>
      <c r="J56" s="14">
        <v>5.20690628264505</v>
      </c>
      <c r="K56" s="14">
        <v>3.64825008669868</v>
      </c>
      <c r="L56" s="14">
        <v>2.28576674236929</v>
      </c>
      <c r="M56" s="14">
        <v>7.32830749482885</v>
      </c>
      <c r="N56" s="14">
        <v>9.0789586189203</v>
      </c>
      <c r="O56" s="28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-844.2</v>
      </c>
      <c r="U56" s="16">
        <f>VLOOKUP(IF(G56&gt;240,5,IF(G56&gt;180,4,IF(G56&gt;120,3,IF(G56&gt;60,2,IF(G56&gt;30,1,0))))),Trial!$E$8:$H$13,4)</f>
        <v>-168.84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-168.84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15.5734519926113</v>
      </c>
      <c r="D57" s="14">
        <v>32.1392647251209</v>
      </c>
      <c r="E57" s="14">
        <v>16.3760188015304</v>
      </c>
      <c r="F57" s="14">
        <v>55.0220231028432</v>
      </c>
      <c r="G57" s="14">
        <v>19.0944186871158</v>
      </c>
      <c r="H57" s="14">
        <v>17.1818335267863</v>
      </c>
      <c r="I57" s="14">
        <v>4.01217237287862</v>
      </c>
      <c r="J57" s="14">
        <v>13.9535566409326</v>
      </c>
      <c r="K57" s="14">
        <v>19.3986316484617</v>
      </c>
      <c r="L57" s="14">
        <v>3.95366163007986</v>
      </c>
      <c r="M57" s="14">
        <v>48.5880073134728</v>
      </c>
      <c r="N57" s="14">
        <v>18.5442072333055</v>
      </c>
      <c r="O57" s="28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-168.84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-168.84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-168.84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33.0882853716334</v>
      </c>
      <c r="D58" s="14">
        <v>3.08116806903854</v>
      </c>
      <c r="E58" s="14">
        <v>40.4806771576127</v>
      </c>
      <c r="F58" s="14">
        <v>40.3821319602152</v>
      </c>
      <c r="G58" s="14">
        <v>6.49201244814321</v>
      </c>
      <c r="H58" s="14">
        <v>7.84053133617674</v>
      </c>
      <c r="I58" s="14">
        <v>1.20094304904342</v>
      </c>
      <c r="J58" s="14">
        <v>54.5727442468227</v>
      </c>
      <c r="K58" s="14">
        <v>5.51303864456713</v>
      </c>
      <c r="L58" s="14">
        <v>7.02518426114693</v>
      </c>
      <c r="M58" s="14">
        <v>6.84235460590571</v>
      </c>
      <c r="N58" s="14">
        <v>22.8120761352096</v>
      </c>
      <c r="O58" s="28"/>
      <c r="P58" s="13">
        <v>55.0</v>
      </c>
      <c r="Q58" s="16">
        <f>VLOOKUP(IF(C58&gt;240,5,IF(C58&gt;180,4,IF(C58&gt;120,3,IF(C58&gt;60,2,IF(C58&gt;30,1,0))))),Trial!$E$8:$H$13,4)</f>
        <v>-168.84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-168.84</v>
      </c>
      <c r="T58" s="16">
        <f>VLOOKUP(IF(F58&gt;240,5,IF(F58&gt;180,4,IF(F58&gt;120,3,IF(F58&gt;60,2,IF(F58&gt;30,1,0))))),Trial!$E$8:$H$13,4)</f>
        <v>-168.84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-168.84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13.1977920646997</v>
      </c>
      <c r="D59" s="14">
        <v>4.7995415486648</v>
      </c>
      <c r="E59" s="14">
        <v>12.4209930415483</v>
      </c>
      <c r="F59" s="14">
        <v>82.1397031333891</v>
      </c>
      <c r="G59" s="14">
        <v>23.3350693421874</v>
      </c>
      <c r="H59" s="14">
        <v>9.17087360518053</v>
      </c>
      <c r="I59" s="14">
        <v>37.4821886494478</v>
      </c>
      <c r="J59" s="14">
        <v>8.86604730505496</v>
      </c>
      <c r="K59" s="14">
        <v>18.1455017387154</v>
      </c>
      <c r="L59" s="14">
        <v>26.0311582299385</v>
      </c>
      <c r="M59" s="14">
        <v>23.2471676251355</v>
      </c>
      <c r="N59" s="14">
        <v>3.21318994569861</v>
      </c>
      <c r="O59" s="28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-844.2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-168.84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11.9433918216484</v>
      </c>
      <c r="D60" s="14">
        <v>15.3289380244197</v>
      </c>
      <c r="E60" s="14">
        <v>1.6338744875975</v>
      </c>
      <c r="F60" s="14">
        <v>15.2471730191786</v>
      </c>
      <c r="G60" s="14">
        <v>51.2462671075888</v>
      </c>
      <c r="H60" s="14">
        <v>4.78052868973464</v>
      </c>
      <c r="I60" s="14">
        <v>1.87675094101994</v>
      </c>
      <c r="J60" s="14">
        <v>3.45017421757802</v>
      </c>
      <c r="K60" s="14">
        <v>50.4164413449757</v>
      </c>
      <c r="L60" s="14">
        <v>16.7495228809522</v>
      </c>
      <c r="M60" s="14">
        <v>11.392423454042</v>
      </c>
      <c r="N60" s="14">
        <v>40.0591816454848</v>
      </c>
      <c r="O60" s="28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-168.84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-168.84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-168.84</v>
      </c>
    </row>
    <row r="61" ht="15.75" customHeight="1">
      <c r="B61" s="13">
        <v>58.0</v>
      </c>
      <c r="C61" s="14">
        <v>25.2469987422211</v>
      </c>
      <c r="D61" s="14">
        <v>10.3490133583546</v>
      </c>
      <c r="E61" s="14">
        <v>49.6393513119023</v>
      </c>
      <c r="F61" s="14">
        <v>18.7239713681148</v>
      </c>
      <c r="G61" s="14">
        <v>17.0070739549803</v>
      </c>
      <c r="H61" s="14">
        <v>13.0041438827269</v>
      </c>
      <c r="I61" s="14">
        <v>13.5632227451651</v>
      </c>
      <c r="J61" s="14">
        <v>6.27850627759472</v>
      </c>
      <c r="K61" s="14">
        <v>47.2028152796927</v>
      </c>
      <c r="L61" s="14">
        <v>36.4050239381319</v>
      </c>
      <c r="M61" s="14">
        <v>6.63559183711186</v>
      </c>
      <c r="N61" s="14">
        <v>2.15061000640084</v>
      </c>
      <c r="O61" s="28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-168.84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-168.84</v>
      </c>
      <c r="Z61" s="16">
        <f>VLOOKUP(IF(L61&gt;240,5,IF(L61&gt;180,4,IF(L61&gt;120,3,IF(L61&gt;60,2,IF(L61&gt;30,1,0))))),Trial!$E$8:$H$13,4)</f>
        <v>-168.84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14">
        <v>11.6726000950071</v>
      </c>
      <c r="D62" s="14">
        <v>12.0285730802672</v>
      </c>
      <c r="E62" s="14">
        <v>7.45022353017703</v>
      </c>
      <c r="F62" s="14">
        <v>12.658550175208</v>
      </c>
      <c r="G62" s="14">
        <v>4.19785784361614</v>
      </c>
      <c r="H62" s="14">
        <v>6.82930111186579</v>
      </c>
      <c r="I62" s="14">
        <v>5.99854527739808</v>
      </c>
      <c r="J62" s="14">
        <v>12.6696202804552</v>
      </c>
      <c r="K62" s="14">
        <v>10.8061966386842</v>
      </c>
      <c r="L62" s="14">
        <v>9.32614730671048</v>
      </c>
      <c r="M62" s="14">
        <v>6.61955402555923</v>
      </c>
      <c r="N62" s="14">
        <v>41.4574334658405</v>
      </c>
      <c r="O62" s="28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-168.84</v>
      </c>
    </row>
    <row r="63" ht="15.75" customHeight="1">
      <c r="B63" s="13">
        <v>60.0</v>
      </c>
      <c r="C63" s="14">
        <v>1.24331546146779</v>
      </c>
      <c r="D63" s="14">
        <v>9.24641999183223</v>
      </c>
      <c r="E63" s="14">
        <v>3.7752753845416</v>
      </c>
      <c r="F63" s="14">
        <v>12.8760745015381</v>
      </c>
      <c r="G63" s="14">
        <v>2.33221385090366</v>
      </c>
      <c r="H63" s="14">
        <v>25.5487025576667</v>
      </c>
      <c r="I63" s="14">
        <v>0.697913594460367</v>
      </c>
      <c r="J63" s="14">
        <v>26.0232699091051</v>
      </c>
      <c r="K63" s="14">
        <v>15.3822830965029</v>
      </c>
      <c r="L63" s="14">
        <v>6.16734987124801</v>
      </c>
      <c r="M63" s="14">
        <v>8.77874169498682</v>
      </c>
      <c r="N63" s="14">
        <v>38.4905558526238</v>
      </c>
      <c r="O63" s="28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-168.84</v>
      </c>
    </row>
    <row r="64" ht="15.75" customHeight="1">
      <c r="B64" s="13">
        <v>61.0</v>
      </c>
      <c r="C64" s="14">
        <v>23.7125603935186</v>
      </c>
      <c r="D64" s="14">
        <v>5.06645805202425</v>
      </c>
      <c r="E64" s="14">
        <v>0.95216118497774</v>
      </c>
      <c r="F64" s="14">
        <v>5.26127079734579</v>
      </c>
      <c r="G64" s="14">
        <v>10.6549574329417</v>
      </c>
      <c r="H64" s="14">
        <v>18.9104961364748</v>
      </c>
      <c r="I64" s="14">
        <v>0.722303374204785</v>
      </c>
      <c r="J64" s="14">
        <v>36.4696770421883</v>
      </c>
      <c r="K64" s="14">
        <v>5.48044277310836</v>
      </c>
      <c r="L64" s="14">
        <v>3.28755298516455</v>
      </c>
      <c r="M64" s="14">
        <v>1.90348368249192</v>
      </c>
      <c r="N64" s="14">
        <v>3.37092245696113</v>
      </c>
      <c r="O64" s="28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-168.84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7.10984115488827</v>
      </c>
      <c r="D65" s="14">
        <v>23.2891990697447</v>
      </c>
      <c r="E65" s="14">
        <v>14.5173704326566</v>
      </c>
      <c r="F65" s="14">
        <v>2.83529265993098</v>
      </c>
      <c r="G65" s="14">
        <v>5.1986000337638</v>
      </c>
      <c r="H65" s="14">
        <v>8.62556102316307</v>
      </c>
      <c r="I65" s="14">
        <v>14.5369664570493</v>
      </c>
      <c r="J65" s="14">
        <v>26.4795946876023</v>
      </c>
      <c r="K65" s="14">
        <v>7.1854408713989</v>
      </c>
      <c r="L65" s="14">
        <v>2.57503600325435</v>
      </c>
      <c r="M65" s="14">
        <v>2.05767032923177</v>
      </c>
      <c r="N65" s="14">
        <v>9.99365394003689</v>
      </c>
      <c r="O65" s="28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3.45810960705534</v>
      </c>
      <c r="D66" s="14">
        <v>12.885450599085</v>
      </c>
      <c r="E66" s="14">
        <v>4.13060661172494</v>
      </c>
      <c r="F66" s="14">
        <v>27.7366072447722</v>
      </c>
      <c r="G66" s="14">
        <v>0.059808953606137</v>
      </c>
      <c r="H66" s="14">
        <v>5.12177247321233</v>
      </c>
      <c r="I66" s="14">
        <v>8.65923608187586</v>
      </c>
      <c r="J66" s="14">
        <v>2.16835360223176</v>
      </c>
      <c r="K66" s="14">
        <v>3.91937146894634</v>
      </c>
      <c r="L66" s="14">
        <v>6.71141311828003</v>
      </c>
      <c r="M66" s="14">
        <v>1.67649105191231</v>
      </c>
      <c r="N66" s="14">
        <v>24.0964709564966</v>
      </c>
      <c r="O66" s="28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14.9443337268414</v>
      </c>
      <c r="D67" s="14">
        <v>14.5894852693411</v>
      </c>
      <c r="E67" s="14">
        <v>16.7058781574698</v>
      </c>
      <c r="F67" s="14">
        <v>4.67453392517232</v>
      </c>
      <c r="G67" s="14">
        <v>3.86650912889391</v>
      </c>
      <c r="H67" s="14">
        <v>50.3587556605167</v>
      </c>
      <c r="I67" s="14">
        <v>2.68454047780343</v>
      </c>
      <c r="J67" s="14">
        <v>68.8429979755919</v>
      </c>
      <c r="K67" s="14">
        <v>29.7773380937491</v>
      </c>
      <c r="L67" s="14">
        <v>0.286543986294419</v>
      </c>
      <c r="M67" s="14">
        <v>11.6255219460683</v>
      </c>
      <c r="N67" s="14">
        <v>0.506993844173849</v>
      </c>
      <c r="O67" s="28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-168.84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-844.2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19.7604427852886</v>
      </c>
      <c r="D68" s="14">
        <v>104.831895554529</v>
      </c>
      <c r="E68" s="14">
        <v>11.735864859851</v>
      </c>
      <c r="F68" s="14">
        <v>8.32109511131421</v>
      </c>
      <c r="G68" s="14">
        <v>2.78374310815707</v>
      </c>
      <c r="H68" s="14">
        <v>8.772650398314</v>
      </c>
      <c r="I68" s="14">
        <v>21.3579203522136</v>
      </c>
      <c r="J68" s="14">
        <v>3.35010343696922</v>
      </c>
      <c r="K68" s="14">
        <v>2.02431532088667</v>
      </c>
      <c r="L68" s="14">
        <v>8.12956939218566</v>
      </c>
      <c r="M68" s="14">
        <v>26.5438517542992</v>
      </c>
      <c r="N68" s="14">
        <v>0.348419097717851</v>
      </c>
      <c r="O68" s="28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-844.2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14">
        <v>5.55539859691635</v>
      </c>
      <c r="D69" s="14">
        <v>3.15847176519304</v>
      </c>
      <c r="E69" s="14">
        <v>12.8668857037811</v>
      </c>
      <c r="F69" s="14">
        <v>9.26830495242029</v>
      </c>
      <c r="G69" s="14">
        <v>61.0337911607856</v>
      </c>
      <c r="H69" s="14">
        <v>24.5851485325459</v>
      </c>
      <c r="I69" s="14">
        <v>0.266828828025609</v>
      </c>
      <c r="J69" s="14">
        <v>1.93196408079666</v>
      </c>
      <c r="K69" s="14">
        <v>15.8102329674395</v>
      </c>
      <c r="L69" s="14">
        <v>12.0154910947414</v>
      </c>
      <c r="M69" s="14">
        <v>45.2621253091696</v>
      </c>
      <c r="N69" s="14">
        <v>0.690300792921335</v>
      </c>
      <c r="O69" s="28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-844.2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-168.84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15.2683312765541</v>
      </c>
      <c r="D70" s="14">
        <v>20.2636099693583</v>
      </c>
      <c r="E70" s="14">
        <v>11.2725318403201</v>
      </c>
      <c r="F70" s="14">
        <v>7.47300507500768</v>
      </c>
      <c r="G70" s="14">
        <v>33.3027554563912</v>
      </c>
      <c r="H70" s="14">
        <v>5.84463272709399</v>
      </c>
      <c r="I70" s="14">
        <v>44.1713315223284</v>
      </c>
      <c r="J70" s="14">
        <v>4.27491515642032</v>
      </c>
      <c r="K70" s="14">
        <v>1.95008555203911</v>
      </c>
      <c r="L70" s="14">
        <v>23.9143102882866</v>
      </c>
      <c r="M70" s="14">
        <v>14.1541828907313</v>
      </c>
      <c r="N70" s="14">
        <v>19.0050794457303</v>
      </c>
      <c r="O70" s="28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-168.84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-168.84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20.211167083423</v>
      </c>
      <c r="D71" s="14">
        <v>17.4676950036766</v>
      </c>
      <c r="E71" s="14">
        <v>2.37298992695287</v>
      </c>
      <c r="F71" s="14">
        <v>3.19199431990165</v>
      </c>
      <c r="G71" s="14">
        <v>0.57432993447875</v>
      </c>
      <c r="H71" s="14">
        <v>19.5982563675599</v>
      </c>
      <c r="I71" s="14">
        <v>21.0605334664199</v>
      </c>
      <c r="J71" s="14">
        <v>12.7232400369747</v>
      </c>
      <c r="K71" s="14">
        <v>4.83590509509668</v>
      </c>
      <c r="L71" s="14">
        <v>36.4977218284925</v>
      </c>
      <c r="M71" s="14">
        <v>4.43783913273364</v>
      </c>
      <c r="N71" s="14">
        <v>0.803897303362808</v>
      </c>
      <c r="O71" s="28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-168.84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15.0420067592742</v>
      </c>
      <c r="D72" s="14">
        <v>3.57572194177977</v>
      </c>
      <c r="E72" s="14">
        <v>8.2930323652587</v>
      </c>
      <c r="F72" s="14">
        <v>19.8504726256462</v>
      </c>
      <c r="G72" s="14">
        <v>39.7492360211631</v>
      </c>
      <c r="H72" s="14">
        <v>14.1748816169276</v>
      </c>
      <c r="I72" s="14">
        <v>1.69742558151484</v>
      </c>
      <c r="J72" s="14">
        <v>7.88516292349176</v>
      </c>
      <c r="K72" s="14">
        <v>24.7005583147023</v>
      </c>
      <c r="L72" s="14">
        <v>0.311118357349187</v>
      </c>
      <c r="M72" s="14">
        <v>7.65161613933742</v>
      </c>
      <c r="N72" s="14">
        <v>16.0331035538794</v>
      </c>
      <c r="O72" s="28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-168.84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1.18059642612934</v>
      </c>
      <c r="D73" s="14">
        <v>4.48877129238099</v>
      </c>
      <c r="E73" s="14">
        <v>8.70055647566915</v>
      </c>
      <c r="F73" s="14">
        <v>7.39129173802212</v>
      </c>
      <c r="G73" s="14">
        <v>2.27873264579102</v>
      </c>
      <c r="H73" s="14">
        <v>25.3024677826527</v>
      </c>
      <c r="I73" s="14">
        <v>29.4297495658014</v>
      </c>
      <c r="J73" s="14">
        <v>40.9610091037771</v>
      </c>
      <c r="K73" s="14">
        <v>42.3488776703317</v>
      </c>
      <c r="L73" s="14">
        <v>25.2559341971926</v>
      </c>
      <c r="M73" s="14">
        <v>13.0334793257745</v>
      </c>
      <c r="N73" s="14">
        <v>12.4078352137687</v>
      </c>
      <c r="O73" s="28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-168.84</v>
      </c>
      <c r="Y73" s="16">
        <f>VLOOKUP(IF(K73&gt;240,5,IF(K73&gt;180,4,IF(K73&gt;120,3,IF(K73&gt;60,2,IF(K73&gt;30,1,0))))),Trial!$E$8:$H$13,4)</f>
        <v>-168.84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3.8849303056486</v>
      </c>
      <c r="D74" s="14">
        <v>0.695337485522032</v>
      </c>
      <c r="E74" s="14">
        <v>20.4583856457131</v>
      </c>
      <c r="F74" s="14">
        <v>4.19684064108878</v>
      </c>
      <c r="G74" s="14">
        <v>1.93742481758818</v>
      </c>
      <c r="H74" s="14">
        <v>3.72177892460345</v>
      </c>
      <c r="I74" s="14">
        <v>11.4494724449177</v>
      </c>
      <c r="J74" s="14">
        <v>11.4568779005887</v>
      </c>
      <c r="K74" s="14">
        <v>10.4303869552197</v>
      </c>
      <c r="L74" s="14">
        <v>8.8543962710537</v>
      </c>
      <c r="M74" s="14">
        <v>4.79392276145518</v>
      </c>
      <c r="N74" s="14">
        <v>6.69797823075494</v>
      </c>
      <c r="O74" s="28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10.7278033665599</v>
      </c>
      <c r="D75" s="14">
        <v>8.06100154062733</v>
      </c>
      <c r="E75" s="14">
        <v>6.27698573534165</v>
      </c>
      <c r="F75" s="14">
        <v>15.7982502685146</v>
      </c>
      <c r="G75" s="14">
        <v>6.59917609998956</v>
      </c>
      <c r="H75" s="14">
        <v>7.25512362085283</v>
      </c>
      <c r="I75" s="14">
        <v>6.92618062254041</v>
      </c>
      <c r="J75" s="14">
        <v>23.4287976833496</v>
      </c>
      <c r="K75" s="14">
        <v>8.95527905551717</v>
      </c>
      <c r="L75" s="14">
        <v>56.082078950658</v>
      </c>
      <c r="M75" s="14">
        <v>9.52824410749599</v>
      </c>
      <c r="N75" s="14">
        <v>7.28415758349001</v>
      </c>
      <c r="O75" s="28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-168.84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37.4118139669021</v>
      </c>
      <c r="D76" s="14">
        <v>87.0236883262053</v>
      </c>
      <c r="E76" s="14">
        <v>18.9447184692355</v>
      </c>
      <c r="F76" s="14">
        <v>36.4360361620506</v>
      </c>
      <c r="G76" s="14">
        <v>45.1844417651124</v>
      </c>
      <c r="H76" s="14">
        <v>21.2160961932367</v>
      </c>
      <c r="I76" s="14">
        <v>33.1370170861205</v>
      </c>
      <c r="J76" s="14">
        <v>7.21546494634822</v>
      </c>
      <c r="K76" s="14">
        <v>8.01480908179656</v>
      </c>
      <c r="L76" s="14">
        <v>10.653932117629</v>
      </c>
      <c r="M76" s="14">
        <v>8.16477250540629</v>
      </c>
      <c r="N76" s="14">
        <v>11.7888169298526</v>
      </c>
      <c r="O76" s="28"/>
      <c r="P76" s="13">
        <v>73.0</v>
      </c>
      <c r="Q76" s="16">
        <f>VLOOKUP(IF(C76&gt;240,5,IF(C76&gt;180,4,IF(C76&gt;120,3,IF(C76&gt;60,2,IF(C76&gt;30,1,0))))),Trial!$E$8:$H$13,4)</f>
        <v>-168.84</v>
      </c>
      <c r="R76" s="16">
        <f>VLOOKUP(IF(D76&gt;240,5,IF(D76&gt;180,4,IF(D76&gt;120,3,IF(D76&gt;60,2,IF(D76&gt;30,1,0))))),Trial!$E$8:$H$13,4)</f>
        <v>-844.2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-168.84</v>
      </c>
      <c r="U76" s="16">
        <f>VLOOKUP(IF(G76&gt;240,5,IF(G76&gt;180,4,IF(G76&gt;120,3,IF(G76&gt;60,2,IF(G76&gt;30,1,0))))),Trial!$E$8:$H$13,4)</f>
        <v>-168.84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-168.84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8.68963625980541</v>
      </c>
      <c r="D77" s="14">
        <v>15.2827656313408</v>
      </c>
      <c r="E77" s="14">
        <v>10.2848301501945</v>
      </c>
      <c r="F77" s="14">
        <v>6.8849222897552</v>
      </c>
      <c r="G77" s="14">
        <v>1.40572787029669</v>
      </c>
      <c r="H77" s="14">
        <v>14.4971473741563</v>
      </c>
      <c r="I77" s="14">
        <v>7.45790329528973</v>
      </c>
      <c r="J77" s="14">
        <v>6.79615556728095</v>
      </c>
      <c r="K77" s="14">
        <v>9.28917621262372</v>
      </c>
      <c r="L77" s="14">
        <v>26.6711941234759</v>
      </c>
      <c r="M77" s="14">
        <v>1.51394470827654</v>
      </c>
      <c r="N77" s="14">
        <v>15.6653048324617</v>
      </c>
      <c r="O77" s="28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10.0816124444827</v>
      </c>
      <c r="D78" s="14">
        <v>8.88777803862467</v>
      </c>
      <c r="E78" s="14">
        <v>8.00348125215111</v>
      </c>
      <c r="F78" s="14">
        <v>5.73930801590905</v>
      </c>
      <c r="G78" s="14">
        <v>0.388223556392214</v>
      </c>
      <c r="H78" s="14">
        <v>31.7570784899579</v>
      </c>
      <c r="I78" s="14">
        <v>0.766041486289961</v>
      </c>
      <c r="J78" s="14">
        <v>31.6650635226616</v>
      </c>
      <c r="K78" s="14">
        <v>5.37598961731419</v>
      </c>
      <c r="L78" s="14">
        <v>43.8245652456789</v>
      </c>
      <c r="M78" s="14">
        <v>37.7712126937022</v>
      </c>
      <c r="N78" s="14">
        <v>17.7546126761692</v>
      </c>
      <c r="O78" s="28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-168.84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-168.84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-168.84</v>
      </c>
      <c r="AA78" s="16">
        <f>VLOOKUP(IF(M78&gt;240,5,IF(M78&gt;180,4,IF(M78&gt;120,3,IF(M78&gt;60,2,IF(M78&gt;30,1,0))))),Trial!$E$8:$H$13,4)</f>
        <v>-168.84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3.15506978658959</v>
      </c>
      <c r="D79" s="14">
        <v>3.39183412926279</v>
      </c>
      <c r="E79" s="14">
        <v>34.0382389364833</v>
      </c>
      <c r="F79" s="14">
        <v>57.8388553174371</v>
      </c>
      <c r="G79" s="14">
        <v>4.26819091405453</v>
      </c>
      <c r="H79" s="14">
        <v>7.73101767757908</v>
      </c>
      <c r="I79" s="14">
        <v>25.5687184898619</v>
      </c>
      <c r="J79" s="14">
        <v>1.36192038244353</v>
      </c>
      <c r="K79" s="14">
        <v>8.31118613714352</v>
      </c>
      <c r="L79" s="14">
        <v>1.12291498593677</v>
      </c>
      <c r="M79" s="14">
        <v>28.5190959075902</v>
      </c>
      <c r="N79" s="14">
        <v>27.6747489428583</v>
      </c>
      <c r="O79" s="28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-168.84</v>
      </c>
      <c r="T79" s="16">
        <f>VLOOKUP(IF(F79&gt;240,5,IF(F79&gt;180,4,IF(F79&gt;120,3,IF(F79&gt;60,2,IF(F79&gt;30,1,0))))),Trial!$E$8:$H$13,4)</f>
        <v>-168.84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45.8764691253133</v>
      </c>
      <c r="D80" s="14">
        <v>77.5508131313076</v>
      </c>
      <c r="E80" s="14">
        <v>10.4064867894656</v>
      </c>
      <c r="F80" s="14">
        <v>19.3633674591066</v>
      </c>
      <c r="G80" s="14">
        <v>24.4106894718919</v>
      </c>
      <c r="H80" s="14">
        <v>8.9596646768041</v>
      </c>
      <c r="I80" s="14">
        <v>29.8172829753224</v>
      </c>
      <c r="J80" s="14">
        <v>7.31591553194448</v>
      </c>
      <c r="K80" s="14">
        <v>1.17012472590432</v>
      </c>
      <c r="L80" s="14">
        <v>6.43983231391758</v>
      </c>
      <c r="M80" s="14">
        <v>7.35195852583274</v>
      </c>
      <c r="N80" s="14">
        <v>11.5661791602199</v>
      </c>
      <c r="O80" s="28"/>
      <c r="P80" s="13">
        <v>77.0</v>
      </c>
      <c r="Q80" s="16">
        <f>VLOOKUP(IF(C80&gt;240,5,IF(C80&gt;180,4,IF(C80&gt;120,3,IF(C80&gt;60,2,IF(C80&gt;30,1,0))))),Trial!$E$8:$H$13,4)</f>
        <v>-168.84</v>
      </c>
      <c r="R80" s="16">
        <f>VLOOKUP(IF(D80&gt;240,5,IF(D80&gt;180,4,IF(D80&gt;120,3,IF(D80&gt;60,2,IF(D80&gt;30,1,0))))),Trial!$E$8:$H$13,4)</f>
        <v>-844.2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20.6371664296122</v>
      </c>
      <c r="D81" s="14">
        <v>6.11869348911569</v>
      </c>
      <c r="E81" s="14">
        <v>21.8698763462219</v>
      </c>
      <c r="F81" s="14">
        <v>5.43050884734839</v>
      </c>
      <c r="G81" s="14">
        <v>1.18987486423026</v>
      </c>
      <c r="H81" s="14">
        <v>11.3846852316218</v>
      </c>
      <c r="I81" s="14">
        <v>38.1606043576917</v>
      </c>
      <c r="J81" s="14">
        <v>27.6342161700772</v>
      </c>
      <c r="K81" s="14">
        <v>27.388699062771</v>
      </c>
      <c r="L81" s="14">
        <v>17.7901016363205</v>
      </c>
      <c r="M81" s="14">
        <v>19.5618297199937</v>
      </c>
      <c r="N81" s="14">
        <v>47.6808388506003</v>
      </c>
      <c r="O81" s="28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-168.84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-168.84</v>
      </c>
    </row>
    <row r="82" ht="15.75" customHeight="1">
      <c r="B82" s="13">
        <v>79.0</v>
      </c>
      <c r="C82" s="14">
        <v>8.83205061312765</v>
      </c>
      <c r="D82" s="14">
        <v>53.007223686778</v>
      </c>
      <c r="E82" s="14">
        <v>0.920273037627339</v>
      </c>
      <c r="F82" s="14">
        <v>30.129137354574</v>
      </c>
      <c r="G82" s="14">
        <v>9.38584129326046</v>
      </c>
      <c r="H82" s="14">
        <v>23.7549845861707</v>
      </c>
      <c r="I82" s="14">
        <v>9.4423417118378</v>
      </c>
      <c r="J82" s="14">
        <v>8.75254108104855</v>
      </c>
      <c r="K82" s="14">
        <v>3.60745767371744</v>
      </c>
      <c r="L82" s="14">
        <v>4.99835710301865</v>
      </c>
      <c r="M82" s="14">
        <v>0.261812795432876</v>
      </c>
      <c r="N82" s="14">
        <v>18.6966630577328</v>
      </c>
      <c r="O82" s="28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-168.84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-168.84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39.5527043081542</v>
      </c>
      <c r="D83" s="14">
        <v>5.57085008987849</v>
      </c>
      <c r="E83" s="14">
        <v>5.14437751256872</v>
      </c>
      <c r="F83" s="14">
        <v>6.59934397554025</v>
      </c>
      <c r="G83" s="14">
        <v>2.33102652942762</v>
      </c>
      <c r="H83" s="14">
        <v>65.1590053513091</v>
      </c>
      <c r="I83" s="14">
        <v>32.9082933887562</v>
      </c>
      <c r="J83" s="14">
        <v>6.11173027893528</v>
      </c>
      <c r="K83" s="14">
        <v>4.0867394185625</v>
      </c>
      <c r="L83" s="14">
        <v>0.390506270437899</v>
      </c>
      <c r="M83" s="14">
        <v>21.375459001664</v>
      </c>
      <c r="N83" s="14">
        <v>0.957265612324022</v>
      </c>
      <c r="O83" s="28"/>
      <c r="P83" s="13">
        <v>80.0</v>
      </c>
      <c r="Q83" s="16">
        <f>VLOOKUP(IF(C83&gt;240,5,IF(C83&gt;180,4,IF(C83&gt;120,3,IF(C83&gt;60,2,IF(C83&gt;30,1,0))))),Trial!$E$8:$H$13,4)</f>
        <v>-168.84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-844.2</v>
      </c>
      <c r="W83" s="16">
        <f>VLOOKUP(IF(I83&gt;240,5,IF(I83&gt;180,4,IF(I83&gt;120,3,IF(I83&gt;60,2,IF(I83&gt;30,1,0))))),Trial!$E$8:$H$13,4)</f>
        <v>-168.84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15.2848738476845</v>
      </c>
      <c r="D84" s="14">
        <v>6.02203609189019</v>
      </c>
      <c r="E84" s="14">
        <v>37.5323888733705</v>
      </c>
      <c r="F84" s="14">
        <v>4.16154596256092</v>
      </c>
      <c r="G84" s="14">
        <v>0.607701593544334</v>
      </c>
      <c r="H84" s="14">
        <v>7.59836538461968</v>
      </c>
      <c r="I84" s="14">
        <v>5.51104220096022</v>
      </c>
      <c r="J84" s="14">
        <v>9.90501999322553</v>
      </c>
      <c r="K84" s="14">
        <v>4.69945072894916</v>
      </c>
      <c r="L84" s="14">
        <v>12.1272801436566</v>
      </c>
      <c r="M84" s="14">
        <v>38.4867555453081</v>
      </c>
      <c r="N84" s="14">
        <v>6.46461728284651</v>
      </c>
      <c r="O84" s="28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-168.84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-168.84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3.18858161335811</v>
      </c>
      <c r="D85" s="14">
        <v>32.4547115042528</v>
      </c>
      <c r="E85" s="14">
        <v>0.567967540512372</v>
      </c>
      <c r="F85" s="14">
        <v>3.02101821172982</v>
      </c>
      <c r="G85" s="14">
        <v>8.57665441464633</v>
      </c>
      <c r="H85" s="14">
        <v>1.40921934507787</v>
      </c>
      <c r="I85" s="14">
        <v>7.30326100951061</v>
      </c>
      <c r="J85" s="14">
        <v>7.50236750371503</v>
      </c>
      <c r="K85" s="14">
        <v>21.0821908306585</v>
      </c>
      <c r="L85" s="14">
        <v>8.44517073361203</v>
      </c>
      <c r="M85" s="14">
        <v>11.4680933224199</v>
      </c>
      <c r="N85" s="14">
        <v>2.85094348713756</v>
      </c>
      <c r="O85" s="28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-168.84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16.5815927640753</v>
      </c>
      <c r="D86" s="14">
        <v>21.2931914056156</v>
      </c>
      <c r="E86" s="14">
        <v>0.903710480779409</v>
      </c>
      <c r="F86" s="14">
        <v>2.7513328932065</v>
      </c>
      <c r="G86" s="14">
        <v>0.929344820449006</v>
      </c>
      <c r="H86" s="14">
        <v>28.6322579706523</v>
      </c>
      <c r="I86" s="14">
        <v>2.82225219874882</v>
      </c>
      <c r="J86" s="14">
        <v>15.1329991354825</v>
      </c>
      <c r="K86" s="14">
        <v>18.047132991857</v>
      </c>
      <c r="L86" s="14">
        <v>2.01425641542301</v>
      </c>
      <c r="M86" s="14">
        <v>21.1253968301135</v>
      </c>
      <c r="N86" s="14">
        <v>2.38544640073051</v>
      </c>
      <c r="O86" s="28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15.9034401394335</v>
      </c>
      <c r="D87" s="14">
        <v>16.8712375865536</v>
      </c>
      <c r="E87" s="14">
        <v>2.92865049792454</v>
      </c>
      <c r="F87" s="14">
        <v>15.958634269725</v>
      </c>
      <c r="G87" s="14">
        <v>10.4340802452745</v>
      </c>
      <c r="H87" s="14">
        <v>27.2359572338376</v>
      </c>
      <c r="I87" s="14">
        <v>14.9170570668242</v>
      </c>
      <c r="J87" s="14">
        <v>21.5800255919366</v>
      </c>
      <c r="K87" s="14">
        <v>37.5516657419225</v>
      </c>
      <c r="L87" s="14">
        <v>32.7233677368976</v>
      </c>
      <c r="M87" s="14">
        <v>16.4939431952669</v>
      </c>
      <c r="N87" s="14">
        <v>9.70238412497565</v>
      </c>
      <c r="O87" s="28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-168.84</v>
      </c>
      <c r="Z87" s="16">
        <f>VLOOKUP(IF(L87&gt;240,5,IF(L87&gt;180,4,IF(L87&gt;120,3,IF(L87&gt;60,2,IF(L87&gt;30,1,0))))),Trial!$E$8:$H$13,4)</f>
        <v>-168.84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0.276325524318963</v>
      </c>
      <c r="D88" s="14">
        <v>17.7512705180081</v>
      </c>
      <c r="E88" s="14">
        <v>18.7192530830609</v>
      </c>
      <c r="F88" s="14">
        <v>27.5084447466397</v>
      </c>
      <c r="G88" s="14">
        <v>8.99792724056169</v>
      </c>
      <c r="H88" s="14">
        <v>35.0738844163438</v>
      </c>
      <c r="I88" s="14">
        <v>0.628873854875565</v>
      </c>
      <c r="J88" s="14">
        <v>24.8209282556984</v>
      </c>
      <c r="K88" s="14">
        <v>12.9799677166899</v>
      </c>
      <c r="L88" s="14">
        <v>9.57872478989884</v>
      </c>
      <c r="M88" s="14">
        <v>2.20619782805443</v>
      </c>
      <c r="N88" s="14">
        <v>9.51313840923831</v>
      </c>
      <c r="O88" s="28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-168.84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17.1558845455976</v>
      </c>
      <c r="D89" s="14">
        <v>4.72375431571308</v>
      </c>
      <c r="E89" s="14">
        <v>6.47480461047962</v>
      </c>
      <c r="F89" s="14">
        <v>42.2042717251182</v>
      </c>
      <c r="G89" s="14">
        <v>4.05519604822224</v>
      </c>
      <c r="H89" s="14">
        <v>6.45039784954861</v>
      </c>
      <c r="I89" s="14">
        <v>4.07554308883846</v>
      </c>
      <c r="J89" s="14">
        <v>1.34713231818751</v>
      </c>
      <c r="K89" s="14">
        <v>13.5245073766665</v>
      </c>
      <c r="L89" s="14">
        <v>29.1176242834393</v>
      </c>
      <c r="M89" s="14">
        <v>23.8576525852726</v>
      </c>
      <c r="N89" s="14">
        <v>10.4714580940486</v>
      </c>
      <c r="O89" s="28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-168.84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14">
        <v>41.8419379343219</v>
      </c>
      <c r="D90" s="14">
        <v>18.4572369273039</v>
      </c>
      <c r="E90" s="14">
        <v>37.607435628744</v>
      </c>
      <c r="F90" s="14">
        <v>6.14751485176384</v>
      </c>
      <c r="G90" s="14">
        <v>4.21022568130866</v>
      </c>
      <c r="H90" s="14">
        <v>7.69502028124407</v>
      </c>
      <c r="I90" s="14">
        <v>10.8564829168128</v>
      </c>
      <c r="J90" s="14">
        <v>1.9999464112334</v>
      </c>
      <c r="K90" s="14">
        <v>32.7406654953679</v>
      </c>
      <c r="L90" s="14">
        <v>1.3897613657612</v>
      </c>
      <c r="M90" s="14">
        <v>0.745873977430165</v>
      </c>
      <c r="N90" s="14">
        <v>11.3007531078819</v>
      </c>
      <c r="O90" s="28"/>
      <c r="P90" s="13">
        <v>87.0</v>
      </c>
      <c r="Q90" s="16">
        <f>VLOOKUP(IF(C90&gt;240,5,IF(C90&gt;180,4,IF(C90&gt;120,3,IF(C90&gt;60,2,IF(C90&gt;30,1,0))))),Trial!$E$8:$H$13,4)</f>
        <v>-168.84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-168.84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-168.84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5.6930133048445</v>
      </c>
      <c r="D91" s="14">
        <v>3.82967299316078</v>
      </c>
      <c r="E91" s="14">
        <v>11.4337898784535</v>
      </c>
      <c r="F91" s="14">
        <v>3.54948160937056</v>
      </c>
      <c r="G91" s="14">
        <v>0.205936934798956</v>
      </c>
      <c r="H91" s="14">
        <v>4.72457367461175</v>
      </c>
      <c r="I91" s="14">
        <v>3.35227709496394</v>
      </c>
      <c r="J91" s="14">
        <v>6.21850348776206</v>
      </c>
      <c r="K91" s="14">
        <v>4.63044127682224</v>
      </c>
      <c r="L91" s="14">
        <v>5.14464932726696</v>
      </c>
      <c r="M91" s="14">
        <v>4.85339458566159</v>
      </c>
      <c r="N91" s="14">
        <v>6.46359247388318</v>
      </c>
      <c r="O91" s="28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18.7667460081385</v>
      </c>
      <c r="D92" s="14">
        <v>39.4188305623552</v>
      </c>
      <c r="E92" s="14">
        <v>12.7633297093177</v>
      </c>
      <c r="F92" s="14">
        <v>23.9990282132822</v>
      </c>
      <c r="G92" s="14">
        <v>18.6565341654452</v>
      </c>
      <c r="H92" s="14">
        <v>4.48800018522888</v>
      </c>
      <c r="I92" s="14">
        <v>4.1689671529457</v>
      </c>
      <c r="J92" s="14">
        <v>17.5299788865479</v>
      </c>
      <c r="K92" s="14">
        <v>0.281835396308452</v>
      </c>
      <c r="L92" s="14">
        <v>1.4941675460095</v>
      </c>
      <c r="M92" s="14">
        <v>10.0752325239591</v>
      </c>
      <c r="N92" s="14">
        <v>19.398428974043</v>
      </c>
      <c r="O92" s="28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-168.84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4.44148937432906</v>
      </c>
      <c r="D93" s="14">
        <v>0.740316594141185</v>
      </c>
      <c r="E93" s="14">
        <v>1.36425971752033</v>
      </c>
      <c r="F93" s="14">
        <v>23.2166278256539</v>
      </c>
      <c r="G93" s="14">
        <v>0.714590367861092</v>
      </c>
      <c r="H93" s="14">
        <v>8.40615917695686</v>
      </c>
      <c r="I93" s="14">
        <v>4.62553261080757</v>
      </c>
      <c r="J93" s="14">
        <v>9.67170890187845</v>
      </c>
      <c r="K93" s="14">
        <v>3.11810004059225</v>
      </c>
      <c r="L93" s="14">
        <v>0.58174724273957</v>
      </c>
      <c r="M93" s="14">
        <v>15.072403968613</v>
      </c>
      <c r="N93" s="14">
        <v>29.4062443623755</v>
      </c>
      <c r="O93" s="28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2.33284468995407</v>
      </c>
      <c r="D94" s="14">
        <v>48.6026009892054</v>
      </c>
      <c r="E94" s="14">
        <v>6.17027750238776</v>
      </c>
      <c r="F94" s="14">
        <v>3.9227128168568</v>
      </c>
      <c r="G94" s="14">
        <v>19.2636770981582</v>
      </c>
      <c r="H94" s="14">
        <v>0.162468154449016</v>
      </c>
      <c r="I94" s="14">
        <v>1.00490487691883</v>
      </c>
      <c r="J94" s="14">
        <v>41.3474388122281</v>
      </c>
      <c r="K94" s="14">
        <v>30.6344474001292</v>
      </c>
      <c r="L94" s="14">
        <v>34.0921666361114</v>
      </c>
      <c r="M94" s="14">
        <v>18.2420831958981</v>
      </c>
      <c r="N94" s="14">
        <v>10.5192378808962</v>
      </c>
      <c r="O94" s="28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-168.84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-168.84</v>
      </c>
      <c r="Y94" s="16">
        <f>VLOOKUP(IF(K94&gt;240,5,IF(K94&gt;180,4,IF(K94&gt;120,3,IF(K94&gt;60,2,IF(K94&gt;30,1,0))))),Trial!$E$8:$H$13,4)</f>
        <v>-168.84</v>
      </c>
      <c r="Z94" s="16">
        <f>VLOOKUP(IF(L94&gt;240,5,IF(L94&gt;180,4,IF(L94&gt;120,3,IF(L94&gt;60,2,IF(L94&gt;30,1,0))))),Trial!$E$8:$H$13,4)</f>
        <v>-168.84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1.99182635953327</v>
      </c>
      <c r="D95" s="14">
        <v>0.0350330710937509</v>
      </c>
      <c r="E95" s="14">
        <v>31.1061215946887</v>
      </c>
      <c r="F95" s="14">
        <v>25.1987424293969</v>
      </c>
      <c r="G95" s="14">
        <v>8.42725119090633</v>
      </c>
      <c r="H95" s="14">
        <v>7.60326348245144</v>
      </c>
      <c r="I95" s="14">
        <v>9.02504859259352</v>
      </c>
      <c r="J95" s="14">
        <v>11.4328133448245</v>
      </c>
      <c r="K95" s="14">
        <v>33.2914391631304</v>
      </c>
      <c r="L95" s="14">
        <v>16.8191357768915</v>
      </c>
      <c r="M95" s="14">
        <v>46.389584650559</v>
      </c>
      <c r="N95" s="14">
        <v>8.82163132773712</v>
      </c>
      <c r="O95" s="28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-168.84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-168.84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-168.84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33.9396416320549</v>
      </c>
      <c r="D96" s="14">
        <v>41.5123526453694</v>
      </c>
      <c r="E96" s="14">
        <v>29.6021881407563</v>
      </c>
      <c r="F96" s="14">
        <v>12.3161528706111</v>
      </c>
      <c r="G96" s="14">
        <v>3.52098413044587</v>
      </c>
      <c r="H96" s="14">
        <v>14.3585846579159</v>
      </c>
      <c r="I96" s="14">
        <v>12.395731738694</v>
      </c>
      <c r="J96" s="14">
        <v>37.3584570064863</v>
      </c>
      <c r="K96" s="14">
        <v>1.95454410742968</v>
      </c>
      <c r="L96" s="14">
        <v>5.26660754112527</v>
      </c>
      <c r="M96" s="14">
        <v>7.52315996680409</v>
      </c>
      <c r="N96" s="14">
        <v>2.41201791213825</v>
      </c>
      <c r="O96" s="28"/>
      <c r="P96" s="13">
        <v>93.0</v>
      </c>
      <c r="Q96" s="16">
        <f>VLOOKUP(IF(C96&gt;240,5,IF(C96&gt;180,4,IF(C96&gt;120,3,IF(C96&gt;60,2,IF(C96&gt;30,1,0))))),Trial!$E$8:$H$13,4)</f>
        <v>-168.84</v>
      </c>
      <c r="R96" s="16">
        <f>VLOOKUP(IF(D96&gt;240,5,IF(D96&gt;180,4,IF(D96&gt;120,3,IF(D96&gt;60,2,IF(D96&gt;30,1,0))))),Trial!$E$8:$H$13,4)</f>
        <v>-168.84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-168.84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4.67246835585684</v>
      </c>
      <c r="D97" s="14">
        <v>25.6323444551293</v>
      </c>
      <c r="E97" s="14">
        <v>14.7064068920663</v>
      </c>
      <c r="F97" s="14">
        <v>20.5245420656385</v>
      </c>
      <c r="G97" s="14">
        <v>27.5364281224523</v>
      </c>
      <c r="H97" s="14">
        <v>80.616965689942</v>
      </c>
      <c r="I97" s="14">
        <v>29.2179155150864</v>
      </c>
      <c r="J97" s="14">
        <v>26.9344435805891</v>
      </c>
      <c r="K97" s="14">
        <v>10.5335024831103</v>
      </c>
      <c r="L97" s="14">
        <v>4.30316120618954</v>
      </c>
      <c r="M97" s="14">
        <v>19.3199240968781</v>
      </c>
      <c r="N97" s="14">
        <v>8.34763151127845</v>
      </c>
      <c r="O97" s="28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-844.2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42.4033019293971</v>
      </c>
      <c r="D98" s="14">
        <v>6.72525172121823</v>
      </c>
      <c r="E98" s="14">
        <v>85.2504853108778</v>
      </c>
      <c r="F98" s="14">
        <v>3.44616375630721</v>
      </c>
      <c r="G98" s="14">
        <v>14.740578949188</v>
      </c>
      <c r="H98" s="14">
        <v>20.8853960583422</v>
      </c>
      <c r="I98" s="14">
        <v>20.0421818246352</v>
      </c>
      <c r="J98" s="14">
        <v>1.12820935461785</v>
      </c>
      <c r="K98" s="14">
        <v>22.6198861921642</v>
      </c>
      <c r="L98" s="14">
        <v>19.7214408341238</v>
      </c>
      <c r="M98" s="14">
        <v>10.2995897387154</v>
      </c>
      <c r="N98" s="14">
        <v>3.65019647792535</v>
      </c>
      <c r="O98" s="28"/>
      <c r="P98" s="13">
        <v>95.0</v>
      </c>
      <c r="Q98" s="16">
        <f>VLOOKUP(IF(C98&gt;240,5,IF(C98&gt;180,4,IF(C98&gt;120,3,IF(C98&gt;60,2,IF(C98&gt;30,1,0))))),Trial!$E$8:$H$13,4)</f>
        <v>-168.84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-844.2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14">
        <v>15.9107316683622</v>
      </c>
      <c r="D99" s="14">
        <v>23.6554433467987</v>
      </c>
      <c r="E99" s="14">
        <v>2.15174957809212</v>
      </c>
      <c r="F99" s="14">
        <v>23.2097401728129</v>
      </c>
      <c r="G99" s="14">
        <v>13.6446551832588</v>
      </c>
      <c r="H99" s="14">
        <v>66.2073673083823</v>
      </c>
      <c r="I99" s="14">
        <v>4.23667702075997</v>
      </c>
      <c r="J99" s="14">
        <v>13.9758264127405</v>
      </c>
      <c r="K99" s="14">
        <v>33.7585633407491</v>
      </c>
      <c r="L99" s="14">
        <v>28.827315334833</v>
      </c>
      <c r="M99" s="14">
        <v>2.31914454844657</v>
      </c>
      <c r="N99" s="14">
        <v>3.95106516973248</v>
      </c>
      <c r="O99" s="28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-844.2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-168.84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14">
        <v>51.9713739280529</v>
      </c>
      <c r="D100" s="14">
        <v>0.477032126296446</v>
      </c>
      <c r="E100" s="14">
        <v>27.1058413746271</v>
      </c>
      <c r="F100" s="14">
        <v>1.51633592555299</v>
      </c>
      <c r="G100" s="14">
        <v>4.0622203820385</v>
      </c>
      <c r="H100" s="14">
        <v>4.30617435369641</v>
      </c>
      <c r="I100" s="14">
        <v>19.8345919024472</v>
      </c>
      <c r="J100" s="14">
        <v>3.99498814484105</v>
      </c>
      <c r="K100" s="14">
        <v>3.07189087383449</v>
      </c>
      <c r="L100" s="14">
        <v>10.4667702248925</v>
      </c>
      <c r="M100" s="14">
        <v>6.36402024887502</v>
      </c>
      <c r="N100" s="14">
        <v>14.332889005843</v>
      </c>
      <c r="O100" s="28"/>
      <c r="P100" s="13">
        <v>97.0</v>
      </c>
      <c r="Q100" s="16">
        <f>VLOOKUP(IF(C100&gt;240,5,IF(C100&gt;180,4,IF(C100&gt;120,3,IF(C100&gt;60,2,IF(C100&gt;30,1,0))))),Trial!$E$8:$H$13,4)</f>
        <v>-168.84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14">
        <v>4.55505788585299</v>
      </c>
      <c r="D101" s="14">
        <v>13.5473882388731</v>
      </c>
      <c r="E101" s="14">
        <v>17.9707712440969</v>
      </c>
      <c r="F101" s="14">
        <v>7.66501637874171</v>
      </c>
      <c r="G101" s="14">
        <v>14.5704190519856</v>
      </c>
      <c r="H101" s="14">
        <v>6.82800203561783</v>
      </c>
      <c r="I101" s="14">
        <v>17.5953843997078</v>
      </c>
      <c r="J101" s="14">
        <v>11.9719561602207</v>
      </c>
      <c r="K101" s="14">
        <v>8.49023340968415</v>
      </c>
      <c r="L101" s="14">
        <v>5.73537763673812</v>
      </c>
      <c r="M101" s="14">
        <v>21.9841343822452</v>
      </c>
      <c r="N101" s="14">
        <v>32.7245851494094</v>
      </c>
      <c r="O101" s="28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-168.84</v>
      </c>
    </row>
    <row r="102" ht="15.75" customHeight="1">
      <c r="B102" s="13">
        <v>99.0</v>
      </c>
      <c r="C102" s="14">
        <v>2.68067051656544</v>
      </c>
      <c r="D102" s="14">
        <v>0.0959700347049883</v>
      </c>
      <c r="E102" s="14">
        <v>10.7035433587836</v>
      </c>
      <c r="F102" s="14">
        <v>7.53545299172401</v>
      </c>
      <c r="G102" s="14">
        <v>8.74296891968697</v>
      </c>
      <c r="H102" s="14">
        <v>8.17176496144384</v>
      </c>
      <c r="I102" s="14">
        <v>10.7767705566468</v>
      </c>
      <c r="J102" s="14">
        <v>71.1668053045314</v>
      </c>
      <c r="K102" s="14">
        <v>24.6985347495575</v>
      </c>
      <c r="L102" s="14">
        <v>1.79308308024275</v>
      </c>
      <c r="M102" s="14">
        <v>4.74514765941592</v>
      </c>
      <c r="N102" s="14">
        <v>26.4494665146648</v>
      </c>
      <c r="O102" s="28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-844.2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14">
        <v>30.0685244320396</v>
      </c>
      <c r="D103" s="14">
        <v>64.253726728205</v>
      </c>
      <c r="E103" s="14">
        <v>18.2838501076432</v>
      </c>
      <c r="F103" s="14">
        <v>35.0335579067191</v>
      </c>
      <c r="G103" s="14">
        <v>1.33187291571202</v>
      </c>
      <c r="H103" s="14">
        <v>2.87575500318781</v>
      </c>
      <c r="I103" s="14">
        <v>19.6726622286471</v>
      </c>
      <c r="J103" s="14">
        <v>12.8017947250948</v>
      </c>
      <c r="K103" s="14">
        <v>17.3570621379869</v>
      </c>
      <c r="L103" s="14">
        <v>3.01313483866504</v>
      </c>
      <c r="M103" s="14">
        <v>10.3233205340803</v>
      </c>
      <c r="N103" s="14">
        <v>0.129451600369066</v>
      </c>
      <c r="O103" s="28"/>
      <c r="P103" s="13">
        <v>100.0</v>
      </c>
      <c r="Q103" s="16">
        <f>VLOOKUP(IF(C103&gt;240,5,IF(C103&gt;180,4,IF(C103&gt;120,3,IF(C103&gt;60,2,IF(C103&gt;30,1,0))))),Trial!$E$8:$H$13,4)</f>
        <v>-168.84</v>
      </c>
      <c r="R103" s="16">
        <f>VLOOKUP(IF(D103&gt;240,5,IF(D103&gt;180,4,IF(D103&gt;120,3,IF(D103&gt;60,2,IF(D103&gt;30,1,0))))),Trial!$E$8:$H$13,4)</f>
        <v>-844.2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-168.84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35" t="s">
        <v>48</v>
      </c>
      <c r="Q104" s="36">
        <f t="shared" ref="Q104:AB104" si="1">SUM(Q4:Q103)</f>
        <v>-3714.48</v>
      </c>
      <c r="R104" s="36">
        <f t="shared" si="1"/>
        <v>-5402.88</v>
      </c>
      <c r="S104" s="36">
        <f t="shared" si="1"/>
        <v>-2870.28</v>
      </c>
      <c r="T104" s="36">
        <f t="shared" si="1"/>
        <v>-4052.16</v>
      </c>
      <c r="U104" s="36">
        <f t="shared" si="1"/>
        <v>-4221</v>
      </c>
      <c r="V104" s="36">
        <f t="shared" si="1"/>
        <v>-4221</v>
      </c>
      <c r="W104" s="36">
        <f t="shared" si="1"/>
        <v>-2701.44</v>
      </c>
      <c r="X104" s="36">
        <f t="shared" si="1"/>
        <v>-5065.2</v>
      </c>
      <c r="Y104" s="36">
        <f t="shared" si="1"/>
        <v>-4052.16</v>
      </c>
      <c r="Z104" s="36">
        <f t="shared" si="1"/>
        <v>-5234.04</v>
      </c>
      <c r="AA104" s="36">
        <f t="shared" si="1"/>
        <v>-1350.72</v>
      </c>
      <c r="AB104" s="36">
        <f t="shared" si="1"/>
        <v>-1519.56</v>
      </c>
    </row>
    <row r="105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5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5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5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5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5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5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5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5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5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5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5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5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5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5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5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5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5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5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5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5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5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5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5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5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5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5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5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5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5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5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5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5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5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5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5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5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5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5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5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5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5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5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5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5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5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5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5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5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5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5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5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5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5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5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5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5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5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5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5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5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5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5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5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5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5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5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5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5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5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5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5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5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5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5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5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5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5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5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5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5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5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5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5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5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5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5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5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5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5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5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5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5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5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5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5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5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5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5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5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5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5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5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5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5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5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5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5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5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5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5.7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5.7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5.7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5.7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5.7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5.7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5.7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5.7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5.7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5.7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5.7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5.7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5.7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5.7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5.7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5.7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5.7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5.7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5.7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5.7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5.7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5.7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5.7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5.7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5.7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5.7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5.7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5.7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5.7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5.7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5.7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5.7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5.7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ht="15.7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ht="15.7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ht="15.7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ht="15.7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ht="15.7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ht="15.7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ht="15.7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ht="15.7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ht="15.7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ht="15.7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ht="15.7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ht="15.7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ht="15.7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ht="15.7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ht="15.7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ht="15.7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ht="15.7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ht="15.7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ht="15.7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ht="15.7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ht="15.7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ht="15.7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ht="15.7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ht="15.7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ht="15.7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ht="15.7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ht="15.7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ht="15.7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ht="15.7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ht="15.7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ht="15.7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ht="15.7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ht="15.7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ht="15.7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ht="15.7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ht="15.7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ht="15.7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ht="15.7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ht="15.7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ht="15.7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ht="15.75" customHeight="1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ht="15.7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ht="15.75" customHeight="1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ht="15.75" customHeight="1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ht="15.75" customHeight="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ht="15.7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ht="15.75" customHeight="1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ht="15.7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ht="15.7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ht="15.7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ht="15.7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ht="15.7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ht="15.7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ht="15.7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ht="15.7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ht="15.7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ht="15.7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ht="15.7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ht="15.7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ht="15.7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ht="15.7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ht="15.7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ht="15.7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ht="15.7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ht="15.7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ht="15.7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ht="15.75" customHeight="1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ht="15.7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ht="15.75" customHeight="1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ht="15.75" customHeight="1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ht="15.75" customHeight="1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ht="15.75" customHeight="1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ht="15.7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ht="15.75" customHeight="1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ht="15.7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ht="15.7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ht="15.7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ht="15.7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ht="15.7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ht="15.7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ht="15.7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ht="15.7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ht="15.7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ht="15.7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ht="15.7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ht="15.7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ht="15.7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ht="15.7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ht="15.7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ht="15.7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ht="15.7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ht="15.7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ht="15.7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ht="15.75" customHeight="1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ht="15.7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ht="15.75" customHeight="1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ht="15.75" customHeight="1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ht="15.75" customHeight="1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ht="15.75" customHeight="1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ht="15.7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ht="15.75" customHeight="1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ht="15.7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ht="15.7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ht="15.7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ht="15.7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ht="15.7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ht="15.7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ht="15.7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ht="15.7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ht="15.7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ht="15.7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ht="15.7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ht="15.7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ht="15.7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ht="15.7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ht="15.7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ht="15.7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ht="15.7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ht="15.7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ht="15.7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ht="15.75" customHeight="1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ht="15.7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ht="15.75" customHeight="1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ht="15.75" customHeight="1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ht="15.75" customHeight="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ht="15.75" customHeight="1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ht="15.75" customHeight="1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ht="15.7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ht="15.75" customHeight="1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ht="15.75" customHeight="1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ht="15.7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ht="15.7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ht="15.75" customHeight="1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ht="15.75" customHeight="1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ht="15.75" customHeight="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ht="15.75" customHeight="1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ht="15.75" customHeight="1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ht="15.75" customHeight="1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ht="15.75" customHeight="1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ht="15.75" customHeight="1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ht="15.75" customHeight="1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ht="15.75" customHeight="1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ht="15.75" customHeight="1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ht="15.75" customHeight="1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ht="15.75" customHeight="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ht="15.75" customHeight="1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ht="15.75" customHeight="1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ht="15.75" customHeight="1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ht="15.75" customHeight="1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ht="15.75" customHeight="1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ht="15.7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ht="15.75" customHeight="1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ht="15.75" customHeight="1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ht="15.75" customHeight="1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ht="15.75" customHeight="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ht="15.7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ht="15.7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ht="15.75" customHeight="1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ht="15.75" customHeight="1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ht="15.75" customHeight="1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ht="15.75" customHeight="1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ht="15.75" customHeight="1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ht="15.75" customHeight="1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ht="15.75" customHeight="1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ht="15.75" customHeight="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ht="15.75" customHeight="1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ht="15.75" customHeight="1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ht="15.75" customHeight="1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ht="15.75" customHeight="1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ht="15.75" customHeight="1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ht="15.75" customHeight="1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ht="15.75" customHeight="1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ht="15.75" customHeight="1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ht="15.75" customHeight="1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ht="15.75" customHeight="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ht="15.75" customHeight="1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ht="15.75" customHeight="1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ht="15.75" customHeight="1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ht="15.75" customHeight="1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ht="15.75" customHeight="1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ht="15.7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ht="15.75" customHeight="1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ht="15.7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ht="15.7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ht="15.7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ht="15.7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ht="15.7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ht="15.7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ht="15.7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ht="15.7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ht="15.7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ht="15.7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ht="15.7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ht="15.7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ht="15.7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ht="15.7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ht="15.7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ht="15.7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ht="15.7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ht="15.7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ht="15.7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ht="15.75" customHeight="1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ht="15.7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ht="15.75" customHeight="1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ht="15.75" customHeight="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ht="15.75" customHeight="1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ht="15.75" customHeight="1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ht="15.75" customHeight="1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ht="15.7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ht="15.7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ht="15.7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ht="15.7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ht="15.7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ht="15.7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ht="15.7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ht="15.7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ht="15.7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ht="15.7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ht="15.7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ht="15.7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ht="15.7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ht="15.7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ht="15.7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ht="15.7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ht="15.7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ht="15.7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ht="15.75" customHeight="1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ht="15.75" customHeight="1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ht="15.7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ht="15.75" customHeight="1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ht="15.75" customHeight="1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ht="15.7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ht="15.75" customHeight="1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ht="15.75" customHeight="1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ht="15.75" customHeight="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ht="15.7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ht="15.7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ht="15.7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ht="15.7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ht="15.7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ht="15.7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ht="15.7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ht="15.7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ht="15.7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ht="15.7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ht="15.7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ht="15.7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ht="15.7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ht="15.7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ht="15.7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ht="15.7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ht="15.7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ht="15.7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ht="15.7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ht="15.75" customHeight="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ht="15.7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ht="15.75" customHeight="1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ht="15.75" customHeight="1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ht="15.75" customHeight="1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ht="15.75" customHeight="1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ht="15.75" customHeight="1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ht="15.7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ht="15.7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ht="15.7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ht="15.7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ht="15.7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ht="15.7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ht="15.7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ht="15.7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ht="15.7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ht="15.7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ht="15.7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ht="15.7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ht="15.7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ht="15.7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ht="15.7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ht="15.7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ht="15.7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ht="15.7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ht="15.7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ht="15.75" customHeight="1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ht="15.7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ht="15.75" customHeight="1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ht="15.75" customHeight="1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ht="15.75" customHeight="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ht="15.75" customHeight="1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ht="15.75" customHeight="1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ht="15.7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ht="15.7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ht="15.7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ht="15.7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ht="15.7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ht="15.7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ht="15.7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ht="15.7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ht="15.7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ht="15.7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ht="15.7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ht="15.7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ht="15.7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ht="15.7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ht="15.7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ht="15.7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ht="15.7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ht="15.7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ht="15.7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ht="15.75" customHeight="1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ht="15.7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ht="15.75" customHeight="1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ht="15.75" customHeight="1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5.75" customHeight="1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ht="15.75" customHeight="1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ht="15.75" customHeight="1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ht="15.7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ht="15.7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ht="15.7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ht="15.7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ht="15.7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ht="15.7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ht="15.7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ht="15.7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ht="15.7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ht="15.7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ht="15.7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ht="15.7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ht="15.7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ht="15.7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ht="15.7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ht="15.7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ht="15.7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ht="15.7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ht="15.7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ht="15.75" customHeight="1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ht="15.7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ht="15.75" customHeight="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ht="15.7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ht="15.75" customHeight="1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ht="15.75" customHeight="1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ht="15.75" customHeight="1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ht="15.7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5.7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ht="15.7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ht="15.7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ht="15.7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ht="15.7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ht="15.7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ht="15.7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ht="15.7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ht="15.7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ht="15.7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ht="15.7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ht="15.7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ht="15.7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ht="15.7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ht="15.7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ht="15.7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ht="15.7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ht="15.7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ht="15.75" customHeight="1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ht="15.7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5.75" customHeight="1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ht="15.75" customHeight="1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ht="15.75" customHeight="1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ht="15.75" customHeight="1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ht="15.75" customHeight="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ht="15.75" customHeight="1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ht="15.7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ht="15.7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ht="15.7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ht="15.7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ht="15.7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ht="15.7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ht="15.7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ht="15.7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ht="15.7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ht="15.7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ht="15.7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ht="15.7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ht="15.7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ht="15.7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ht="15.7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ht="15.7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ht="15.7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ht="15.7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ht="15.7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ht="15.75" customHeight="1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ht="15.7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ht="15.75" customHeight="1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ht="15.75" customHeight="1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ht="15.75" customHeight="1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ht="15.75" customHeight="1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ht="15.75" customHeight="1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ht="15.75" customHeight="1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ht="15.75" customHeight="1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ht="15.75" customHeight="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ht="15.75" customHeight="1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ht="15.75" customHeight="1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ht="15.75" customHeight="1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ht="15.75" customHeight="1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ht="15.75" customHeight="1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5.75" customHeight="1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ht="15.75" customHeight="1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ht="15.75" customHeight="1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ht="15.75" customHeight="1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ht="15.75" customHeight="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ht="15.75" customHeight="1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ht="15.75" customHeight="1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ht="15.75" customHeight="1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ht="15.75" customHeight="1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ht="15.75" customHeight="1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ht="15.75" customHeight="1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ht="15.75" customHeight="1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ht="15.75" customHeight="1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ht="15.75" customHeight="1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ht="15.75" customHeight="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ht="15.75" customHeight="1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ht="15.75" customHeight="1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ht="15.75" customHeight="1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ht="15.75" customHeight="1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ht="15.75" customHeight="1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5.75" customHeight="1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ht="15.75" customHeight="1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ht="15.75" customHeight="1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ht="15.75" customHeight="1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ht="15.75" customHeight="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ht="15.75" customHeight="1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ht="15.75" customHeight="1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ht="15.75" customHeight="1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ht="15.75" customHeight="1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ht="15.75" customHeight="1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ht="15.75" customHeight="1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ht="15.75" customHeight="1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ht="15.75" customHeight="1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ht="15.75" customHeight="1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ht="15.75" customHeight="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ht="15.75" customHeight="1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ht="15.75" customHeight="1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ht="15.75" customHeight="1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ht="15.75" customHeight="1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ht="15.75" customHeight="1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ht="15.75" customHeight="1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ht="15.75" customHeight="1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ht="15.75" customHeight="1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ht="15.75" customHeight="1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ht="15.75" customHeight="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ht="15.75" customHeight="1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ht="15.75" customHeight="1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ht="15.75" customHeight="1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ht="15.75" customHeight="1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ht="15.75" customHeight="1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ht="15.75" customHeight="1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ht="15.75" customHeight="1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ht="15.75" customHeight="1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ht="15.75" customHeight="1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ht="15.75" customHeight="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ht="15.75" customHeight="1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ht="15.75" customHeight="1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ht="15.75" customHeight="1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ht="15.75" customHeight="1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ht="15.75" customHeight="1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ht="15.75" customHeight="1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ht="15.75" customHeight="1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ht="15.75" customHeight="1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ht="15.75" customHeight="1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ht="15.75" customHeight="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ht="15.75" customHeight="1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ht="15.75" customHeight="1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ht="15.75" customHeight="1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ht="15.75" customHeight="1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ht="15.75" customHeight="1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ht="15.75" customHeight="1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ht="15.75" customHeight="1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ht="15.75" customHeight="1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ht="15.75" customHeight="1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ht="15.75" customHeight="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ht="15.75" customHeight="1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ht="15.75" customHeight="1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ht="15.75" customHeight="1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ht="15.75" customHeight="1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ht="15.75" customHeight="1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ht="15.75" customHeight="1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ht="15.75" customHeight="1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ht="15.75" customHeight="1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ht="15.75" customHeight="1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ht="15.75" customHeight="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ht="15.75" customHeight="1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ht="15.75" customHeight="1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ht="15.75" customHeight="1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ht="15.75" customHeight="1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ht="15.75" customHeight="1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ht="15.75" customHeight="1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ht="15.75" customHeight="1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ht="15.75" customHeight="1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ht="15.75" customHeight="1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ht="15.75" customHeight="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ht="15.75" customHeight="1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ht="15.75" customHeight="1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ht="15.75" customHeight="1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ht="15.75" customHeight="1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ht="15.75" customHeight="1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ht="15.75" customHeight="1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ht="15.75" customHeight="1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ht="15.75" customHeight="1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ht="15.75" customHeight="1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ht="15.75" customHeight="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ht="15.75" customHeight="1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ht="15.75" customHeight="1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ht="15.75" customHeight="1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ht="15.75" customHeight="1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ht="15.75" customHeight="1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ht="15.75" customHeight="1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ht="15.75" customHeight="1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ht="15.75" customHeight="1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ht="15.75" customHeight="1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ht="15.75" customHeight="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ht="15.75" customHeight="1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ht="15.75" customHeight="1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ht="15.75" customHeight="1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ht="15.75" customHeight="1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ht="15.75" customHeight="1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ht="15.75" customHeight="1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ht="15.75" customHeight="1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ht="15.75" customHeight="1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ht="15.75" customHeight="1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ht="15.75" customHeight="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ht="15.75" customHeight="1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ht="15.75" customHeight="1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ht="15.75" customHeight="1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ht="15.75" customHeight="1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ht="15.75" customHeight="1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ht="15.75" customHeight="1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ht="15.75" customHeight="1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ht="15.75" customHeight="1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ht="15.75" customHeight="1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ht="15.75" customHeight="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ht="15.75" customHeight="1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ht="15.75" customHeight="1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ht="15.75" customHeight="1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ht="15.75" customHeight="1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ht="15.75" customHeight="1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ht="15.75" customHeight="1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ht="15.75" customHeight="1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ht="15.75" customHeight="1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ht="15.75" customHeight="1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ht="15.75" customHeight="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ht="15.75" customHeight="1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ht="15.75" customHeight="1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ht="15.75" customHeight="1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ht="15.75" customHeight="1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ht="15.75" customHeight="1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ht="15.75" customHeight="1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ht="15.75" customHeight="1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ht="15.75" customHeight="1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ht="15.75" customHeight="1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ht="15.75" customHeight="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ht="15.75" customHeight="1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ht="15.75" customHeight="1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ht="15.75" customHeight="1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ht="15.75" customHeight="1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ht="15.75" customHeight="1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ht="15.75" customHeight="1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ht="15.75" customHeight="1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ht="15.75" customHeight="1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ht="15.75" customHeight="1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ht="15.75" customHeight="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ht="15.75" customHeight="1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ht="15.75" customHeight="1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ht="15.75" customHeight="1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ht="15.75" customHeight="1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ht="15.75" customHeight="1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ht="15.75" customHeight="1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ht="15.75" customHeight="1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ht="15.75" customHeight="1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ht="15.75" customHeight="1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ht="15.75" customHeight="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ht="15.75" customHeight="1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ht="15.75" customHeight="1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ht="15.75" customHeight="1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ht="15.75" customHeight="1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ht="15.75" customHeight="1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ht="15.75" customHeight="1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ht="15.75" customHeight="1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ht="15.75" customHeight="1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ht="15.75" customHeight="1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ht="15.75" customHeight="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ht="15.75" customHeight="1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ht="15.75" customHeight="1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ht="15.75" customHeight="1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ht="15.75" customHeight="1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ht="15.75" customHeight="1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ht="15.75" customHeight="1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ht="15.75" customHeight="1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ht="15.75" customHeight="1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ht="15.75" customHeight="1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ht="15.75" customHeight="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ht="15.75" customHeight="1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ht="15.75" customHeight="1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ht="15.75" customHeight="1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ht="15.75" customHeight="1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ht="15.75" customHeight="1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ht="15.75" customHeight="1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ht="15.75" customHeight="1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ht="15.75" customHeight="1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ht="15.75" customHeight="1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ht="15.75" customHeight="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ht="15.75" customHeight="1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ht="15.75" customHeight="1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ht="15.75" customHeight="1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ht="15.75" customHeight="1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ht="15.75" customHeight="1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ht="15.75" customHeight="1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ht="15.75" customHeight="1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ht="15.75" customHeight="1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ht="15.75" customHeight="1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ht="15.75" customHeight="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ht="15.75" customHeight="1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ht="15.75" customHeight="1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ht="15.75" customHeight="1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ht="15.75" customHeight="1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ht="15.75" customHeight="1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ht="15.75" customHeight="1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ht="15.75" customHeight="1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ht="15.75" customHeight="1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ht="15.75" customHeight="1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ht="15.75" customHeight="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ht="15.75" customHeight="1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ht="15.75" customHeight="1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ht="15.75" customHeight="1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ht="15.75" customHeight="1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ht="15.75" customHeight="1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ht="15.75" customHeight="1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ht="15.75" customHeight="1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ht="15.75" customHeight="1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ht="15.75" customHeight="1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ht="15.75" customHeight="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ht="15.75" customHeight="1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ht="15.75" customHeight="1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ht="15.75" customHeight="1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ht="15.75" customHeight="1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ht="15.75" customHeight="1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ht="15.75" customHeight="1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ht="15.75" customHeight="1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ht="15.75" customHeight="1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ht="15.75" customHeight="1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ht="15.75" customHeight="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ht="15.75" customHeight="1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ht="15.75" customHeight="1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ht="15.75" customHeight="1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ht="15.75" customHeight="1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ht="15.75" customHeight="1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ht="15.75" customHeight="1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ht="15.75" customHeight="1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ht="15.75" customHeight="1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ht="15.75" customHeight="1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ht="15.75" customHeight="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ht="15.75" customHeight="1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ht="15.75" customHeight="1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ht="15.75" customHeight="1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ht="15.75" customHeight="1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ht="15.75" customHeight="1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ht="15.75" customHeight="1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ht="15.75" customHeight="1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ht="15.75" customHeight="1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ht="15.75" customHeight="1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ht="15.75" customHeight="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ht="15.75" customHeight="1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ht="15.75" customHeight="1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ht="15.75" customHeight="1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ht="15.75" customHeight="1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ht="15.75" customHeight="1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ht="15.75" customHeight="1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ht="15.75" customHeight="1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ht="15.75" customHeight="1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ht="15.75" customHeight="1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ht="15.75" customHeight="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ht="15.75" customHeight="1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ht="15.75" customHeight="1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ht="15.75" customHeight="1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ht="15.75" customHeight="1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ht="15.75" customHeight="1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ht="15.75" customHeight="1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ht="15.75" customHeight="1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ht="15.75" customHeight="1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ht="15.75" customHeight="1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ht="15.75" customHeight="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ht="15.75" customHeight="1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ht="15.75" customHeight="1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ht="15.75" customHeight="1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ht="15.75" customHeight="1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ht="15.75" customHeight="1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ht="15.75" customHeight="1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ht="15.75" customHeight="1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ht="15.75" customHeight="1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ht="15.75" customHeight="1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ht="15.75" customHeight="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ht="15.75" customHeight="1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ht="15.75" customHeight="1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ht="15.75" customHeight="1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ht="15.75" customHeight="1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ht="15.75" customHeight="1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ht="15.75" customHeight="1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ht="15.75" customHeight="1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ht="15.75" customHeight="1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ht="15.75" customHeight="1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ht="15.75" customHeight="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ht="15.75" customHeight="1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ht="15.75" customHeight="1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ht="15.75" customHeight="1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ht="15.75" customHeight="1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ht="15.75" customHeight="1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ht="15.75" customHeight="1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ht="15.75" customHeight="1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ht="15.75" customHeight="1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ht="15.75" customHeight="1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ht="15.75" customHeight="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ht="15.75" customHeight="1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ht="15.75" customHeight="1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ht="15.75" customHeight="1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ht="15.75" customHeight="1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ht="15.75" customHeight="1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ht="15.75" customHeight="1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ht="15.75" customHeight="1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ht="15.75" customHeight="1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ht="15.75" customHeight="1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ht="15.75" customHeight="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ht="15.75" customHeight="1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ht="15.75" customHeight="1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ht="15.75" customHeight="1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ht="15.75" customHeight="1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ht="15.75" customHeight="1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ht="15.75" customHeight="1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ht="15.75" customHeight="1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ht="15.75" customHeight="1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ht="15.75" customHeight="1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1.25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28"/>
      <c r="P1" s="1" t="s">
        <v>45</v>
      </c>
    </row>
    <row r="2">
      <c r="B2" s="9" t="s">
        <v>46</v>
      </c>
      <c r="C2" s="10" t="s">
        <v>47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11"/>
      <c r="O2" s="28"/>
      <c r="P2" s="9" t="s">
        <v>46</v>
      </c>
      <c r="Q2" s="10" t="s">
        <v>47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11"/>
    </row>
    <row r="3">
      <c r="B3" s="12"/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28"/>
      <c r="P3" s="12"/>
      <c r="Q3" s="13" t="s">
        <v>28</v>
      </c>
      <c r="R3" s="13" t="s">
        <v>29</v>
      </c>
      <c r="S3" s="13" t="s">
        <v>30</v>
      </c>
      <c r="T3" s="13" t="s">
        <v>31</v>
      </c>
      <c r="U3" s="13" t="s">
        <v>32</v>
      </c>
      <c r="V3" s="13" t="s">
        <v>33</v>
      </c>
      <c r="W3" s="13" t="s">
        <v>34</v>
      </c>
      <c r="X3" s="13" t="s">
        <v>35</v>
      </c>
      <c r="Y3" s="13" t="s">
        <v>36</v>
      </c>
      <c r="Z3" s="13" t="s">
        <v>37</v>
      </c>
      <c r="AA3" s="13" t="s">
        <v>38</v>
      </c>
      <c r="AB3" s="13" t="s">
        <v>39</v>
      </c>
    </row>
    <row r="4">
      <c r="B4" s="13">
        <v>1.0</v>
      </c>
      <c r="C4" s="14">
        <v>3.27098801560679</v>
      </c>
      <c r="D4" s="14">
        <v>11.1515124152965</v>
      </c>
      <c r="E4" s="14">
        <v>12.03571527202</v>
      </c>
      <c r="F4" s="14">
        <v>3.56858618790284</v>
      </c>
      <c r="G4" s="14">
        <v>3.57061882037669</v>
      </c>
      <c r="H4" s="14">
        <v>5.14338216903924</v>
      </c>
      <c r="I4" s="14">
        <v>37.1867315359136</v>
      </c>
      <c r="J4" s="14">
        <v>3.52577231358737</v>
      </c>
      <c r="K4" s="14">
        <v>3.64897990821225</v>
      </c>
      <c r="L4" s="14">
        <v>6.60886282101274</v>
      </c>
      <c r="M4" s="14">
        <v>14.8132778006108</v>
      </c>
      <c r="N4" s="14">
        <v>42.3019344334431</v>
      </c>
      <c r="O4" s="28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-168.84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-168.84</v>
      </c>
    </row>
    <row r="5">
      <c r="B5" s="13">
        <v>2.0</v>
      </c>
      <c r="C5" s="14">
        <v>16.1335998627575</v>
      </c>
      <c r="D5" s="14">
        <v>0.525712119364718</v>
      </c>
      <c r="E5" s="14">
        <v>2.27194590126126</v>
      </c>
      <c r="F5" s="14">
        <v>13.4704373425423</v>
      </c>
      <c r="G5" s="14">
        <v>18.5726520179989</v>
      </c>
      <c r="H5" s="14">
        <v>10.6123290856587</v>
      </c>
      <c r="I5" s="14">
        <v>63.2459355486135</v>
      </c>
      <c r="J5" s="14">
        <v>9.46703378576785</v>
      </c>
      <c r="K5" s="14">
        <v>1.46291953276439</v>
      </c>
      <c r="L5" s="14">
        <v>13.7334478966178</v>
      </c>
      <c r="M5" s="14">
        <v>21.011471029564</v>
      </c>
      <c r="N5" s="14">
        <v>13.5901896183597</v>
      </c>
      <c r="O5" s="28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-844.2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7.10977936629206</v>
      </c>
      <c r="D6" s="14">
        <v>11.4410284201832</v>
      </c>
      <c r="E6" s="14">
        <v>49.8731193666287</v>
      </c>
      <c r="F6" s="14">
        <v>26.4518014088079</v>
      </c>
      <c r="G6" s="14">
        <v>19.8356735653462</v>
      </c>
      <c r="H6" s="14">
        <v>7.72576131625101</v>
      </c>
      <c r="I6" s="14">
        <v>7.62023059340197</v>
      </c>
      <c r="J6" s="14">
        <v>8.07493063776506</v>
      </c>
      <c r="K6" s="14">
        <v>74.6693638947455</v>
      </c>
      <c r="L6" s="14">
        <v>4.05784490285441</v>
      </c>
      <c r="M6" s="14">
        <v>10.206204385031</v>
      </c>
      <c r="N6" s="14">
        <v>21.8073927505378</v>
      </c>
      <c r="O6" s="28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-168.84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-844.2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48.7929367993898</v>
      </c>
      <c r="D7" s="14">
        <v>7.52277930267155</v>
      </c>
      <c r="E7" s="14">
        <v>11.9767115904455</v>
      </c>
      <c r="F7" s="14">
        <v>21.9437516903922</v>
      </c>
      <c r="G7" s="14">
        <v>1.70017460128292</v>
      </c>
      <c r="H7" s="14">
        <v>5.48642176258213</v>
      </c>
      <c r="I7" s="14">
        <v>40.0745086259862</v>
      </c>
      <c r="J7" s="14">
        <v>88.774008522357</v>
      </c>
      <c r="K7" s="14">
        <v>8.69836203912562</v>
      </c>
      <c r="L7" s="14">
        <v>7.81082842731848</v>
      </c>
      <c r="M7" s="14">
        <v>0.673506545714221</v>
      </c>
      <c r="N7" s="14">
        <v>14.3712074362394</v>
      </c>
      <c r="O7" s="28"/>
      <c r="P7" s="13">
        <v>4.0</v>
      </c>
      <c r="Q7" s="16">
        <f>VLOOKUP(IF(C7&gt;240,5,IF(C7&gt;180,4,IF(C7&gt;120,3,IF(C7&gt;60,2,IF(C7&gt;30,1,0))))),Trial!$E$8:$H$13,4)</f>
        <v>-168.84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-168.84</v>
      </c>
      <c r="X7" s="16">
        <f>VLOOKUP(IF(J7&gt;240,5,IF(J7&gt;180,4,IF(J7&gt;120,3,IF(J7&gt;60,2,IF(J7&gt;30,1,0))))),Trial!$E$8:$H$13,4)</f>
        <v>-844.2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2.0194280706346</v>
      </c>
      <c r="D8" s="14">
        <v>4.37325197970495</v>
      </c>
      <c r="E8" s="14">
        <v>0.0111382710747421</v>
      </c>
      <c r="F8" s="14">
        <v>0.71332632918188</v>
      </c>
      <c r="G8" s="14">
        <v>14.7912660398409</v>
      </c>
      <c r="H8" s="14">
        <v>19.6685124461757</v>
      </c>
      <c r="I8" s="14">
        <v>0.364022763673208</v>
      </c>
      <c r="J8" s="14">
        <v>1.02944063899287</v>
      </c>
      <c r="K8" s="14">
        <v>18.4773510664887</v>
      </c>
      <c r="L8" s="14">
        <v>31.1131733177666</v>
      </c>
      <c r="M8" s="14">
        <v>3.65545572945848</v>
      </c>
      <c r="N8" s="14">
        <v>19.3284690147425</v>
      </c>
      <c r="O8" s="28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-168.84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3.12873553717509</v>
      </c>
      <c r="D9" s="14">
        <v>19.683461668271</v>
      </c>
      <c r="E9" s="14">
        <v>1.13682056777179</v>
      </c>
      <c r="F9" s="14">
        <v>13.5257380076902</v>
      </c>
      <c r="G9" s="14">
        <v>7.87105830386281</v>
      </c>
      <c r="H9" s="14">
        <v>72.7105359509032</v>
      </c>
      <c r="I9" s="14">
        <v>32.0293921190787</v>
      </c>
      <c r="J9" s="14">
        <v>3.52216253522784</v>
      </c>
      <c r="K9" s="14">
        <v>2.52833682345226</v>
      </c>
      <c r="L9" s="14">
        <v>1.13483778356414</v>
      </c>
      <c r="M9" s="14">
        <v>13.0439394413634</v>
      </c>
      <c r="N9" s="14">
        <v>29.6129099918965</v>
      </c>
      <c r="O9" s="28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-844.2</v>
      </c>
      <c r="W9" s="16">
        <f>VLOOKUP(IF(I9&gt;240,5,IF(I9&gt;180,4,IF(I9&gt;120,3,IF(I9&gt;60,2,IF(I9&gt;30,1,0))))),Trial!$E$8:$H$13,4)</f>
        <v>-168.84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1.08716847142205</v>
      </c>
      <c r="D10" s="14">
        <v>24.6303666370425</v>
      </c>
      <c r="E10" s="14">
        <v>3.42778461870218</v>
      </c>
      <c r="F10" s="14">
        <v>13.5661667346241</v>
      </c>
      <c r="G10" s="14">
        <v>5.27424480998889</v>
      </c>
      <c r="H10" s="14">
        <v>6.92863221745938</v>
      </c>
      <c r="I10" s="14">
        <v>11.7532865610059</v>
      </c>
      <c r="J10" s="14">
        <v>8.919099974446</v>
      </c>
      <c r="K10" s="14">
        <v>8.24327733367682</v>
      </c>
      <c r="L10" s="14">
        <v>10.3219405934215</v>
      </c>
      <c r="M10" s="14">
        <v>7.63506072178162</v>
      </c>
      <c r="N10" s="14">
        <v>6.89473966369405</v>
      </c>
      <c r="O10" s="28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14">
        <v>38.6837438568195</v>
      </c>
      <c r="D11" s="14">
        <v>12.8675393101977</v>
      </c>
      <c r="E11" s="14">
        <v>2.71164884325117</v>
      </c>
      <c r="F11" s="14">
        <v>6.04578230297193</v>
      </c>
      <c r="G11" s="14">
        <v>6.52968361275271</v>
      </c>
      <c r="H11" s="14">
        <v>16.0318403451921</v>
      </c>
      <c r="I11" s="14">
        <v>6.46151624852791</v>
      </c>
      <c r="J11" s="14">
        <v>37.5118827485887</v>
      </c>
      <c r="K11" s="14">
        <v>20.3512229158761</v>
      </c>
      <c r="L11" s="14">
        <v>0.415462357923388</v>
      </c>
      <c r="M11" s="14">
        <v>33.0011102264497</v>
      </c>
      <c r="N11" s="14">
        <v>5.19423561170697</v>
      </c>
      <c r="O11" s="28"/>
      <c r="P11" s="13">
        <v>8.0</v>
      </c>
      <c r="Q11" s="16">
        <f>VLOOKUP(IF(C11&gt;240,5,IF(C11&gt;180,4,IF(C11&gt;120,3,IF(C11&gt;60,2,IF(C11&gt;30,1,0))))),Trial!$E$8:$H$13,4)</f>
        <v>-168.84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-168.84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-168.84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11.8675018049063</v>
      </c>
      <c r="D12" s="14">
        <v>29.5675798213545</v>
      </c>
      <c r="E12" s="14">
        <v>14.6494294137912</v>
      </c>
      <c r="F12" s="14">
        <v>29.2562539769772</v>
      </c>
      <c r="G12" s="14">
        <v>7.82038174336776</v>
      </c>
      <c r="H12" s="14">
        <v>5.17204528441653</v>
      </c>
      <c r="I12" s="14">
        <v>41.7670934984626</v>
      </c>
      <c r="J12" s="14">
        <v>21.0164778279301</v>
      </c>
      <c r="K12" s="14">
        <v>26.334644770585</v>
      </c>
      <c r="L12" s="14">
        <v>4.22630458837375</v>
      </c>
      <c r="M12" s="14">
        <v>2.89862755453214</v>
      </c>
      <c r="N12" s="14">
        <v>1.98638797571979</v>
      </c>
      <c r="O12" s="28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-168.84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6.18980221683159</v>
      </c>
      <c r="D13" s="14">
        <v>33.8945297409227</v>
      </c>
      <c r="E13" s="14">
        <v>40.0567982792577</v>
      </c>
      <c r="F13" s="14">
        <v>5.94586990540847</v>
      </c>
      <c r="G13" s="14">
        <v>24.9147342691634</v>
      </c>
      <c r="H13" s="14">
        <v>5.5333507899195</v>
      </c>
      <c r="I13" s="14">
        <v>11.4011873345109</v>
      </c>
      <c r="J13" s="14">
        <v>6.752038160339</v>
      </c>
      <c r="K13" s="14">
        <v>35.817135319086</v>
      </c>
      <c r="L13" s="14">
        <v>7.67020029788898</v>
      </c>
      <c r="M13" s="14">
        <v>26.6525822730942</v>
      </c>
      <c r="N13" s="14">
        <v>12.4593503068419</v>
      </c>
      <c r="O13" s="28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-168.84</v>
      </c>
      <c r="S13" s="16">
        <f>VLOOKUP(IF(E13&gt;240,5,IF(E13&gt;180,4,IF(E13&gt;120,3,IF(E13&gt;60,2,IF(E13&gt;30,1,0))))),Trial!$E$8:$H$13,4)</f>
        <v>-168.84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-168.84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6.04287207126617</v>
      </c>
      <c r="D14" s="14">
        <v>50.2246699084468</v>
      </c>
      <c r="E14" s="14">
        <v>23.9951048220012</v>
      </c>
      <c r="F14" s="14">
        <v>6.930749444291</v>
      </c>
      <c r="G14" s="14">
        <v>39.4534371494969</v>
      </c>
      <c r="H14" s="14">
        <v>10.2995650889352</v>
      </c>
      <c r="I14" s="14">
        <v>10.599804133478</v>
      </c>
      <c r="J14" s="14">
        <v>11.5505820320206</v>
      </c>
      <c r="K14" s="14">
        <v>17.9807743051307</v>
      </c>
      <c r="L14" s="14">
        <v>10.9076430781962</v>
      </c>
      <c r="M14" s="14">
        <v>14.2884509031038</v>
      </c>
      <c r="N14" s="14">
        <v>7.21841753460467</v>
      </c>
      <c r="O14" s="28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-168.84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-168.84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23.5017058799479</v>
      </c>
      <c r="D15" s="14">
        <v>4.41894978750497</v>
      </c>
      <c r="E15" s="14">
        <v>8.95005355356261</v>
      </c>
      <c r="F15" s="14">
        <v>25.5291594831822</v>
      </c>
      <c r="G15" s="14">
        <v>29.6532831607822</v>
      </c>
      <c r="H15" s="14">
        <v>1.23161306837574</v>
      </c>
      <c r="I15" s="14">
        <v>40.8307343795618</v>
      </c>
      <c r="J15" s="14">
        <v>33.8596791848263</v>
      </c>
      <c r="K15" s="14">
        <v>6.96663675131276</v>
      </c>
      <c r="L15" s="14">
        <v>3.81033555093799</v>
      </c>
      <c r="M15" s="14">
        <v>30.5438829200778</v>
      </c>
      <c r="N15" s="14">
        <v>46.3486761574574</v>
      </c>
      <c r="O15" s="28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-168.84</v>
      </c>
      <c r="X15" s="16">
        <f>VLOOKUP(IF(J15&gt;240,5,IF(J15&gt;180,4,IF(J15&gt;120,3,IF(J15&gt;60,2,IF(J15&gt;30,1,0))))),Trial!$E$8:$H$13,4)</f>
        <v>-168.84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-168.84</v>
      </c>
      <c r="AB15" s="16">
        <f>VLOOKUP(IF(N15&gt;240,5,IF(N15&gt;180,4,IF(N15&gt;120,3,IF(N15&gt;60,2,IF(N15&gt;30,1,0))))),Trial!$E$8:$H$13,4)</f>
        <v>-168.84</v>
      </c>
    </row>
    <row r="16">
      <c r="B16" s="13">
        <v>13.0</v>
      </c>
      <c r="C16" s="14">
        <v>30.9312139345769</v>
      </c>
      <c r="D16" s="14">
        <v>39.3989800922295</v>
      </c>
      <c r="E16" s="14">
        <v>36.7302914224287</v>
      </c>
      <c r="F16" s="14">
        <v>17.3689655580776</v>
      </c>
      <c r="G16" s="14">
        <v>21.89594024479</v>
      </c>
      <c r="H16" s="14">
        <v>1.33903071982786</v>
      </c>
      <c r="I16" s="14">
        <v>4.02328090975061</v>
      </c>
      <c r="J16" s="14">
        <v>9.46832776302472</v>
      </c>
      <c r="K16" s="14">
        <v>12.0411950250374</v>
      </c>
      <c r="L16" s="14">
        <v>20.2348101132767</v>
      </c>
      <c r="M16" s="14">
        <v>26.2258110275928</v>
      </c>
      <c r="N16" s="14">
        <v>8.91176593489945</v>
      </c>
      <c r="O16" s="28"/>
      <c r="P16" s="13">
        <v>13.0</v>
      </c>
      <c r="Q16" s="16">
        <f>VLOOKUP(IF(C16&gt;240,5,IF(C16&gt;180,4,IF(C16&gt;120,3,IF(C16&gt;60,2,IF(C16&gt;30,1,0))))),Trial!$E$8:$H$13,4)</f>
        <v>-168.84</v>
      </c>
      <c r="R16" s="16">
        <f>VLOOKUP(IF(D16&gt;240,5,IF(D16&gt;180,4,IF(D16&gt;120,3,IF(D16&gt;60,2,IF(D16&gt;30,1,0))))),Trial!$E$8:$H$13,4)</f>
        <v>-168.84</v>
      </c>
      <c r="S16" s="16">
        <f>VLOOKUP(IF(E16&gt;240,5,IF(E16&gt;180,4,IF(E16&gt;120,3,IF(E16&gt;60,2,IF(E16&gt;30,1,0))))),Trial!$E$8:$H$13,4)</f>
        <v>-168.84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14">
        <v>24.1817745833162</v>
      </c>
      <c r="D17" s="14">
        <v>20.3555369417401</v>
      </c>
      <c r="E17" s="14">
        <v>14.6750701165976</v>
      </c>
      <c r="F17" s="14">
        <v>11.1221239453108</v>
      </c>
      <c r="G17" s="14">
        <v>0.704084908323106</v>
      </c>
      <c r="H17" s="14">
        <v>5.5491628870368</v>
      </c>
      <c r="I17" s="14">
        <v>8.63967253128067</v>
      </c>
      <c r="J17" s="14">
        <v>11.2897057871552</v>
      </c>
      <c r="K17" s="14">
        <v>8.21492935298011</v>
      </c>
      <c r="L17" s="14">
        <v>7.49141016276553</v>
      </c>
      <c r="M17" s="14">
        <v>13.1301738688009</v>
      </c>
      <c r="N17" s="14">
        <v>43.5780169417091</v>
      </c>
      <c r="O17" s="28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-168.84</v>
      </c>
    </row>
    <row r="18">
      <c r="B18" s="13">
        <v>15.0</v>
      </c>
      <c r="C18" s="14">
        <v>17.6783970085191</v>
      </c>
      <c r="D18" s="14">
        <v>0.299359322875766</v>
      </c>
      <c r="E18" s="14">
        <v>11.8845938751994</v>
      </c>
      <c r="F18" s="14">
        <v>4.26463191186269</v>
      </c>
      <c r="G18" s="14">
        <v>11.7636773496153</v>
      </c>
      <c r="H18" s="14">
        <v>14.8209994140299</v>
      </c>
      <c r="I18" s="14">
        <v>3.42131067998707</v>
      </c>
      <c r="J18" s="14">
        <v>15.6708804744514</v>
      </c>
      <c r="K18" s="14">
        <v>22.8981724331504</v>
      </c>
      <c r="L18" s="14">
        <v>40.7384770065268</v>
      </c>
      <c r="M18" s="14">
        <v>2.22380032064393</v>
      </c>
      <c r="N18" s="14">
        <v>0.75370664941147</v>
      </c>
      <c r="O18" s="28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-168.84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52.5962400675732</v>
      </c>
      <c r="D19" s="14">
        <v>1.61354653107377</v>
      </c>
      <c r="E19" s="14">
        <v>9.02151812100783</v>
      </c>
      <c r="F19" s="14">
        <v>8.37343367049471</v>
      </c>
      <c r="G19" s="14">
        <v>14.9097035446422</v>
      </c>
      <c r="H19" s="14">
        <v>12.8697085272254</v>
      </c>
      <c r="I19" s="14">
        <v>9.94286087807268</v>
      </c>
      <c r="J19" s="14">
        <v>34.6222075149139</v>
      </c>
      <c r="K19" s="14">
        <v>2.41588583914563</v>
      </c>
      <c r="L19" s="14">
        <v>25.3104904933337</v>
      </c>
      <c r="M19" s="14">
        <v>2.94025539653376</v>
      </c>
      <c r="N19" s="14">
        <v>9.07979526557028</v>
      </c>
      <c r="O19" s="28"/>
      <c r="P19" s="13">
        <v>16.0</v>
      </c>
      <c r="Q19" s="16">
        <f>VLOOKUP(IF(C19&gt;240,5,IF(C19&gt;180,4,IF(C19&gt;120,3,IF(C19&gt;60,2,IF(C19&gt;30,1,0))))),Trial!$E$8:$H$13,4)</f>
        <v>-168.84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-168.84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3.35555659613012</v>
      </c>
      <c r="D20" s="14">
        <v>49.1006484229989</v>
      </c>
      <c r="E20" s="14">
        <v>0.436323930043727</v>
      </c>
      <c r="F20" s="14">
        <v>0.18480114457153</v>
      </c>
      <c r="G20" s="14">
        <v>29.1962881932471</v>
      </c>
      <c r="H20" s="14">
        <v>1.94635366089642</v>
      </c>
      <c r="I20" s="14">
        <v>6.0011355439201</v>
      </c>
      <c r="J20" s="14">
        <v>2.12140626436954</v>
      </c>
      <c r="K20" s="14">
        <v>1.22631071833894</v>
      </c>
      <c r="L20" s="14">
        <v>1.64965474046767</v>
      </c>
      <c r="M20" s="14">
        <v>12.3198438103529</v>
      </c>
      <c r="N20" s="14">
        <v>7.83831858308986</v>
      </c>
      <c r="O20" s="28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-168.84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20.5997472110422</v>
      </c>
      <c r="D21" s="14">
        <v>19.8676751128616</v>
      </c>
      <c r="E21" s="14">
        <v>24.1832456548947</v>
      </c>
      <c r="F21" s="14">
        <v>0.0829346221871674</v>
      </c>
      <c r="G21" s="14">
        <v>4.55157804535702</v>
      </c>
      <c r="H21" s="14">
        <v>10.4195851966025</v>
      </c>
      <c r="I21" s="14">
        <v>14.3907526361974</v>
      </c>
      <c r="J21" s="14">
        <v>49.0199921627469</v>
      </c>
      <c r="K21" s="14">
        <v>15.5114885347633</v>
      </c>
      <c r="L21" s="14">
        <v>25.3645672915939</v>
      </c>
      <c r="M21" s="14">
        <v>11.1640565615659</v>
      </c>
      <c r="N21" s="14">
        <v>18.0761214991318</v>
      </c>
      <c r="O21" s="28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-168.84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14">
        <v>7.07658166531473</v>
      </c>
      <c r="D22" s="14">
        <v>26.4262712827388</v>
      </c>
      <c r="E22" s="14">
        <v>12.3736511766923</v>
      </c>
      <c r="F22" s="14">
        <v>4.92271516704932</v>
      </c>
      <c r="G22" s="14">
        <v>15.6080173042821</v>
      </c>
      <c r="H22" s="14">
        <v>1.26257790019736</v>
      </c>
      <c r="I22" s="14">
        <v>10.1676294975914</v>
      </c>
      <c r="J22" s="14">
        <v>61.1506020339364</v>
      </c>
      <c r="K22" s="14">
        <v>25.3123107267993</v>
      </c>
      <c r="L22" s="14">
        <v>8.53091176366434</v>
      </c>
      <c r="M22" s="14">
        <v>6.38589557027444</v>
      </c>
      <c r="N22" s="14">
        <v>5.26177462656051</v>
      </c>
      <c r="O22" s="28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-844.2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27.1390874824526</v>
      </c>
      <c r="D23" s="14">
        <v>2.71176612813866</v>
      </c>
      <c r="E23" s="14">
        <v>9.65793191688135</v>
      </c>
      <c r="F23" s="14">
        <v>44.7570402522512</v>
      </c>
      <c r="G23" s="14">
        <v>0.247628828510642</v>
      </c>
      <c r="H23" s="14">
        <v>12.9804811806636</v>
      </c>
      <c r="I23" s="14">
        <v>5.68036212818697</v>
      </c>
      <c r="J23" s="14">
        <v>14.8969417897271</v>
      </c>
      <c r="K23" s="14">
        <v>5.84625051124021</v>
      </c>
      <c r="L23" s="14">
        <v>4.09537718631327</v>
      </c>
      <c r="M23" s="14">
        <v>11.4627341226003</v>
      </c>
      <c r="N23" s="14">
        <v>7.89399554952979</v>
      </c>
      <c r="O23" s="28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-168.84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14">
        <v>2.27177408058196</v>
      </c>
      <c r="D24" s="14">
        <v>0.256008511848897</v>
      </c>
      <c r="E24" s="14">
        <v>47.5141612415142</v>
      </c>
      <c r="F24" s="14">
        <v>11.6024290344896</v>
      </c>
      <c r="G24" s="14">
        <v>32.0572537816783</v>
      </c>
      <c r="H24" s="14">
        <v>12.2520885563673</v>
      </c>
      <c r="I24" s="14">
        <v>15.761707140434</v>
      </c>
      <c r="J24" s="14">
        <v>53.1434535296792</v>
      </c>
      <c r="K24" s="14">
        <v>5.64905423205346</v>
      </c>
      <c r="L24" s="14">
        <v>4.73493754165247</v>
      </c>
      <c r="M24" s="14">
        <v>30.2804202853206</v>
      </c>
      <c r="N24" s="14">
        <v>10.1671850332059</v>
      </c>
      <c r="O24" s="28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-168.84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-168.84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-168.84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-168.84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32.1397123746296</v>
      </c>
      <c r="D25" s="14">
        <v>12.9800183180006</v>
      </c>
      <c r="E25" s="14">
        <v>3.33782052168925</v>
      </c>
      <c r="F25" s="14">
        <v>21.1766581969771</v>
      </c>
      <c r="G25" s="14">
        <v>0.376477085519582</v>
      </c>
      <c r="H25" s="14">
        <v>2.75226515717804</v>
      </c>
      <c r="I25" s="14">
        <v>11.6712351067472</v>
      </c>
      <c r="J25" s="14">
        <v>24.5298764469538</v>
      </c>
      <c r="K25" s="14">
        <v>13.3122317114131</v>
      </c>
      <c r="L25" s="14">
        <v>48.0575347101361</v>
      </c>
      <c r="M25" s="14">
        <v>4.5972527959384</v>
      </c>
      <c r="N25" s="14">
        <v>41.1823058761379</v>
      </c>
      <c r="O25" s="28"/>
      <c r="P25" s="13">
        <v>22.0</v>
      </c>
      <c r="Q25" s="16">
        <f>VLOOKUP(IF(C25&gt;240,5,IF(C25&gt;180,4,IF(C25&gt;120,3,IF(C25&gt;60,2,IF(C25&gt;30,1,0))))),Trial!$E$8:$H$13,4)</f>
        <v>-168.84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-168.84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-168.84</v>
      </c>
    </row>
    <row r="26" ht="15.75" customHeight="1">
      <c r="B26" s="13">
        <v>23.0</v>
      </c>
      <c r="C26" s="14">
        <v>24.0985898102138</v>
      </c>
      <c r="D26" s="14">
        <v>5.04258749540895</v>
      </c>
      <c r="E26" s="14">
        <v>20.1021336385267</v>
      </c>
      <c r="F26" s="14">
        <v>10.8390914735466</v>
      </c>
      <c r="G26" s="14">
        <v>3.65815055323765</v>
      </c>
      <c r="H26" s="14">
        <v>3.83563892450184</v>
      </c>
      <c r="I26" s="14">
        <v>17.715081301819</v>
      </c>
      <c r="J26" s="14">
        <v>11.7236381436916</v>
      </c>
      <c r="K26" s="14">
        <v>15.6987889011608</v>
      </c>
      <c r="L26" s="14">
        <v>8.31182323861867</v>
      </c>
      <c r="M26" s="14">
        <v>9.62309254849981</v>
      </c>
      <c r="N26" s="14">
        <v>42.7302858523808</v>
      </c>
      <c r="O26" s="28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-168.84</v>
      </c>
    </row>
    <row r="27" ht="15.75" customHeight="1">
      <c r="B27" s="13">
        <v>24.0</v>
      </c>
      <c r="C27" s="14">
        <v>6.23360803903701</v>
      </c>
      <c r="D27" s="14">
        <v>26.3622308882389</v>
      </c>
      <c r="E27" s="14">
        <v>6.50493344524875</v>
      </c>
      <c r="F27" s="14">
        <v>3.99239764083177</v>
      </c>
      <c r="G27" s="14">
        <v>10.9364977403189</v>
      </c>
      <c r="H27" s="14">
        <v>11.9791209189954</v>
      </c>
      <c r="I27" s="14">
        <v>0.741713495656703</v>
      </c>
      <c r="J27" s="14">
        <v>36.2174029908797</v>
      </c>
      <c r="K27" s="14">
        <v>31.7971872426292</v>
      </c>
      <c r="L27" s="14">
        <v>6.23893841402605</v>
      </c>
      <c r="M27" s="14">
        <v>4.68562943162397</v>
      </c>
      <c r="N27" s="14">
        <v>3.58381683118015</v>
      </c>
      <c r="O27" s="28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-168.84</v>
      </c>
      <c r="Y27" s="16">
        <f>VLOOKUP(IF(K27&gt;240,5,IF(K27&gt;180,4,IF(K27&gt;120,3,IF(K27&gt;60,2,IF(K27&gt;30,1,0))))),Trial!$E$8:$H$13,4)</f>
        <v>-168.84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25.6412284343008</v>
      </c>
      <c r="D28" s="14">
        <v>3.60122994337725</v>
      </c>
      <c r="E28" s="14">
        <v>17.6937682594391</v>
      </c>
      <c r="F28" s="14">
        <v>12.7240728657056</v>
      </c>
      <c r="G28" s="14">
        <v>41.6973218296595</v>
      </c>
      <c r="H28" s="14">
        <v>14.4746644835206</v>
      </c>
      <c r="I28" s="14">
        <v>10.7194523626473</v>
      </c>
      <c r="J28" s="14">
        <v>19.4401201133834</v>
      </c>
      <c r="K28" s="14">
        <v>25.4922477445994</v>
      </c>
      <c r="L28" s="14">
        <v>24.916057436398</v>
      </c>
      <c r="M28" s="14">
        <v>9.36940118204802</v>
      </c>
      <c r="N28" s="14">
        <v>2.26885305717587</v>
      </c>
      <c r="O28" s="28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-168.84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14">
        <v>22.028499445581</v>
      </c>
      <c r="D29" s="14">
        <v>71.7130443229716</v>
      </c>
      <c r="E29" s="14">
        <v>16.7633953497963</v>
      </c>
      <c r="F29" s="14">
        <v>16.4903934386777</v>
      </c>
      <c r="G29" s="14">
        <v>0.0640005036257207</v>
      </c>
      <c r="H29" s="14">
        <v>11.6382266524849</v>
      </c>
      <c r="I29" s="14">
        <v>10.9939870628537</v>
      </c>
      <c r="J29" s="14">
        <v>1.30320519441739</v>
      </c>
      <c r="K29" s="14">
        <v>4.60736010689288</v>
      </c>
      <c r="L29" s="14">
        <v>5.00497574452311</v>
      </c>
      <c r="M29" s="14">
        <v>10.35222659586</v>
      </c>
      <c r="N29" s="14">
        <v>14.8242026136284</v>
      </c>
      <c r="O29" s="28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-844.2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14">
        <v>17.7823499863254</v>
      </c>
      <c r="D30" s="14">
        <v>12.0847851963</v>
      </c>
      <c r="E30" s="14">
        <v>35.5760690741411</v>
      </c>
      <c r="F30" s="14">
        <v>12.4664660536902</v>
      </c>
      <c r="G30" s="14">
        <v>4.26574210636318</v>
      </c>
      <c r="H30" s="14">
        <v>66.3154080286067</v>
      </c>
      <c r="I30" s="14">
        <v>13.5642056724701</v>
      </c>
      <c r="J30" s="14">
        <v>49.5616722081728</v>
      </c>
      <c r="K30" s="14">
        <v>13.2297152274506</v>
      </c>
      <c r="L30" s="14">
        <v>25.4191523123319</v>
      </c>
      <c r="M30" s="14">
        <v>17.6467454753103</v>
      </c>
      <c r="N30" s="14">
        <v>9.89384073531255</v>
      </c>
      <c r="O30" s="28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-168.84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-844.2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-168.84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14">
        <v>18.5079190128701</v>
      </c>
      <c r="D31" s="14">
        <v>0.242251593153924</v>
      </c>
      <c r="E31" s="14">
        <v>46.9475170944758</v>
      </c>
      <c r="F31" s="14">
        <v>20.5821879201787</v>
      </c>
      <c r="G31" s="14">
        <v>0.0961428671143949</v>
      </c>
      <c r="H31" s="14">
        <v>13.9329767267438</v>
      </c>
      <c r="I31" s="14">
        <v>5.87049324531108</v>
      </c>
      <c r="J31" s="14">
        <v>57.0427524159775</v>
      </c>
      <c r="K31" s="14">
        <v>3.19646425545216</v>
      </c>
      <c r="L31" s="14">
        <v>6.15424720337614</v>
      </c>
      <c r="M31" s="14">
        <v>2.21205788227986</v>
      </c>
      <c r="N31" s="14">
        <v>2.648528105746</v>
      </c>
      <c r="O31" s="28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-168.84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-168.84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22.8599260176036</v>
      </c>
      <c r="D32" s="14">
        <v>1.51597151113075</v>
      </c>
      <c r="E32" s="14">
        <v>0.473203228320926</v>
      </c>
      <c r="F32" s="14">
        <v>42.6573003335972</v>
      </c>
      <c r="G32" s="14">
        <v>30.4678392799183</v>
      </c>
      <c r="H32" s="14">
        <v>6.6850327164866</v>
      </c>
      <c r="I32" s="14">
        <v>0.203256815358247</v>
      </c>
      <c r="J32" s="14">
        <v>32.0307495956316</v>
      </c>
      <c r="K32" s="14">
        <v>2.34768093716999</v>
      </c>
      <c r="L32" s="14">
        <v>0.914479595476775</v>
      </c>
      <c r="M32" s="14">
        <v>0.357322163757489</v>
      </c>
      <c r="N32" s="14">
        <v>29.0521201571885</v>
      </c>
      <c r="O32" s="28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-168.84</v>
      </c>
      <c r="U32" s="16">
        <f>VLOOKUP(IF(G32&gt;240,5,IF(G32&gt;180,4,IF(G32&gt;120,3,IF(G32&gt;60,2,IF(G32&gt;30,1,0))))),Trial!$E$8:$H$13,4)</f>
        <v>-168.84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-168.84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8.16030699759722</v>
      </c>
      <c r="D33" s="14">
        <v>19.2811893944846</v>
      </c>
      <c r="E33" s="14">
        <v>30.1194073060963</v>
      </c>
      <c r="F33" s="14">
        <v>5.73938749087551</v>
      </c>
      <c r="G33" s="14">
        <v>17.0506311155142</v>
      </c>
      <c r="H33" s="14">
        <v>19.4884546094792</v>
      </c>
      <c r="I33" s="14">
        <v>9.46395184742314E-4</v>
      </c>
      <c r="J33" s="14">
        <v>4.2998595465906</v>
      </c>
      <c r="K33" s="14">
        <v>36.0316340326985</v>
      </c>
      <c r="L33" s="14">
        <v>42.9533988881697</v>
      </c>
      <c r="M33" s="14">
        <v>41.0327172353586</v>
      </c>
      <c r="N33" s="14">
        <v>11.1560882092045</v>
      </c>
      <c r="O33" s="28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-168.84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-168.84</v>
      </c>
      <c r="Z33" s="16">
        <f>VLOOKUP(IF(L33&gt;240,5,IF(L33&gt;180,4,IF(L33&gt;120,3,IF(L33&gt;60,2,IF(L33&gt;30,1,0))))),Trial!$E$8:$H$13,4)</f>
        <v>-168.84</v>
      </c>
      <c r="AA33" s="16">
        <f>VLOOKUP(IF(M33&gt;240,5,IF(M33&gt;180,4,IF(M33&gt;120,3,IF(M33&gt;60,2,IF(M33&gt;30,1,0))))),Trial!$E$8:$H$13,4)</f>
        <v>-168.84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21.4018091081146</v>
      </c>
      <c r="D34" s="14">
        <v>1.74166210817068</v>
      </c>
      <c r="E34" s="14">
        <v>12.9280096127891</v>
      </c>
      <c r="F34" s="14">
        <v>21.1865689313475</v>
      </c>
      <c r="G34" s="14">
        <v>4.91028108168393</v>
      </c>
      <c r="H34" s="14">
        <v>5.50364599563181</v>
      </c>
      <c r="I34" s="14">
        <v>19.077206015888</v>
      </c>
      <c r="J34" s="14">
        <v>18.0277147650005</v>
      </c>
      <c r="K34" s="14">
        <v>52.9379302264227</v>
      </c>
      <c r="L34" s="14">
        <v>26.0976636862818</v>
      </c>
      <c r="M34" s="14">
        <v>14.5719745655762</v>
      </c>
      <c r="N34" s="14">
        <v>62.2058154704207</v>
      </c>
      <c r="O34" s="28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-168.84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-844.2</v>
      </c>
    </row>
    <row r="35" ht="15.75" customHeight="1">
      <c r="B35" s="13">
        <v>32.0</v>
      </c>
      <c r="C35" s="14">
        <v>2.31077704578638</v>
      </c>
      <c r="D35" s="14">
        <v>5.53806756623089</v>
      </c>
      <c r="E35" s="14">
        <v>3.34768307816066</v>
      </c>
      <c r="F35" s="14">
        <v>4.63931898265462</v>
      </c>
      <c r="G35" s="14">
        <v>5.41298725409433</v>
      </c>
      <c r="H35" s="14">
        <v>16.5489885996314</v>
      </c>
      <c r="I35" s="14">
        <v>7.79774584108964</v>
      </c>
      <c r="J35" s="14">
        <v>15.8593108149088</v>
      </c>
      <c r="K35" s="14">
        <v>0.572151808182139</v>
      </c>
      <c r="L35" s="14">
        <v>3.84236541576684</v>
      </c>
      <c r="M35" s="14">
        <v>9.26413481589407</v>
      </c>
      <c r="N35" s="14">
        <v>35.7179894186279</v>
      </c>
      <c r="O35" s="28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-168.84</v>
      </c>
    </row>
    <row r="36" ht="15.75" customHeight="1">
      <c r="B36" s="13">
        <v>33.0</v>
      </c>
      <c r="C36" s="14">
        <v>2.02136227861047</v>
      </c>
      <c r="D36" s="14">
        <v>18.9294109626891</v>
      </c>
      <c r="E36" s="14">
        <v>9.56647454281319</v>
      </c>
      <c r="F36" s="14">
        <v>8.99467867333442</v>
      </c>
      <c r="G36" s="14">
        <v>12.8271825175946</v>
      </c>
      <c r="H36" s="14">
        <v>38.8714103102406</v>
      </c>
      <c r="I36" s="14">
        <v>23.8147326918755</v>
      </c>
      <c r="J36" s="14">
        <v>3.66250163426466</v>
      </c>
      <c r="K36" s="14">
        <v>80.4593993213622</v>
      </c>
      <c r="L36" s="14">
        <v>28.4454343616923</v>
      </c>
      <c r="M36" s="14">
        <v>41.6194777538009</v>
      </c>
      <c r="N36" s="14">
        <v>29.9752599733386</v>
      </c>
      <c r="O36" s="28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-168.84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-844.2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-168.84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0.35246356157586</v>
      </c>
      <c r="D37" s="14">
        <v>22.4292815591969</v>
      </c>
      <c r="E37" s="14">
        <v>30.1128237681899</v>
      </c>
      <c r="F37" s="14">
        <v>7.59858230128884</v>
      </c>
      <c r="G37" s="14">
        <v>13.0528076033326</v>
      </c>
      <c r="H37" s="14">
        <v>4.04067744500935</v>
      </c>
      <c r="I37" s="14">
        <v>11.3087282230364</v>
      </c>
      <c r="J37" s="14">
        <v>12.9156722405956</v>
      </c>
      <c r="K37" s="14">
        <v>6.56256737653166</v>
      </c>
      <c r="L37" s="14">
        <v>0.0564007471754574</v>
      </c>
      <c r="M37" s="14">
        <v>55.3461173238391</v>
      </c>
      <c r="N37" s="14">
        <v>28.8615185289148</v>
      </c>
      <c r="O37" s="28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-168.84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-168.84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1.63834599545226</v>
      </c>
      <c r="D38" s="14">
        <v>2.34251563902944</v>
      </c>
      <c r="E38" s="14">
        <v>1.93278511986136</v>
      </c>
      <c r="F38" s="14">
        <v>1.49589211336096</v>
      </c>
      <c r="G38" s="14">
        <v>2.94593966100365</v>
      </c>
      <c r="H38" s="14">
        <v>14.2055210996061</v>
      </c>
      <c r="I38" s="14">
        <v>9.72742256708443</v>
      </c>
      <c r="J38" s="14">
        <v>50.507222858531</v>
      </c>
      <c r="K38" s="14">
        <v>14.8718497361028</v>
      </c>
      <c r="L38" s="14">
        <v>33.7771627289112</v>
      </c>
      <c r="M38" s="14">
        <v>0.338352477252046</v>
      </c>
      <c r="N38" s="14">
        <v>25.8721766408567</v>
      </c>
      <c r="O38" s="28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-168.84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-168.84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15.331649542156</v>
      </c>
      <c r="D39" s="14">
        <v>21.7504348686401</v>
      </c>
      <c r="E39" s="14">
        <v>3.30283605518827</v>
      </c>
      <c r="F39" s="14">
        <v>11.8065236828508</v>
      </c>
      <c r="G39" s="14">
        <v>6.26063019968569</v>
      </c>
      <c r="H39" s="14">
        <v>60.8108218075866</v>
      </c>
      <c r="I39" s="14">
        <v>37.7210979796668</v>
      </c>
      <c r="J39" s="14">
        <v>9.34403356863186</v>
      </c>
      <c r="K39" s="14">
        <v>15.1363756884166</v>
      </c>
      <c r="L39" s="14">
        <v>1.95404224796221</v>
      </c>
      <c r="M39" s="14">
        <v>61.9288514616126</v>
      </c>
      <c r="N39" s="14">
        <v>9.22872807830572</v>
      </c>
      <c r="O39" s="28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-844.2</v>
      </c>
      <c r="W39" s="16">
        <f>VLOOKUP(IF(I39&gt;240,5,IF(I39&gt;180,4,IF(I39&gt;120,3,IF(I39&gt;60,2,IF(I39&gt;30,1,0))))),Trial!$E$8:$H$13,4)</f>
        <v>-168.84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-844.2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25.4172961605973</v>
      </c>
      <c r="D40" s="14">
        <v>13.2717532370074</v>
      </c>
      <c r="E40" s="14">
        <v>20.8863645034347</v>
      </c>
      <c r="F40" s="14">
        <v>1.34805656023456</v>
      </c>
      <c r="G40" s="14">
        <v>33.3966935872754</v>
      </c>
      <c r="H40" s="14">
        <v>1.98205806780607</v>
      </c>
      <c r="I40" s="14">
        <v>6.26966389814018</v>
      </c>
      <c r="J40" s="14">
        <v>7.57701494498178</v>
      </c>
      <c r="K40" s="14">
        <v>12.3818249014931</v>
      </c>
      <c r="L40" s="14">
        <v>5.27116502635181</v>
      </c>
      <c r="M40" s="14">
        <v>57.2132930966252</v>
      </c>
      <c r="N40" s="14">
        <v>0.471746691036969</v>
      </c>
      <c r="O40" s="28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-168.84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-168.84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11.4428616122561</v>
      </c>
      <c r="D41" s="14">
        <v>64.1535609736483</v>
      </c>
      <c r="E41" s="14">
        <v>3.54741433868185</v>
      </c>
      <c r="F41" s="14">
        <v>18.1142882856758</v>
      </c>
      <c r="G41" s="14">
        <v>10.8262312400729</v>
      </c>
      <c r="H41" s="14">
        <v>0.490409061312675</v>
      </c>
      <c r="I41" s="14">
        <v>9.46996925398707</v>
      </c>
      <c r="J41" s="14">
        <v>10.449319006245</v>
      </c>
      <c r="K41" s="14">
        <v>7.13557185020318</v>
      </c>
      <c r="L41" s="14">
        <v>6.33296076441184</v>
      </c>
      <c r="M41" s="14">
        <v>6.88197063747793</v>
      </c>
      <c r="N41" s="14">
        <v>30.3934262214664</v>
      </c>
      <c r="O41" s="28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-844.2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-168.84</v>
      </c>
    </row>
    <row r="42" ht="15.75" customHeight="1">
      <c r="B42" s="13">
        <v>39.0</v>
      </c>
      <c r="C42" s="14">
        <v>17.7442474889787</v>
      </c>
      <c r="D42" s="14">
        <v>5.41165869264774</v>
      </c>
      <c r="E42" s="14">
        <v>39.6396661277399</v>
      </c>
      <c r="F42" s="14">
        <v>60.6510227235192</v>
      </c>
      <c r="G42" s="14">
        <v>4.91311775520444</v>
      </c>
      <c r="H42" s="14">
        <v>1.96126312483102</v>
      </c>
      <c r="I42" s="14">
        <v>5.63462960878163</v>
      </c>
      <c r="J42" s="14">
        <v>41.7118514012131</v>
      </c>
      <c r="K42" s="14">
        <v>27.4300142458144</v>
      </c>
      <c r="L42" s="14">
        <v>10.0740823592059</v>
      </c>
      <c r="M42" s="14">
        <v>5.52860506111756</v>
      </c>
      <c r="N42" s="14">
        <v>6.85374805396057</v>
      </c>
      <c r="O42" s="28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-168.84</v>
      </c>
      <c r="T42" s="16">
        <f>VLOOKUP(IF(F42&gt;240,5,IF(F42&gt;180,4,IF(F42&gt;120,3,IF(F42&gt;60,2,IF(F42&gt;30,1,0))))),Trial!$E$8:$H$13,4)</f>
        <v>-844.2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-168.84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11.3364640941841</v>
      </c>
      <c r="D43" s="14">
        <v>14.1610446659135</v>
      </c>
      <c r="E43" s="14">
        <v>0.0196284195408225</v>
      </c>
      <c r="F43" s="14">
        <v>23.9449663727049</v>
      </c>
      <c r="G43" s="14">
        <v>1.76947141299024</v>
      </c>
      <c r="H43" s="14">
        <v>22.1491824822936</v>
      </c>
      <c r="I43" s="14">
        <v>4.61062125395983</v>
      </c>
      <c r="J43" s="14">
        <v>15.2614068326758</v>
      </c>
      <c r="K43" s="14">
        <v>5.41545955231413</v>
      </c>
      <c r="L43" s="14">
        <v>3.53071696590632</v>
      </c>
      <c r="M43" s="14">
        <v>3.99898132654391</v>
      </c>
      <c r="N43" s="14">
        <v>0.227566303219646</v>
      </c>
      <c r="O43" s="28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2.98699325183406</v>
      </c>
      <c r="D44" s="14">
        <v>20.6697995116221</v>
      </c>
      <c r="E44" s="14">
        <v>1.64570128312334</v>
      </c>
      <c r="F44" s="14">
        <v>20.5818230000542</v>
      </c>
      <c r="G44" s="14">
        <v>5.06871265824884</v>
      </c>
      <c r="H44" s="14">
        <v>17.2013425541328</v>
      </c>
      <c r="I44" s="14">
        <v>4.47175111155957</v>
      </c>
      <c r="J44" s="14">
        <v>1.58572729909793</v>
      </c>
      <c r="K44" s="14">
        <v>42.9660315191026</v>
      </c>
      <c r="L44" s="14">
        <v>44.0410544931731</v>
      </c>
      <c r="M44" s="14">
        <v>1.84645390603691</v>
      </c>
      <c r="N44" s="14">
        <v>17.9777750645982</v>
      </c>
      <c r="O44" s="28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-168.84</v>
      </c>
      <c r="Z44" s="16">
        <f>VLOOKUP(IF(L44&gt;240,5,IF(L44&gt;180,4,IF(L44&gt;120,3,IF(L44&gt;60,2,IF(L44&gt;30,1,0))))),Trial!$E$8:$H$13,4)</f>
        <v>-168.84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8.04083872586489</v>
      </c>
      <c r="D45" s="14">
        <v>4.19040474883799</v>
      </c>
      <c r="E45" s="14">
        <v>32.0269695149243</v>
      </c>
      <c r="F45" s="14">
        <v>3.94878345547247</v>
      </c>
      <c r="G45" s="14">
        <v>1.9471049727872</v>
      </c>
      <c r="H45" s="14">
        <v>8.81548806326464</v>
      </c>
      <c r="I45" s="14">
        <v>0.724411330620231</v>
      </c>
      <c r="J45" s="14">
        <v>4.52380595030263</v>
      </c>
      <c r="K45" s="14">
        <v>19.5913431554319</v>
      </c>
      <c r="L45" s="14">
        <v>0.55363260442391</v>
      </c>
      <c r="M45" s="14">
        <v>0.430487227587291</v>
      </c>
      <c r="N45" s="14">
        <v>11.6852629131855</v>
      </c>
      <c r="O45" s="28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-168.84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14">
        <v>17.1826320088686</v>
      </c>
      <c r="D46" s="14">
        <v>9.08432053634897</v>
      </c>
      <c r="E46" s="14">
        <v>16.7605597100439</v>
      </c>
      <c r="F46" s="14">
        <v>4.93274855973756</v>
      </c>
      <c r="G46" s="14">
        <v>4.88902223529294</v>
      </c>
      <c r="H46" s="14">
        <v>1.00277659250423</v>
      </c>
      <c r="I46" s="14">
        <v>4.93637653503714</v>
      </c>
      <c r="J46" s="14">
        <v>19.4074173498185</v>
      </c>
      <c r="K46" s="14">
        <v>7.94012638740242</v>
      </c>
      <c r="L46" s="14">
        <v>15.8640882040592</v>
      </c>
      <c r="M46" s="14">
        <v>5.40572564732009</v>
      </c>
      <c r="N46" s="14">
        <v>36.0941460989138</v>
      </c>
      <c r="O46" s="28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-168.84</v>
      </c>
    </row>
    <row r="47" ht="15.75" customHeight="1">
      <c r="B47" s="13">
        <v>44.0</v>
      </c>
      <c r="C47" s="14">
        <v>8.27226983383298</v>
      </c>
      <c r="D47" s="14">
        <v>2.01301675988361</v>
      </c>
      <c r="E47" s="14">
        <v>4.7946040914394</v>
      </c>
      <c r="F47" s="14">
        <v>11.108832593602</v>
      </c>
      <c r="G47" s="14">
        <v>3.54243585141376</v>
      </c>
      <c r="H47" s="14">
        <v>59.5739244731301</v>
      </c>
      <c r="I47" s="14">
        <v>2.52664563798148</v>
      </c>
      <c r="J47" s="14">
        <v>7.22931110300124</v>
      </c>
      <c r="K47" s="14">
        <v>34.8956137952626</v>
      </c>
      <c r="L47" s="14">
        <v>8.92240038374439</v>
      </c>
      <c r="M47" s="14">
        <v>2.80245424015447</v>
      </c>
      <c r="N47" s="14">
        <v>16.0936472583013</v>
      </c>
      <c r="O47" s="28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-168.84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-168.84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32.5907409501108</v>
      </c>
      <c r="D48" s="14">
        <v>7.04689194448292</v>
      </c>
      <c r="E48" s="14">
        <v>48.4159532164164</v>
      </c>
      <c r="F48" s="14">
        <v>1.13184483194118</v>
      </c>
      <c r="G48" s="14">
        <v>10.4950105802241</v>
      </c>
      <c r="H48" s="14">
        <v>85.0946382382765</v>
      </c>
      <c r="I48" s="14">
        <v>59.9338851930732</v>
      </c>
      <c r="J48" s="14">
        <v>66.109841741566</v>
      </c>
      <c r="K48" s="14">
        <v>28.130818408585</v>
      </c>
      <c r="L48" s="14">
        <v>4.17764142921368</v>
      </c>
      <c r="M48" s="14">
        <v>1.42421734991101</v>
      </c>
      <c r="N48" s="14">
        <v>10.1237304811366</v>
      </c>
      <c r="O48" s="28"/>
      <c r="P48" s="13">
        <v>45.0</v>
      </c>
      <c r="Q48" s="16">
        <f>VLOOKUP(IF(C48&gt;240,5,IF(C48&gt;180,4,IF(C48&gt;120,3,IF(C48&gt;60,2,IF(C48&gt;30,1,0))))),Trial!$E$8:$H$13,4)</f>
        <v>-168.84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-168.84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-844.2</v>
      </c>
      <c r="W48" s="16">
        <f>VLOOKUP(IF(I48&gt;240,5,IF(I48&gt;180,4,IF(I48&gt;120,3,IF(I48&gt;60,2,IF(I48&gt;30,1,0))))),Trial!$E$8:$H$13,4)</f>
        <v>-168.84</v>
      </c>
      <c r="X48" s="16">
        <f>VLOOKUP(IF(J48&gt;240,5,IF(J48&gt;180,4,IF(J48&gt;120,3,IF(J48&gt;60,2,IF(J48&gt;30,1,0))))),Trial!$E$8:$H$13,4)</f>
        <v>-844.2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14">
        <v>6.13210447831079</v>
      </c>
      <c r="D49" s="14">
        <v>15.4642332990872</v>
      </c>
      <c r="E49" s="14">
        <v>11.1018094600396</v>
      </c>
      <c r="F49" s="14">
        <v>39.2122551414268</v>
      </c>
      <c r="G49" s="14">
        <v>24.6821487216715</v>
      </c>
      <c r="H49" s="14">
        <v>40.2254313304743</v>
      </c>
      <c r="I49" s="14">
        <v>17.2419561439412</v>
      </c>
      <c r="J49" s="14">
        <v>4.22777186147869</v>
      </c>
      <c r="K49" s="14">
        <v>2.89279030635953</v>
      </c>
      <c r="L49" s="14">
        <v>33.6363969631215</v>
      </c>
      <c r="M49" s="14">
        <v>36.0961971506199</v>
      </c>
      <c r="N49" s="14">
        <v>9.26916647935286</v>
      </c>
      <c r="O49" s="28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-168.84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-168.84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-168.84</v>
      </c>
      <c r="AA49" s="16">
        <f>VLOOKUP(IF(M49&gt;240,5,IF(M49&gt;180,4,IF(M49&gt;120,3,IF(M49&gt;60,2,IF(M49&gt;30,1,0))))),Trial!$E$8:$H$13,4)</f>
        <v>-168.84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13.170034456368</v>
      </c>
      <c r="D50" s="14">
        <v>3.16761852940544</v>
      </c>
      <c r="E50" s="14">
        <v>18.4015272578425</v>
      </c>
      <c r="F50" s="14">
        <v>14.2575239616664</v>
      </c>
      <c r="G50" s="14">
        <v>13.5525710222529</v>
      </c>
      <c r="H50" s="14">
        <v>6.13071810518038</v>
      </c>
      <c r="I50" s="14">
        <v>1.06815592799553</v>
      </c>
      <c r="J50" s="14">
        <v>26.5257973332675</v>
      </c>
      <c r="K50" s="14">
        <v>11.6773750952663</v>
      </c>
      <c r="L50" s="14">
        <v>9.57275000866503</v>
      </c>
      <c r="M50" s="14">
        <v>3.36277331225574</v>
      </c>
      <c r="N50" s="14">
        <v>5.70166741032153</v>
      </c>
      <c r="O50" s="28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14">
        <v>15.6668783112647</v>
      </c>
      <c r="D51" s="14">
        <v>1.47641020978269</v>
      </c>
      <c r="E51" s="14">
        <v>2.54636178674425</v>
      </c>
      <c r="F51" s="14">
        <v>53.6830474258434</v>
      </c>
      <c r="G51" s="14">
        <v>43.2866552230121</v>
      </c>
      <c r="H51" s="14">
        <v>9.61525434628129</v>
      </c>
      <c r="I51" s="14">
        <v>10.3563399170525</v>
      </c>
      <c r="J51" s="14">
        <v>30.1135115871642</v>
      </c>
      <c r="K51" s="14">
        <v>15.1829593296381</v>
      </c>
      <c r="L51" s="14">
        <v>5.38626532265108</v>
      </c>
      <c r="M51" s="14">
        <v>37.5045013874492</v>
      </c>
      <c r="N51" s="14">
        <v>6.20834538920196</v>
      </c>
      <c r="O51" s="28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-168.84</v>
      </c>
      <c r="U51" s="16">
        <f>VLOOKUP(IF(G51&gt;240,5,IF(G51&gt;180,4,IF(G51&gt;120,3,IF(G51&gt;60,2,IF(G51&gt;30,1,0))))),Trial!$E$8:$H$13,4)</f>
        <v>-168.84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-168.84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-168.84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0.619469855446368</v>
      </c>
      <c r="D52" s="14">
        <v>17.0480891916187</v>
      </c>
      <c r="E52" s="14">
        <v>1.92633264698088</v>
      </c>
      <c r="F52" s="14">
        <v>25.8496286391083</v>
      </c>
      <c r="G52" s="14">
        <v>20.3811372018637</v>
      </c>
      <c r="H52" s="14">
        <v>9.77273028111085</v>
      </c>
      <c r="I52" s="14">
        <v>11.3731342259643</v>
      </c>
      <c r="J52" s="14">
        <v>17.6035363034563</v>
      </c>
      <c r="K52" s="14">
        <v>47.5318896372743</v>
      </c>
      <c r="L52" s="14">
        <v>3.07405921630561</v>
      </c>
      <c r="M52" s="14">
        <v>0.477387551314836</v>
      </c>
      <c r="N52" s="14">
        <v>31.4310863944947</v>
      </c>
      <c r="O52" s="28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-168.84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-168.84</v>
      </c>
    </row>
    <row r="53" ht="15.75" customHeight="1">
      <c r="B53" s="13">
        <v>50.0</v>
      </c>
      <c r="C53" s="14">
        <v>25.0869005160842</v>
      </c>
      <c r="D53" s="14">
        <v>33.4264234760127</v>
      </c>
      <c r="E53" s="14">
        <v>17.0201431022244</v>
      </c>
      <c r="F53" s="14">
        <v>7.81874579843134</v>
      </c>
      <c r="G53" s="14">
        <v>32.6642338819524</v>
      </c>
      <c r="H53" s="14">
        <v>38.9407743029019</v>
      </c>
      <c r="I53" s="14">
        <v>7.23516155267134</v>
      </c>
      <c r="J53" s="14">
        <v>112.905285072731</v>
      </c>
      <c r="K53" s="14">
        <v>3.65984991425648</v>
      </c>
      <c r="L53" s="14">
        <v>4.77156106615439</v>
      </c>
      <c r="M53" s="14">
        <v>11.8966529583813</v>
      </c>
      <c r="N53" s="14">
        <v>36.3301528319439</v>
      </c>
      <c r="O53" s="28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-168.84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-168.84</v>
      </c>
      <c r="V53" s="16">
        <f>VLOOKUP(IF(H53&gt;240,5,IF(H53&gt;180,4,IF(H53&gt;120,3,IF(H53&gt;60,2,IF(H53&gt;30,1,0))))),Trial!$E$8:$H$13,4)</f>
        <v>-168.84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-844.2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-168.84</v>
      </c>
    </row>
    <row r="54" ht="15.75" customHeight="1">
      <c r="B54" s="13">
        <v>51.0</v>
      </c>
      <c r="C54" s="14">
        <v>21.7713996761389</v>
      </c>
      <c r="D54" s="14">
        <v>3.11420287252446</v>
      </c>
      <c r="E54" s="14">
        <v>0.435879416763783</v>
      </c>
      <c r="F54" s="14">
        <v>8.15051806624979</v>
      </c>
      <c r="G54" s="14">
        <v>21.2356131790642</v>
      </c>
      <c r="H54" s="14">
        <v>1.50947683956474</v>
      </c>
      <c r="I54" s="14">
        <v>2.22121124155819</v>
      </c>
      <c r="J54" s="14">
        <v>44.8029815752931</v>
      </c>
      <c r="K54" s="14">
        <v>2.86357104079798</v>
      </c>
      <c r="L54" s="14">
        <v>9.13238278124481</v>
      </c>
      <c r="M54" s="14">
        <v>11.1002161961423</v>
      </c>
      <c r="N54" s="14">
        <v>6.20188337978622</v>
      </c>
      <c r="O54" s="28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-168.84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14">
        <v>9.59516085684299</v>
      </c>
      <c r="D55" s="14">
        <v>19.5778675138237</v>
      </c>
      <c r="E55" s="14">
        <v>2.27370471926406</v>
      </c>
      <c r="F55" s="14">
        <v>0.26460587948971</v>
      </c>
      <c r="G55" s="14">
        <v>6.18308001430705</v>
      </c>
      <c r="H55" s="14">
        <v>9.38860686833398</v>
      </c>
      <c r="I55" s="14">
        <v>10.0626337411813</v>
      </c>
      <c r="J55" s="14">
        <v>1.40361151777716</v>
      </c>
      <c r="K55" s="14">
        <v>18.3419168175416</v>
      </c>
      <c r="L55" s="14">
        <v>45.0349487522238</v>
      </c>
      <c r="M55" s="14">
        <v>19.5039881480144</v>
      </c>
      <c r="N55" s="14">
        <v>6.62951689213514</v>
      </c>
      <c r="O55" s="28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-168.84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2.4293825821951</v>
      </c>
      <c r="D56" s="14">
        <v>5.41218671947718</v>
      </c>
      <c r="E56" s="14">
        <v>40.2003004848679</v>
      </c>
      <c r="F56" s="14">
        <v>0.139402399677754</v>
      </c>
      <c r="G56" s="14">
        <v>50.633383601896</v>
      </c>
      <c r="H56" s="14">
        <v>14.7560706495525</v>
      </c>
      <c r="I56" s="14">
        <v>2.07004414871335</v>
      </c>
      <c r="J56" s="14">
        <v>14.5071876229005</v>
      </c>
      <c r="K56" s="14">
        <v>22.2160457595413</v>
      </c>
      <c r="L56" s="14">
        <v>0.897962814196944</v>
      </c>
      <c r="M56" s="14">
        <v>1.22062190668657</v>
      </c>
      <c r="N56" s="14">
        <v>18.1952742201494</v>
      </c>
      <c r="O56" s="28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-168.84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-168.84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0.158354230446757</v>
      </c>
      <c r="D57" s="14">
        <v>1.74667900848746</v>
      </c>
      <c r="E57" s="14">
        <v>0.254661231301725</v>
      </c>
      <c r="F57" s="14">
        <v>27.4468591051612</v>
      </c>
      <c r="G57" s="14">
        <v>7.30932574952021</v>
      </c>
      <c r="H57" s="14">
        <v>12.3752132873441</v>
      </c>
      <c r="I57" s="14">
        <v>13.3136697386609</v>
      </c>
      <c r="J57" s="14">
        <v>1.73593261744827</v>
      </c>
      <c r="K57" s="14">
        <v>9.06518071889877</v>
      </c>
      <c r="L57" s="14">
        <v>23.7585783550952</v>
      </c>
      <c r="M57" s="14">
        <v>18.1043777856975</v>
      </c>
      <c r="N57" s="14">
        <v>17.261859935734</v>
      </c>
      <c r="O57" s="28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7.10103551857173</v>
      </c>
      <c r="D58" s="14">
        <v>4.23384772846475</v>
      </c>
      <c r="E58" s="14">
        <v>6.88123226864263</v>
      </c>
      <c r="F58" s="14">
        <v>16.308631337549</v>
      </c>
      <c r="G58" s="14">
        <v>29.8204901429329</v>
      </c>
      <c r="H58" s="14">
        <v>11.2822974140974</v>
      </c>
      <c r="I58" s="14">
        <v>3.78318139133061</v>
      </c>
      <c r="J58" s="14">
        <v>8.52295204298571</v>
      </c>
      <c r="K58" s="14">
        <v>11.5620516746523</v>
      </c>
      <c r="L58" s="14">
        <v>10.034797412809</v>
      </c>
      <c r="M58" s="14">
        <v>6.80405114544556</v>
      </c>
      <c r="N58" s="14">
        <v>16.1056757479193</v>
      </c>
      <c r="O58" s="28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3.7703265901655</v>
      </c>
      <c r="D59" s="14">
        <v>22.0346400594775</v>
      </c>
      <c r="E59" s="14">
        <v>2.02478309122711</v>
      </c>
      <c r="F59" s="14">
        <v>9.28058041026816</v>
      </c>
      <c r="G59" s="14">
        <v>13.2051821791785</v>
      </c>
      <c r="H59" s="14">
        <v>23.9170800881896</v>
      </c>
      <c r="I59" s="14">
        <v>9.99883704353124</v>
      </c>
      <c r="J59" s="14">
        <v>2.62412637547233</v>
      </c>
      <c r="K59" s="14">
        <v>12.0890792117039</v>
      </c>
      <c r="L59" s="14">
        <v>9.31100360350683</v>
      </c>
      <c r="M59" s="14">
        <v>5.88102276669815</v>
      </c>
      <c r="N59" s="14">
        <v>2.28887484641746</v>
      </c>
      <c r="O59" s="28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16.4168472674893</v>
      </c>
      <c r="D60" s="14">
        <v>32.6606776188428</v>
      </c>
      <c r="E60" s="14">
        <v>4.24785644514486</v>
      </c>
      <c r="F60" s="14">
        <v>15.6533552003666</v>
      </c>
      <c r="G60" s="14">
        <v>61.0866119029159</v>
      </c>
      <c r="H60" s="14">
        <v>37.7964371483353</v>
      </c>
      <c r="I60" s="14">
        <v>1.75784212151037</v>
      </c>
      <c r="J60" s="14">
        <v>32.8854654844613</v>
      </c>
      <c r="K60" s="14">
        <v>15.4196654207291</v>
      </c>
      <c r="L60" s="14">
        <v>11.6448431269484</v>
      </c>
      <c r="M60" s="14">
        <v>1.09572490677238</v>
      </c>
      <c r="N60" s="14">
        <v>15.0625791347804</v>
      </c>
      <c r="O60" s="28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-168.84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-844.2</v>
      </c>
      <c r="V60" s="16">
        <f>VLOOKUP(IF(H60&gt;240,5,IF(H60&gt;180,4,IF(H60&gt;120,3,IF(H60&gt;60,2,IF(H60&gt;30,1,0))))),Trial!$E$8:$H$13,4)</f>
        <v>-168.84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-168.84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14">
        <v>12.8197040093781</v>
      </c>
      <c r="D61" s="14">
        <v>0.500139339886083</v>
      </c>
      <c r="E61" s="14">
        <v>35.4520192671138</v>
      </c>
      <c r="F61" s="14">
        <v>0.910508141750366</v>
      </c>
      <c r="G61" s="14">
        <v>12.1609523746403</v>
      </c>
      <c r="H61" s="14">
        <v>9.70790835097432</v>
      </c>
      <c r="I61" s="14">
        <v>19.2937061184304</v>
      </c>
      <c r="J61" s="14">
        <v>72.9092992332426</v>
      </c>
      <c r="K61" s="14">
        <v>44.9130408813186</v>
      </c>
      <c r="L61" s="14">
        <v>33.2770378403088</v>
      </c>
      <c r="M61" s="14">
        <v>22.9847719228331</v>
      </c>
      <c r="N61" s="14">
        <v>5.99889856064692</v>
      </c>
      <c r="O61" s="28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-168.84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-844.2</v>
      </c>
      <c r="Y61" s="16">
        <f>VLOOKUP(IF(K61&gt;240,5,IF(K61&gt;180,4,IF(K61&gt;120,3,IF(K61&gt;60,2,IF(K61&gt;30,1,0))))),Trial!$E$8:$H$13,4)</f>
        <v>-168.84</v>
      </c>
      <c r="Z61" s="16">
        <f>VLOOKUP(IF(L61&gt;240,5,IF(L61&gt;180,4,IF(L61&gt;120,3,IF(L61&gt;60,2,IF(L61&gt;30,1,0))))),Trial!$E$8:$H$13,4)</f>
        <v>-168.84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14">
        <v>13.2575988856362</v>
      </c>
      <c r="D62" s="14">
        <v>3.02857437635752</v>
      </c>
      <c r="E62" s="14">
        <v>19.4734668306293</v>
      </c>
      <c r="F62" s="14">
        <v>3.50835166962199</v>
      </c>
      <c r="G62" s="14">
        <v>15.882642189342</v>
      </c>
      <c r="H62" s="14">
        <v>12.3281926050069</v>
      </c>
      <c r="I62" s="14">
        <v>19.058477281894</v>
      </c>
      <c r="J62" s="14">
        <v>4.84388717450202</v>
      </c>
      <c r="K62" s="14">
        <v>7.34066934557632</v>
      </c>
      <c r="L62" s="14">
        <v>10.1366333314218</v>
      </c>
      <c r="M62" s="14">
        <v>6.17999360255198</v>
      </c>
      <c r="N62" s="14">
        <v>10.3554981434718</v>
      </c>
      <c r="O62" s="28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23.3036065785686</v>
      </c>
      <c r="D63" s="14">
        <v>45.3872203763866</v>
      </c>
      <c r="E63" s="14">
        <v>21.1673545638535</v>
      </c>
      <c r="F63" s="14">
        <v>30.2924361067329</v>
      </c>
      <c r="G63" s="14">
        <v>7.67699173651636</v>
      </c>
      <c r="H63" s="14">
        <v>13.2605422607841</v>
      </c>
      <c r="I63" s="14">
        <v>19.1341802704366</v>
      </c>
      <c r="J63" s="14">
        <v>6.61916621262208</v>
      </c>
      <c r="K63" s="14">
        <v>11.3202109973164</v>
      </c>
      <c r="L63" s="14">
        <v>20.0723637308212</v>
      </c>
      <c r="M63" s="14">
        <v>13.0455312502492</v>
      </c>
      <c r="N63" s="14">
        <v>4.82114762999117</v>
      </c>
      <c r="O63" s="28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-168.84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-168.84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10.4281246376442</v>
      </c>
      <c r="D64" s="14">
        <v>1.37636427884953</v>
      </c>
      <c r="E64" s="14">
        <v>33.8372082523724</v>
      </c>
      <c r="F64" s="14">
        <v>2.1787259937264</v>
      </c>
      <c r="G64" s="14">
        <v>2.52203814626804</v>
      </c>
      <c r="H64" s="14">
        <v>4.80169639689848</v>
      </c>
      <c r="I64" s="14">
        <v>19.5547973730819</v>
      </c>
      <c r="J64" s="14">
        <v>0.260673521498592</v>
      </c>
      <c r="K64" s="14">
        <v>18.4065614494713</v>
      </c>
      <c r="L64" s="14">
        <v>14.2105359761436</v>
      </c>
      <c r="M64" s="14">
        <v>7.83301018411294</v>
      </c>
      <c r="N64" s="14">
        <v>11.4929071798424</v>
      </c>
      <c r="O64" s="28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-168.84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37.5045766569396</v>
      </c>
      <c r="D65" s="14">
        <v>9.77236379636452</v>
      </c>
      <c r="E65" s="14">
        <v>61.0446136506432</v>
      </c>
      <c r="F65" s="14">
        <v>15.1876662572132</v>
      </c>
      <c r="G65" s="14">
        <v>21.3069199571822</v>
      </c>
      <c r="H65" s="14">
        <v>8.67052465444431</v>
      </c>
      <c r="I65" s="14">
        <v>4.61221807636321</v>
      </c>
      <c r="J65" s="14">
        <v>9.09865680383518</v>
      </c>
      <c r="K65" s="14">
        <v>59.6934235902661</v>
      </c>
      <c r="L65" s="14">
        <v>17.0511293218689</v>
      </c>
      <c r="M65" s="14">
        <v>5.20101358182728</v>
      </c>
      <c r="N65" s="14">
        <v>5.16560388961807</v>
      </c>
      <c r="O65" s="28"/>
      <c r="P65" s="13">
        <v>62.0</v>
      </c>
      <c r="Q65" s="16">
        <f>VLOOKUP(IF(C65&gt;240,5,IF(C65&gt;180,4,IF(C65&gt;120,3,IF(C65&gt;60,2,IF(C65&gt;30,1,0))))),Trial!$E$8:$H$13,4)</f>
        <v>-168.84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-844.2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-168.84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15.1983484060721</v>
      </c>
      <c r="D66" s="14">
        <v>2.95488665811718</v>
      </c>
      <c r="E66" s="14">
        <v>5.83800063701347</v>
      </c>
      <c r="F66" s="14">
        <v>0.280670314700254</v>
      </c>
      <c r="G66" s="14">
        <v>6.33129088673741</v>
      </c>
      <c r="H66" s="14">
        <v>12.6600399187984</v>
      </c>
      <c r="I66" s="14">
        <v>2.67396981404869</v>
      </c>
      <c r="J66" s="14">
        <v>12.7013696066827</v>
      </c>
      <c r="K66" s="14">
        <v>10.7966886547612</v>
      </c>
      <c r="L66" s="14">
        <v>16.9115540239247</v>
      </c>
      <c r="M66" s="14">
        <v>0.84712281357497</v>
      </c>
      <c r="N66" s="14">
        <v>1.61615043645725</v>
      </c>
      <c r="O66" s="28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5.31201685080305</v>
      </c>
      <c r="D67" s="14">
        <v>33.1096595041176</v>
      </c>
      <c r="E67" s="14">
        <v>9.14052441017702</v>
      </c>
      <c r="F67" s="14">
        <v>0.294474433176219</v>
      </c>
      <c r="G67" s="14">
        <v>17.6418555009397</v>
      </c>
      <c r="H67" s="14">
        <v>10.3073699888773</v>
      </c>
      <c r="I67" s="14">
        <v>112.402782154487</v>
      </c>
      <c r="J67" s="14">
        <v>7.83194684190676</v>
      </c>
      <c r="K67" s="14">
        <v>29.5193986582074</v>
      </c>
      <c r="L67" s="14">
        <v>4.50952725155673</v>
      </c>
      <c r="M67" s="14">
        <v>36.4179289601466</v>
      </c>
      <c r="N67" s="14">
        <v>4.52661879826337</v>
      </c>
      <c r="O67" s="28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-168.84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-844.2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-168.84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9.67707514297217</v>
      </c>
      <c r="D68" s="14">
        <v>2.17769387410954</v>
      </c>
      <c r="E68" s="14">
        <v>15.6829552765222</v>
      </c>
      <c r="F68" s="14">
        <v>18.647508364472</v>
      </c>
      <c r="G68" s="14">
        <v>34.5147824175378</v>
      </c>
      <c r="H68" s="14">
        <v>9.53899598680437</v>
      </c>
      <c r="I68" s="14">
        <v>19.8796427942099</v>
      </c>
      <c r="J68" s="14">
        <v>34.5531774013957</v>
      </c>
      <c r="K68" s="14">
        <v>1.65850651217625</v>
      </c>
      <c r="L68" s="14">
        <v>12.6795822003143</v>
      </c>
      <c r="M68" s="14">
        <v>14.0294732473077</v>
      </c>
      <c r="N68" s="14">
        <v>42.9492917807146</v>
      </c>
      <c r="O68" s="28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-168.84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-168.84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-168.84</v>
      </c>
    </row>
    <row r="69" ht="15.75" customHeight="1">
      <c r="B69" s="13">
        <v>66.0</v>
      </c>
      <c r="C69" s="14">
        <v>3.9153072796762</v>
      </c>
      <c r="D69" s="14">
        <v>26.0936842024082</v>
      </c>
      <c r="E69" s="14">
        <v>24.5743308203731</v>
      </c>
      <c r="F69" s="14">
        <v>26.7459707135144</v>
      </c>
      <c r="G69" s="14">
        <v>30.226525486118</v>
      </c>
      <c r="H69" s="14">
        <v>42.9073947621552</v>
      </c>
      <c r="I69" s="14">
        <v>18.6719171370598</v>
      </c>
      <c r="J69" s="14">
        <v>1.67262772059344</v>
      </c>
      <c r="K69" s="14">
        <v>5.57334082899615</v>
      </c>
      <c r="L69" s="14">
        <v>58.6371824639274</v>
      </c>
      <c r="M69" s="14">
        <v>22.871972991756</v>
      </c>
      <c r="N69" s="14">
        <v>11.0875154094057</v>
      </c>
      <c r="O69" s="28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-168.84</v>
      </c>
      <c r="V69" s="16">
        <f>VLOOKUP(IF(H69&gt;240,5,IF(H69&gt;180,4,IF(H69&gt;120,3,IF(H69&gt;60,2,IF(H69&gt;30,1,0))))),Trial!$E$8:$H$13,4)</f>
        <v>-168.84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-168.84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0.841134926081123</v>
      </c>
      <c r="D70" s="14">
        <v>12.2248321439357</v>
      </c>
      <c r="E70" s="14">
        <v>34.615512609454</v>
      </c>
      <c r="F70" s="14">
        <v>11.3165972150214</v>
      </c>
      <c r="G70" s="14">
        <v>11.3944565684752</v>
      </c>
      <c r="H70" s="14">
        <v>1.00664316443726</v>
      </c>
      <c r="I70" s="14">
        <v>3.05449109421282</v>
      </c>
      <c r="J70" s="14">
        <v>14.014377588252</v>
      </c>
      <c r="K70" s="14">
        <v>2.03113632735036</v>
      </c>
      <c r="L70" s="14">
        <v>37.3944576717635</v>
      </c>
      <c r="M70" s="14">
        <v>20.50539733779</v>
      </c>
      <c r="N70" s="14">
        <v>0.305217408485556</v>
      </c>
      <c r="O70" s="28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-168.84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-168.84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2.13180365292053</v>
      </c>
      <c r="D71" s="14">
        <v>30.7917436758492</v>
      </c>
      <c r="E71" s="14">
        <v>16.4644024697845</v>
      </c>
      <c r="F71" s="14">
        <v>5.36342130445637</v>
      </c>
      <c r="G71" s="14">
        <v>3.54031592157922</v>
      </c>
      <c r="H71" s="14">
        <v>27.7260930628562</v>
      </c>
      <c r="I71" s="14">
        <v>18.2040980871053</v>
      </c>
      <c r="J71" s="14">
        <v>14.6705999638172</v>
      </c>
      <c r="K71" s="14">
        <v>19.192374399233</v>
      </c>
      <c r="L71" s="14">
        <v>20.576259260367</v>
      </c>
      <c r="M71" s="14">
        <v>29.7154531056497</v>
      </c>
      <c r="N71" s="14">
        <v>3.71378751005977</v>
      </c>
      <c r="O71" s="28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-168.84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46.7118055720754</v>
      </c>
      <c r="D72" s="14">
        <v>34.2662248332487</v>
      </c>
      <c r="E72" s="14">
        <v>11.5689207274753</v>
      </c>
      <c r="F72" s="14">
        <v>15.5084668774296</v>
      </c>
      <c r="G72" s="14">
        <v>51.5656327058501</v>
      </c>
      <c r="H72" s="14">
        <v>30.419398023418</v>
      </c>
      <c r="I72" s="14">
        <v>22.4840668996396</v>
      </c>
      <c r="J72" s="14">
        <v>5.01446171896532</v>
      </c>
      <c r="K72" s="14">
        <v>18.6841910652103</v>
      </c>
      <c r="L72" s="14">
        <v>15.6397681211339</v>
      </c>
      <c r="M72" s="14">
        <v>25.2379044691536</v>
      </c>
      <c r="N72" s="14">
        <v>20.214679869193</v>
      </c>
      <c r="O72" s="28"/>
      <c r="P72" s="13">
        <v>69.0</v>
      </c>
      <c r="Q72" s="16">
        <f>VLOOKUP(IF(C72&gt;240,5,IF(C72&gt;180,4,IF(C72&gt;120,3,IF(C72&gt;60,2,IF(C72&gt;30,1,0))))),Trial!$E$8:$H$13,4)</f>
        <v>-168.84</v>
      </c>
      <c r="R72" s="16">
        <f>VLOOKUP(IF(D72&gt;240,5,IF(D72&gt;180,4,IF(D72&gt;120,3,IF(D72&gt;60,2,IF(D72&gt;30,1,0))))),Trial!$E$8:$H$13,4)</f>
        <v>-168.84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-168.84</v>
      </c>
      <c r="V72" s="16">
        <f>VLOOKUP(IF(H72&gt;240,5,IF(H72&gt;180,4,IF(H72&gt;120,3,IF(H72&gt;60,2,IF(H72&gt;30,1,0))))),Trial!$E$8:$H$13,4)</f>
        <v>-168.84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3.41248694164028</v>
      </c>
      <c r="D73" s="14">
        <v>47.4752325539417</v>
      </c>
      <c r="E73" s="14">
        <v>42.2316432376475</v>
      </c>
      <c r="F73" s="14">
        <v>6.64375570602715</v>
      </c>
      <c r="G73" s="14">
        <v>17.0323437883152</v>
      </c>
      <c r="H73" s="14">
        <v>23.3021495013002</v>
      </c>
      <c r="I73" s="14">
        <v>16.4195985852959</v>
      </c>
      <c r="J73" s="14">
        <v>22.3163956664735</v>
      </c>
      <c r="K73" s="14">
        <v>11.2868257512556</v>
      </c>
      <c r="L73" s="14">
        <v>26.6042203722957</v>
      </c>
      <c r="M73" s="14">
        <v>13.3091226014601</v>
      </c>
      <c r="N73" s="14">
        <v>2.28436789211898</v>
      </c>
      <c r="O73" s="28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-168.84</v>
      </c>
      <c r="S73" s="16">
        <f>VLOOKUP(IF(E73&gt;240,5,IF(E73&gt;180,4,IF(E73&gt;120,3,IF(E73&gt;60,2,IF(E73&gt;30,1,0))))),Trial!$E$8:$H$13,4)</f>
        <v>-168.84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52.1352339609936</v>
      </c>
      <c r="D74" s="14">
        <v>40.3417523093244</v>
      </c>
      <c r="E74" s="14">
        <v>21.4477829250011</v>
      </c>
      <c r="F74" s="14">
        <v>0.811817208482702</v>
      </c>
      <c r="G74" s="14">
        <v>2.61725382646546</v>
      </c>
      <c r="H74" s="14">
        <v>33.6009975038191</v>
      </c>
      <c r="I74" s="14">
        <v>0.170781048356876</v>
      </c>
      <c r="J74" s="14">
        <v>27.3355538571689</v>
      </c>
      <c r="K74" s="14">
        <v>17.1376846957238</v>
      </c>
      <c r="L74" s="14">
        <v>7.80075641814619</v>
      </c>
      <c r="M74" s="14">
        <v>1.66750975884497</v>
      </c>
      <c r="N74" s="14">
        <v>1.19587856027211</v>
      </c>
      <c r="O74" s="28"/>
      <c r="P74" s="13">
        <v>71.0</v>
      </c>
      <c r="Q74" s="16">
        <f>VLOOKUP(IF(C74&gt;240,5,IF(C74&gt;180,4,IF(C74&gt;120,3,IF(C74&gt;60,2,IF(C74&gt;30,1,0))))),Trial!$E$8:$H$13,4)</f>
        <v>-168.84</v>
      </c>
      <c r="R74" s="16">
        <f>VLOOKUP(IF(D74&gt;240,5,IF(D74&gt;180,4,IF(D74&gt;120,3,IF(D74&gt;60,2,IF(D74&gt;30,1,0))))),Trial!$E$8:$H$13,4)</f>
        <v>-168.84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-168.84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6.4257102383402</v>
      </c>
      <c r="D75" s="14">
        <v>3.96443631732836</v>
      </c>
      <c r="E75" s="14">
        <v>10.127374464646</v>
      </c>
      <c r="F75" s="14">
        <v>13.0120363080161</v>
      </c>
      <c r="G75" s="14">
        <v>15.8992859668316</v>
      </c>
      <c r="H75" s="14">
        <v>19.2072433785753</v>
      </c>
      <c r="I75" s="14">
        <v>16.638991953175</v>
      </c>
      <c r="J75" s="14">
        <v>3.96420439705253</v>
      </c>
      <c r="K75" s="14">
        <v>23.3606517488573</v>
      </c>
      <c r="L75" s="14">
        <v>19.5599209790336</v>
      </c>
      <c r="M75" s="14">
        <v>34.8098138249586</v>
      </c>
      <c r="N75" s="14">
        <v>8.15170413348824</v>
      </c>
      <c r="O75" s="28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-168.84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11.0756871610166</v>
      </c>
      <c r="D76" s="14">
        <v>18.8432084809275</v>
      </c>
      <c r="E76" s="14">
        <v>46.6901094068713</v>
      </c>
      <c r="F76" s="14">
        <v>9.32443453464657</v>
      </c>
      <c r="G76" s="14">
        <v>3.11617476632819</v>
      </c>
      <c r="H76" s="14">
        <v>4.93420056067407</v>
      </c>
      <c r="I76" s="14">
        <v>23.4354766631935</v>
      </c>
      <c r="J76" s="14">
        <v>4.79417562389459</v>
      </c>
      <c r="K76" s="14">
        <v>6.51868401704584</v>
      </c>
      <c r="L76" s="14">
        <v>28.3379561907116</v>
      </c>
      <c r="M76" s="14">
        <v>19.0389035682412</v>
      </c>
      <c r="N76" s="14">
        <v>32.7616169369536</v>
      </c>
      <c r="O76" s="28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-168.84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-168.84</v>
      </c>
    </row>
    <row r="77" ht="15.75" customHeight="1">
      <c r="B77" s="13">
        <v>74.0</v>
      </c>
      <c r="C77" s="14">
        <v>77.2014639761893</v>
      </c>
      <c r="D77" s="14">
        <v>6.73024176852778</v>
      </c>
      <c r="E77" s="14">
        <v>24.5822899682883</v>
      </c>
      <c r="F77" s="14">
        <v>8.37091198191047</v>
      </c>
      <c r="G77" s="14">
        <v>5.25387225905433</v>
      </c>
      <c r="H77" s="14">
        <v>0.675808577652638</v>
      </c>
      <c r="I77" s="14">
        <v>3.36071016266942</v>
      </c>
      <c r="J77" s="14">
        <v>20.2741283078896</v>
      </c>
      <c r="K77" s="14">
        <v>50.7227580224104</v>
      </c>
      <c r="L77" s="14">
        <v>23.1433836264972</v>
      </c>
      <c r="M77" s="14">
        <v>3.18486514035612</v>
      </c>
      <c r="N77" s="14">
        <v>12.1627115125986</v>
      </c>
      <c r="O77" s="28"/>
      <c r="P77" s="13">
        <v>74.0</v>
      </c>
      <c r="Q77" s="16">
        <f>VLOOKUP(IF(C77&gt;240,5,IF(C77&gt;180,4,IF(C77&gt;120,3,IF(C77&gt;60,2,IF(C77&gt;30,1,0))))),Trial!$E$8:$H$13,4)</f>
        <v>-844.2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-168.84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4.65025386074558</v>
      </c>
      <c r="D78" s="14">
        <v>3.02921484438762</v>
      </c>
      <c r="E78" s="14">
        <v>5.20333522734695</v>
      </c>
      <c r="F78" s="14">
        <v>13.6398957570301</v>
      </c>
      <c r="G78" s="14">
        <v>24.9810017632756</v>
      </c>
      <c r="H78" s="14">
        <v>43.6446071791221</v>
      </c>
      <c r="I78" s="14">
        <v>54.5125887694377</v>
      </c>
      <c r="J78" s="14">
        <v>1.57306179637089</v>
      </c>
      <c r="K78" s="14">
        <v>34.3728134296557</v>
      </c>
      <c r="L78" s="14">
        <v>26.9721063772652</v>
      </c>
      <c r="M78" s="14">
        <v>11.4825046567989</v>
      </c>
      <c r="N78" s="14">
        <v>44.3292944563584</v>
      </c>
      <c r="O78" s="28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-168.84</v>
      </c>
      <c r="W78" s="16">
        <f>VLOOKUP(IF(I78&gt;240,5,IF(I78&gt;180,4,IF(I78&gt;120,3,IF(I78&gt;60,2,IF(I78&gt;30,1,0))))),Trial!$E$8:$H$13,4)</f>
        <v>-168.84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-168.84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-168.84</v>
      </c>
    </row>
    <row r="79" ht="15.75" customHeight="1">
      <c r="B79" s="13">
        <v>76.0</v>
      </c>
      <c r="C79" s="14">
        <v>22.0831918983225</v>
      </c>
      <c r="D79" s="14">
        <v>9.85853865277022</v>
      </c>
      <c r="E79" s="14">
        <v>4.60351052228361</v>
      </c>
      <c r="F79" s="14">
        <v>1.64011371787637</v>
      </c>
      <c r="G79" s="14">
        <v>2.52707184685745</v>
      </c>
      <c r="H79" s="14">
        <v>20.0110626540365</v>
      </c>
      <c r="I79" s="14">
        <v>23.9469321607452</v>
      </c>
      <c r="J79" s="14">
        <v>16.1470279603882</v>
      </c>
      <c r="K79" s="14">
        <v>13.6027621797504</v>
      </c>
      <c r="L79" s="14">
        <v>0.553449192754115</v>
      </c>
      <c r="M79" s="14">
        <v>21.4476858346227</v>
      </c>
      <c r="N79" s="14">
        <v>57.0464697541827</v>
      </c>
      <c r="O79" s="28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-168.84</v>
      </c>
    </row>
    <row r="80" ht="15.75" customHeight="1">
      <c r="B80" s="13">
        <v>77.0</v>
      </c>
      <c r="C80" s="14">
        <v>21.9506013101403</v>
      </c>
      <c r="D80" s="14">
        <v>11.0347217058935</v>
      </c>
      <c r="E80" s="14">
        <v>21.7302746033732</v>
      </c>
      <c r="F80" s="14">
        <v>52.11534470936</v>
      </c>
      <c r="G80" s="14">
        <v>2.24789133869618</v>
      </c>
      <c r="H80" s="14">
        <v>8.41316686011851</v>
      </c>
      <c r="I80" s="14">
        <v>8.92336905933917</v>
      </c>
      <c r="J80" s="14">
        <v>3.51591313490644</v>
      </c>
      <c r="K80" s="14">
        <v>57.7072165222997</v>
      </c>
      <c r="L80" s="14">
        <v>16.6524550638379</v>
      </c>
      <c r="M80" s="14">
        <v>1.4291344047524</v>
      </c>
      <c r="N80" s="14">
        <v>12.9780563685553</v>
      </c>
      <c r="O80" s="28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-168.84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-168.84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10.1823254604824</v>
      </c>
      <c r="D81" s="14">
        <v>24.8013461461726</v>
      </c>
      <c r="E81" s="14">
        <v>17.3491812990262</v>
      </c>
      <c r="F81" s="14">
        <v>17.7469271694528</v>
      </c>
      <c r="G81" s="14">
        <v>9.1297050146386</v>
      </c>
      <c r="H81" s="14">
        <v>5.90207715053111</v>
      </c>
      <c r="I81" s="14">
        <v>6.90318137872964</v>
      </c>
      <c r="J81" s="14">
        <v>6.53459021123126</v>
      </c>
      <c r="K81" s="14">
        <v>17.6447940006139</v>
      </c>
      <c r="L81" s="14">
        <v>32.2879463733338</v>
      </c>
      <c r="M81" s="14">
        <v>14.4106442754375</v>
      </c>
      <c r="N81" s="14">
        <v>6.158653779421</v>
      </c>
      <c r="O81" s="28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-168.84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9.85008543357253</v>
      </c>
      <c r="D82" s="14">
        <v>35.2791993580481</v>
      </c>
      <c r="E82" s="14">
        <v>35.3126044273099</v>
      </c>
      <c r="F82" s="14">
        <v>0.749076611828059</v>
      </c>
      <c r="G82" s="14">
        <v>10.1392970443703</v>
      </c>
      <c r="H82" s="14">
        <v>1.09178651607247</v>
      </c>
      <c r="I82" s="14">
        <v>0.937938351139946</v>
      </c>
      <c r="J82" s="14">
        <v>11.2109671945902</v>
      </c>
      <c r="K82" s="14">
        <v>7.5103910452141</v>
      </c>
      <c r="L82" s="14">
        <v>0.846983150113374</v>
      </c>
      <c r="M82" s="14">
        <v>3.22591834302711</v>
      </c>
      <c r="N82" s="14">
        <v>7.29049078188837</v>
      </c>
      <c r="O82" s="28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-168.84</v>
      </c>
      <c r="S82" s="16">
        <f>VLOOKUP(IF(E82&gt;240,5,IF(E82&gt;180,4,IF(E82&gt;120,3,IF(E82&gt;60,2,IF(E82&gt;30,1,0))))),Trial!$E$8:$H$13,4)</f>
        <v>-168.84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44.525109174581</v>
      </c>
      <c r="D83" s="14">
        <v>16.2669686128603</v>
      </c>
      <c r="E83" s="14">
        <v>14.9812945251571</v>
      </c>
      <c r="F83" s="14">
        <v>0.609416839068563</v>
      </c>
      <c r="G83" s="14">
        <v>3.10897745758481</v>
      </c>
      <c r="H83" s="14">
        <v>18.3689856988596</v>
      </c>
      <c r="I83" s="14">
        <v>1.46702565718442</v>
      </c>
      <c r="J83" s="14">
        <v>6.61249347031116</v>
      </c>
      <c r="K83" s="14">
        <v>6.43437622081204</v>
      </c>
      <c r="L83" s="14">
        <v>5.9677315573208</v>
      </c>
      <c r="M83" s="14">
        <v>12.6854246662216</v>
      </c>
      <c r="N83" s="14">
        <v>11.4855641818823</v>
      </c>
      <c r="O83" s="28"/>
      <c r="P83" s="13">
        <v>80.0</v>
      </c>
      <c r="Q83" s="16">
        <f>VLOOKUP(IF(C83&gt;240,5,IF(C83&gt;180,4,IF(C83&gt;120,3,IF(C83&gt;60,2,IF(C83&gt;30,1,0))))),Trial!$E$8:$H$13,4)</f>
        <v>-168.84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17.8681322553413</v>
      </c>
      <c r="D84" s="14">
        <v>7.84180025802925</v>
      </c>
      <c r="E84" s="14">
        <v>4.80508841341361</v>
      </c>
      <c r="F84" s="14">
        <v>0.638363161124289</v>
      </c>
      <c r="G84" s="14">
        <v>12.3540571010344</v>
      </c>
      <c r="H84" s="14">
        <v>0.0953742326446637</v>
      </c>
      <c r="I84" s="14">
        <v>35.7892288198824</v>
      </c>
      <c r="J84" s="14">
        <v>18.9736611389773</v>
      </c>
      <c r="K84" s="14">
        <v>11.0015753650324</v>
      </c>
      <c r="L84" s="14">
        <v>7.75751708541065</v>
      </c>
      <c r="M84" s="14">
        <v>6.00625367275039</v>
      </c>
      <c r="N84" s="14">
        <v>1.5730734472163</v>
      </c>
      <c r="O84" s="28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-168.84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12.3067143394644</v>
      </c>
      <c r="D85" s="14">
        <v>17.7497531281071</v>
      </c>
      <c r="E85" s="14">
        <v>9.05348588945344</v>
      </c>
      <c r="F85" s="14">
        <v>11.6548085264092</v>
      </c>
      <c r="G85" s="14">
        <v>3.38249308811307</v>
      </c>
      <c r="H85" s="14">
        <v>31.9146966635903</v>
      </c>
      <c r="I85" s="14">
        <v>7.48274597804993</v>
      </c>
      <c r="J85" s="14">
        <v>3.89911805978045</v>
      </c>
      <c r="K85" s="14">
        <v>1.22097390940957</v>
      </c>
      <c r="L85" s="14">
        <v>53.7609626414412</v>
      </c>
      <c r="M85" s="14">
        <v>23.3176786709008</v>
      </c>
      <c r="N85" s="14">
        <v>3.39086071355268</v>
      </c>
      <c r="O85" s="28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-168.84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-168.84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35.4726598299762</v>
      </c>
      <c r="D86" s="14">
        <v>11.2557174667479</v>
      </c>
      <c r="E86" s="14">
        <v>0.555287708994001</v>
      </c>
      <c r="F86" s="14">
        <v>31.786288533332</v>
      </c>
      <c r="G86" s="14">
        <v>14.2479781288668</v>
      </c>
      <c r="H86" s="14">
        <v>4.42023064009845</v>
      </c>
      <c r="I86" s="14">
        <v>7.36388655783746</v>
      </c>
      <c r="J86" s="14">
        <v>26.6686544524074</v>
      </c>
      <c r="K86" s="14">
        <v>101.466296654111</v>
      </c>
      <c r="L86" s="14">
        <v>11.2460921838674</v>
      </c>
      <c r="M86" s="14">
        <v>2.51241605640774</v>
      </c>
      <c r="N86" s="14">
        <v>10.5891541711273</v>
      </c>
      <c r="O86" s="28"/>
      <c r="P86" s="13">
        <v>83.0</v>
      </c>
      <c r="Q86" s="16">
        <f>VLOOKUP(IF(C86&gt;240,5,IF(C86&gt;180,4,IF(C86&gt;120,3,IF(C86&gt;60,2,IF(C86&gt;30,1,0))))),Trial!$E$8:$H$13,4)</f>
        <v>-168.84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-168.84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-844.2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4.09578811610118</v>
      </c>
      <c r="D87" s="14">
        <v>9.66066360007972</v>
      </c>
      <c r="E87" s="14">
        <v>5.32400083248296</v>
      </c>
      <c r="F87" s="14">
        <v>3.88630457058606</v>
      </c>
      <c r="G87" s="14">
        <v>0.863207835970142</v>
      </c>
      <c r="H87" s="14">
        <v>18.3561611774595</v>
      </c>
      <c r="I87" s="14">
        <v>9.50361347990111</v>
      </c>
      <c r="J87" s="14">
        <v>27.7855761150334</v>
      </c>
      <c r="K87" s="14">
        <v>10.8176393055575</v>
      </c>
      <c r="L87" s="14">
        <v>0.915075461380184</v>
      </c>
      <c r="M87" s="14">
        <v>47.0277113442249</v>
      </c>
      <c r="N87" s="14">
        <v>3.6510204942897</v>
      </c>
      <c r="O87" s="28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-168.84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5.89478293899447</v>
      </c>
      <c r="D88" s="14">
        <v>2.53734228441462</v>
      </c>
      <c r="E88" s="14">
        <v>18.8629701308193</v>
      </c>
      <c r="F88" s="14">
        <v>3.86547371889292</v>
      </c>
      <c r="G88" s="14">
        <v>21.8299326998756</v>
      </c>
      <c r="H88" s="14">
        <v>1.69773301433031</v>
      </c>
      <c r="I88" s="14">
        <v>6.05789587832987</v>
      </c>
      <c r="J88" s="14">
        <v>1.83788686308984</v>
      </c>
      <c r="K88" s="14">
        <v>13.8527990393153</v>
      </c>
      <c r="L88" s="14">
        <v>24.4191430421189</v>
      </c>
      <c r="M88" s="14">
        <v>14.6103835332425</v>
      </c>
      <c r="N88" s="14">
        <v>1.03818996437336</v>
      </c>
      <c r="O88" s="28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23.8220169289473</v>
      </c>
      <c r="D89" s="14">
        <v>27.439440841632</v>
      </c>
      <c r="E89" s="14">
        <v>21.0325206116077</v>
      </c>
      <c r="F89" s="14">
        <v>5.6654930091463</v>
      </c>
      <c r="G89" s="14">
        <v>49.022394751472</v>
      </c>
      <c r="H89" s="14">
        <v>1.3769536367707</v>
      </c>
      <c r="I89" s="14">
        <v>18.6365738644483</v>
      </c>
      <c r="J89" s="14">
        <v>2.25426719058305</v>
      </c>
      <c r="K89" s="14">
        <v>7.52712193876505</v>
      </c>
      <c r="L89" s="14">
        <v>5.59657551348209</v>
      </c>
      <c r="M89" s="14">
        <v>7.38825788721442</v>
      </c>
      <c r="N89" s="14">
        <v>39.0185880185155</v>
      </c>
      <c r="O89" s="28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-168.84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-168.84</v>
      </c>
    </row>
    <row r="90" ht="15.75" customHeight="1">
      <c r="B90" s="13">
        <v>87.0</v>
      </c>
      <c r="C90" s="14">
        <v>45.069957708282</v>
      </c>
      <c r="D90" s="14">
        <v>1.84699928155169</v>
      </c>
      <c r="E90" s="14">
        <v>3.37423065109467</v>
      </c>
      <c r="F90" s="14">
        <v>1.28929962565974</v>
      </c>
      <c r="G90" s="14">
        <v>18.940504467416</v>
      </c>
      <c r="H90" s="14">
        <v>28.415539808912</v>
      </c>
      <c r="I90" s="14">
        <v>0.931334091346667</v>
      </c>
      <c r="J90" s="14">
        <v>6.50030089245078</v>
      </c>
      <c r="K90" s="14">
        <v>76.4858327296225</v>
      </c>
      <c r="L90" s="14">
        <v>1.13435466773808</v>
      </c>
      <c r="M90" s="14">
        <v>15.468178744729</v>
      </c>
      <c r="N90" s="14">
        <v>6.10885465750471</v>
      </c>
      <c r="O90" s="28"/>
      <c r="P90" s="13">
        <v>87.0</v>
      </c>
      <c r="Q90" s="16">
        <f>VLOOKUP(IF(C90&gt;240,5,IF(C90&gt;180,4,IF(C90&gt;120,3,IF(C90&gt;60,2,IF(C90&gt;30,1,0))))),Trial!$E$8:$H$13,4)</f>
        <v>-168.84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-844.2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29.7054332109604</v>
      </c>
      <c r="D91" s="14">
        <v>0.484349727630615</v>
      </c>
      <c r="E91" s="14">
        <v>17.6402021845089</v>
      </c>
      <c r="F91" s="14">
        <v>28.9467114383791</v>
      </c>
      <c r="G91" s="14">
        <v>18.4220600215005</v>
      </c>
      <c r="H91" s="14">
        <v>14.0381146681713</v>
      </c>
      <c r="I91" s="14">
        <v>9.99189754715189</v>
      </c>
      <c r="J91" s="14">
        <v>18.9956476113977</v>
      </c>
      <c r="K91" s="14">
        <v>6.14017507759854</v>
      </c>
      <c r="L91" s="14">
        <v>0.678561322856694</v>
      </c>
      <c r="M91" s="14">
        <v>52.8541101440399</v>
      </c>
      <c r="N91" s="14">
        <v>7.35441714059561</v>
      </c>
      <c r="O91" s="28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-168.84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39.9187190532407</v>
      </c>
      <c r="D92" s="14">
        <v>5.88264560094103</v>
      </c>
      <c r="E92" s="14">
        <v>8.62701143603772</v>
      </c>
      <c r="F92" s="14">
        <v>4.56360616721213</v>
      </c>
      <c r="G92" s="14">
        <v>1.81841727811843</v>
      </c>
      <c r="H92" s="14">
        <v>0.069930839817971</v>
      </c>
      <c r="I92" s="14">
        <v>2.44916984578595</v>
      </c>
      <c r="J92" s="14">
        <v>21.9331088928942</v>
      </c>
      <c r="K92" s="14">
        <v>0.0939259329463765</v>
      </c>
      <c r="L92" s="14">
        <v>3.09612159363452</v>
      </c>
      <c r="M92" s="14">
        <v>2.84104829421267</v>
      </c>
      <c r="N92" s="14">
        <v>2.76625145226717</v>
      </c>
      <c r="O92" s="28"/>
      <c r="P92" s="13">
        <v>89.0</v>
      </c>
      <c r="Q92" s="16">
        <f>VLOOKUP(IF(C92&gt;240,5,IF(C92&gt;180,4,IF(C92&gt;120,3,IF(C92&gt;60,2,IF(C92&gt;30,1,0))))),Trial!$E$8:$H$13,4)</f>
        <v>-168.84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9.14964062394574</v>
      </c>
      <c r="D93" s="14">
        <v>17.2393220431986</v>
      </c>
      <c r="E93" s="14">
        <v>22.4644890601251</v>
      </c>
      <c r="F93" s="14">
        <v>3.43683874314984</v>
      </c>
      <c r="G93" s="14">
        <v>35.1661729700586</v>
      </c>
      <c r="H93" s="14">
        <v>17.0953317771403</v>
      </c>
      <c r="I93" s="14">
        <v>4.24086667830124</v>
      </c>
      <c r="J93" s="14">
        <v>20.0092919071423</v>
      </c>
      <c r="K93" s="14">
        <v>30.0680648522887</v>
      </c>
      <c r="L93" s="14">
        <v>2.98315994208679</v>
      </c>
      <c r="M93" s="14">
        <v>34.275270511565</v>
      </c>
      <c r="N93" s="14">
        <v>8.99361145127312</v>
      </c>
      <c r="O93" s="28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-168.84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-168.84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-168.84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46.6924940024443</v>
      </c>
      <c r="D94" s="14">
        <v>28.9259551359776</v>
      </c>
      <c r="E94" s="14">
        <v>9.25805711885914</v>
      </c>
      <c r="F94" s="14">
        <v>1.68939895586149</v>
      </c>
      <c r="G94" s="14">
        <v>16.6005076271377</v>
      </c>
      <c r="H94" s="14">
        <v>2.56865527946502</v>
      </c>
      <c r="I94" s="14">
        <v>0.123386999960341</v>
      </c>
      <c r="J94" s="14">
        <v>19.404764798771</v>
      </c>
      <c r="K94" s="14">
        <v>3.53957572253421</v>
      </c>
      <c r="L94" s="14">
        <v>0.338362455368042</v>
      </c>
      <c r="M94" s="14">
        <v>35.7744880281111</v>
      </c>
      <c r="N94" s="14">
        <v>4.04405730769858</v>
      </c>
      <c r="O94" s="28"/>
      <c r="P94" s="13">
        <v>91.0</v>
      </c>
      <c r="Q94" s="16">
        <f>VLOOKUP(IF(C94&gt;240,5,IF(C94&gt;180,4,IF(C94&gt;120,3,IF(C94&gt;60,2,IF(C94&gt;30,1,0))))),Trial!$E$8:$H$13,4)</f>
        <v>-168.84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-168.84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5.85602274863049</v>
      </c>
      <c r="D95" s="14">
        <v>21.6697631577466</v>
      </c>
      <c r="E95" s="14">
        <v>6.35328178759664</v>
      </c>
      <c r="F95" s="14">
        <v>6.59624862251803</v>
      </c>
      <c r="G95" s="14">
        <v>3.60967642161995</v>
      </c>
      <c r="H95" s="14">
        <v>1.4632668136619</v>
      </c>
      <c r="I95" s="14">
        <v>32.1517325249948</v>
      </c>
      <c r="J95" s="14">
        <v>12.6909049952541</v>
      </c>
      <c r="K95" s="14">
        <v>71.4783988668959</v>
      </c>
      <c r="L95" s="14">
        <v>47.7575503637023</v>
      </c>
      <c r="M95" s="14">
        <v>0.255751487044015</v>
      </c>
      <c r="N95" s="14">
        <v>23.7525788774197</v>
      </c>
      <c r="O95" s="28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-168.84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-844.2</v>
      </c>
      <c r="Z95" s="16">
        <f>VLOOKUP(IF(L95&gt;240,5,IF(L95&gt;180,4,IF(L95&gt;120,3,IF(L95&gt;60,2,IF(L95&gt;30,1,0))))),Trial!$E$8:$H$13,4)</f>
        <v>-168.84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16.0264494124087</v>
      </c>
      <c r="D96" s="14">
        <v>7.51393552869558</v>
      </c>
      <c r="E96" s="14">
        <v>17.528138863224</v>
      </c>
      <c r="F96" s="14">
        <v>6.77028939127922</v>
      </c>
      <c r="G96" s="14">
        <v>14.4340228981556</v>
      </c>
      <c r="H96" s="14">
        <v>66.2196652776293</v>
      </c>
      <c r="I96" s="14">
        <v>12.8987683049609</v>
      </c>
      <c r="J96" s="14">
        <v>3.91506027197465</v>
      </c>
      <c r="K96" s="14">
        <v>14.3906419988765</v>
      </c>
      <c r="L96" s="14">
        <v>0.618913290090859</v>
      </c>
      <c r="M96" s="14">
        <v>8.13128851354122</v>
      </c>
      <c r="N96" s="14">
        <v>21.7813296137813</v>
      </c>
      <c r="O96" s="28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-844.2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13.730838484432</v>
      </c>
      <c r="D97" s="14">
        <v>11.9404736759385</v>
      </c>
      <c r="E97" s="14">
        <v>17.2265101404147</v>
      </c>
      <c r="F97" s="14">
        <v>4.57225566890741</v>
      </c>
      <c r="G97" s="14">
        <v>1.75485331669822</v>
      </c>
      <c r="H97" s="14">
        <v>19.0453323203357</v>
      </c>
      <c r="I97" s="14">
        <v>0.115740000018302</v>
      </c>
      <c r="J97" s="14">
        <v>7.71510514430702</v>
      </c>
      <c r="K97" s="14">
        <v>5.17283953959122</v>
      </c>
      <c r="L97" s="14">
        <v>19.2985091584952</v>
      </c>
      <c r="M97" s="14">
        <v>4.52855786075816</v>
      </c>
      <c r="N97" s="14">
        <v>21.5497665467176</v>
      </c>
      <c r="O97" s="28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8.33461896982044</v>
      </c>
      <c r="D98" s="14">
        <v>7.5231078104116</v>
      </c>
      <c r="E98" s="14">
        <v>16.0021000814842</v>
      </c>
      <c r="F98" s="14">
        <v>2.20078454352915</v>
      </c>
      <c r="G98" s="14">
        <v>17.9958906064959</v>
      </c>
      <c r="H98" s="14">
        <v>24.3607120668951</v>
      </c>
      <c r="I98" s="14">
        <v>1.20621101930737</v>
      </c>
      <c r="J98" s="14">
        <v>10.948047665249</v>
      </c>
      <c r="K98" s="14">
        <v>16.2651744804563</v>
      </c>
      <c r="L98" s="14">
        <v>11.3424634400689</v>
      </c>
      <c r="M98" s="14">
        <v>0.561221993815404</v>
      </c>
      <c r="N98" s="14">
        <v>5.589928496629</v>
      </c>
      <c r="O98" s="28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14">
        <v>15.3421229214792</v>
      </c>
      <c r="D99" s="14">
        <v>6.80090861356767</v>
      </c>
      <c r="E99" s="14">
        <v>1.94433300070672</v>
      </c>
      <c r="F99" s="14">
        <v>5.26794071076438</v>
      </c>
      <c r="G99" s="14">
        <v>1.7982759428386</v>
      </c>
      <c r="H99" s="14">
        <v>17.1255689759957</v>
      </c>
      <c r="I99" s="14">
        <v>2.43276707595214</v>
      </c>
      <c r="J99" s="14">
        <v>0.0878894794732332</v>
      </c>
      <c r="K99" s="14">
        <v>22.6313436258302</v>
      </c>
      <c r="L99" s="14">
        <v>25.4397078356378</v>
      </c>
      <c r="M99" s="14">
        <v>19.0670369931715</v>
      </c>
      <c r="N99" s="14">
        <v>9.48390376986936</v>
      </c>
      <c r="O99" s="28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14">
        <v>22.1244946032297</v>
      </c>
      <c r="D100" s="14">
        <v>16.9235140637713</v>
      </c>
      <c r="E100" s="14">
        <v>19.7953023522379</v>
      </c>
      <c r="F100" s="14">
        <v>45.6512183298297</v>
      </c>
      <c r="G100" s="14">
        <v>19.9577598407151</v>
      </c>
      <c r="H100" s="14">
        <v>16.9069507665219</v>
      </c>
      <c r="I100" s="14">
        <v>5.06541713839397</v>
      </c>
      <c r="J100" s="14">
        <v>18.1910087115349</v>
      </c>
      <c r="K100" s="14">
        <v>5.08033660473302</v>
      </c>
      <c r="L100" s="14">
        <v>9.17726826388389</v>
      </c>
      <c r="M100" s="14">
        <v>9.33847404783592</v>
      </c>
      <c r="N100" s="14">
        <v>10.0529996515252</v>
      </c>
      <c r="O100" s="28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-168.84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14">
        <v>4.17388007277623</v>
      </c>
      <c r="D101" s="14">
        <v>5.7386346696876</v>
      </c>
      <c r="E101" s="14">
        <v>37.2655966952165</v>
      </c>
      <c r="F101" s="14">
        <v>5.62009338056669</v>
      </c>
      <c r="G101" s="14">
        <v>3.20410408713368</v>
      </c>
      <c r="H101" s="14">
        <v>1.95767144885703</v>
      </c>
      <c r="I101" s="14">
        <v>0.365315331146121</v>
      </c>
      <c r="J101" s="14">
        <v>10.2392192278057</v>
      </c>
      <c r="K101" s="14">
        <v>4.51206763274968</v>
      </c>
      <c r="L101" s="14">
        <v>16.687452638823</v>
      </c>
      <c r="M101" s="14">
        <v>4.08205113373697</v>
      </c>
      <c r="N101" s="14">
        <v>5.41587155777961</v>
      </c>
      <c r="O101" s="28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-168.84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0.1604472566396</v>
      </c>
      <c r="D102" s="14">
        <v>1.54006833443418</v>
      </c>
      <c r="E102" s="14">
        <v>0.824541023258456</v>
      </c>
      <c r="F102" s="14">
        <v>38.3119548186382</v>
      </c>
      <c r="G102" s="14">
        <v>11.9463911580164</v>
      </c>
      <c r="H102" s="14">
        <v>17.7202318695592</v>
      </c>
      <c r="I102" s="14">
        <v>11.3678085855366</v>
      </c>
      <c r="J102" s="14">
        <v>34.0435817166885</v>
      </c>
      <c r="K102" s="14">
        <v>2.23926048260182</v>
      </c>
      <c r="L102" s="14">
        <v>36.2128485583904</v>
      </c>
      <c r="M102" s="14">
        <v>4.52881742734462</v>
      </c>
      <c r="N102" s="14">
        <v>7.6837677648291</v>
      </c>
      <c r="O102" s="28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-168.84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-168.84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-168.84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14">
        <v>5.87818345287815</v>
      </c>
      <c r="D103" s="14">
        <v>8.99875334696844</v>
      </c>
      <c r="E103" s="14">
        <v>9.41043619299307</v>
      </c>
      <c r="F103" s="14">
        <v>9.20319298747927</v>
      </c>
      <c r="G103" s="14">
        <v>5.17849296564236</v>
      </c>
      <c r="H103" s="14">
        <v>1.92715402459726</v>
      </c>
      <c r="I103" s="14">
        <v>6.88533580396324</v>
      </c>
      <c r="J103" s="14">
        <v>16.0428158466922</v>
      </c>
      <c r="K103" s="14">
        <v>1.27679570079232</v>
      </c>
      <c r="L103" s="14">
        <v>13.4964577009188</v>
      </c>
      <c r="M103" s="14">
        <v>24.1323993901314</v>
      </c>
      <c r="N103" s="14">
        <v>12.6383334586899</v>
      </c>
      <c r="O103" s="28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35" t="s">
        <v>48</v>
      </c>
      <c r="Q104" s="36">
        <f t="shared" ref="Q104:AB104" si="1">SUM(Q4:Q103)</f>
        <v>-3207.96</v>
      </c>
      <c r="R104" s="36">
        <f t="shared" si="1"/>
        <v>-3883.32</v>
      </c>
      <c r="S104" s="36">
        <f t="shared" si="1"/>
        <v>-4052.16</v>
      </c>
      <c r="T104" s="36">
        <f t="shared" si="1"/>
        <v>-2363.76</v>
      </c>
      <c r="U104" s="36">
        <f t="shared" si="1"/>
        <v>-3039.12</v>
      </c>
      <c r="V104" s="36">
        <f t="shared" si="1"/>
        <v>-5909.4</v>
      </c>
      <c r="W104" s="36">
        <f t="shared" si="1"/>
        <v>-3376.8</v>
      </c>
      <c r="X104" s="36">
        <f t="shared" si="1"/>
        <v>-6922.44</v>
      </c>
      <c r="Y104" s="36">
        <f t="shared" si="1"/>
        <v>-6415.92</v>
      </c>
      <c r="Z104" s="36">
        <f t="shared" si="1"/>
        <v>-2532.6</v>
      </c>
      <c r="AA104" s="36">
        <f t="shared" si="1"/>
        <v>-3376.8</v>
      </c>
      <c r="AB104" s="36">
        <f t="shared" si="1"/>
        <v>-3376.8</v>
      </c>
    </row>
    <row r="105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5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5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5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5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5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5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5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5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5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5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5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5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5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5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5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5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5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5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5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5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5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5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5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5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5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5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5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5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5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5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5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5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5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5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5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5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5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5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5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5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5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5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5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5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5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5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5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5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5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5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5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5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5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5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5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5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5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5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5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5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5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5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5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5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5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5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5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5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5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5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5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5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5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5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5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5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5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5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5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5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5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5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5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5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5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5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5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5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5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5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5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5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5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5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5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5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5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5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5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5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5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5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5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5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5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5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5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5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5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5.7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5.7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5.7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5.7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5.7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5.7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5.7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5.7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5.7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5.7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5.7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5.7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5.7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5.7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5.7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5.7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5.7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5.7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5.7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5.7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5.7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5.7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5.7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5.7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5.7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5.7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5.7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5.7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5.7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5.7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5.7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5.7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5.7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ht="15.7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ht="15.7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ht="15.7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ht="15.7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ht="15.7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ht="15.7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ht="15.7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ht="15.7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ht="15.7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ht="15.7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ht="15.7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ht="15.7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ht="15.7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ht="15.7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ht="15.7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ht="15.7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ht="15.7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ht="15.7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ht="15.7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ht="15.7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ht="15.7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ht="15.7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ht="15.7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ht="15.7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ht="15.7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ht="15.7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ht="15.7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ht="15.7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ht="15.7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ht="15.7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ht="15.7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ht="15.7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ht="15.7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ht="15.7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ht="15.7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ht="15.7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ht="15.7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ht="15.7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ht="15.7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ht="15.7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ht="15.75" customHeight="1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ht="15.7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ht="15.75" customHeight="1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ht="15.75" customHeight="1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ht="15.75" customHeight="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ht="15.7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ht="15.75" customHeight="1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ht="15.7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ht="15.7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ht="15.7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ht="15.7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ht="15.7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ht="15.7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ht="15.7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ht="15.7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ht="15.7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ht="15.7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ht="15.7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ht="15.7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ht="15.7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ht="15.7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ht="15.7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ht="15.7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ht="15.7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ht="15.7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ht="15.7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ht="15.75" customHeight="1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ht="15.7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ht="15.75" customHeight="1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ht="15.75" customHeight="1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ht="15.75" customHeight="1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ht="15.75" customHeight="1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ht="15.7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ht="15.75" customHeight="1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ht="15.7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ht="15.7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ht="15.7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ht="15.7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ht="15.7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ht="15.7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ht="15.7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ht="15.7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ht="15.7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ht="15.7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ht="15.7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ht="15.7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ht="15.7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ht="15.7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ht="15.7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ht="15.7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ht="15.7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ht="15.7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ht="15.7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ht="15.75" customHeight="1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ht="15.7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ht="15.75" customHeight="1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ht="15.75" customHeight="1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ht="15.75" customHeight="1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ht="15.75" customHeight="1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ht="15.7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ht="15.75" customHeight="1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ht="15.7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ht="15.7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ht="15.7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ht="15.7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ht="15.7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ht="15.7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ht="15.7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ht="15.7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ht="15.7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ht="15.7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ht="15.7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ht="15.7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ht="15.7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ht="15.7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ht="15.7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ht="15.7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ht="15.7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ht="15.7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ht="15.7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ht="15.75" customHeight="1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ht="15.7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ht="15.75" customHeight="1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ht="15.75" customHeight="1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ht="15.75" customHeight="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ht="15.75" customHeight="1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ht="15.75" customHeight="1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ht="15.7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ht="15.75" customHeight="1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ht="15.75" customHeight="1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ht="15.7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ht="15.7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ht="15.75" customHeight="1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ht="15.75" customHeight="1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ht="15.75" customHeight="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ht="15.75" customHeight="1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ht="15.75" customHeight="1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ht="15.75" customHeight="1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ht="15.75" customHeight="1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ht="15.75" customHeight="1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ht="15.75" customHeight="1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ht="15.75" customHeight="1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ht="15.75" customHeight="1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ht="15.75" customHeight="1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ht="15.75" customHeight="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ht="15.75" customHeight="1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ht="15.75" customHeight="1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ht="15.75" customHeight="1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ht="15.75" customHeight="1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ht="15.75" customHeight="1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ht="15.7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ht="15.75" customHeight="1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ht="15.75" customHeight="1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ht="15.75" customHeight="1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ht="15.75" customHeight="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ht="15.7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ht="15.7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ht="15.75" customHeight="1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ht="15.75" customHeight="1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ht="15.75" customHeight="1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ht="15.75" customHeight="1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ht="15.75" customHeight="1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ht="15.75" customHeight="1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ht="15.75" customHeight="1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ht="15.75" customHeight="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ht="15.75" customHeight="1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ht="15.75" customHeight="1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ht="15.75" customHeight="1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ht="15.75" customHeight="1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ht="15.75" customHeight="1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ht="15.75" customHeight="1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ht="15.75" customHeight="1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ht="15.75" customHeight="1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ht="15.75" customHeight="1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ht="15.75" customHeight="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ht="15.75" customHeight="1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ht="15.75" customHeight="1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ht="15.75" customHeight="1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ht="15.75" customHeight="1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ht="15.75" customHeight="1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ht="15.7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ht="15.75" customHeight="1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ht="15.7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ht="15.7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ht="15.7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ht="15.7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ht="15.7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ht="15.7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ht="15.7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ht="15.7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ht="15.7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ht="15.7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ht="15.7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ht="15.7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ht="15.7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ht="15.7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ht="15.7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ht="15.7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ht="15.7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ht="15.7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ht="15.7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ht="15.75" customHeight="1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ht="15.7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ht="15.75" customHeight="1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ht="15.75" customHeight="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ht="15.75" customHeight="1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ht="15.75" customHeight="1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ht="15.75" customHeight="1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ht="15.7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ht="15.7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ht="15.7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ht="15.7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ht="15.7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ht="15.7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ht="15.7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ht="15.7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ht="15.7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ht="15.7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ht="15.7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ht="15.7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ht="15.7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ht="15.7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ht="15.7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ht="15.7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ht="15.7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ht="15.7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ht="15.75" customHeight="1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ht="15.75" customHeight="1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ht="15.7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ht="15.75" customHeight="1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ht="15.75" customHeight="1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ht="15.7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ht="15.75" customHeight="1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ht="15.75" customHeight="1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ht="15.75" customHeight="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ht="15.7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ht="15.7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ht="15.7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ht="15.7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ht="15.7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ht="15.7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ht="15.7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ht="15.7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ht="15.7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ht="15.7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ht="15.7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ht="15.7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ht="15.7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ht="15.7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ht="15.7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ht="15.7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ht="15.7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ht="15.7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ht="15.7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ht="15.75" customHeight="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ht="15.7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ht="15.75" customHeight="1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ht="15.75" customHeight="1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ht="15.75" customHeight="1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ht="15.75" customHeight="1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ht="15.75" customHeight="1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ht="15.7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ht="15.7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ht="15.7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ht="15.7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ht="15.7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ht="15.7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ht="15.7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ht="15.7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ht="15.7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ht="15.7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ht="15.7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ht="15.7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ht="15.7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ht="15.7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ht="15.7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ht="15.7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ht="15.7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ht="15.7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ht="15.7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ht="15.75" customHeight="1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ht="15.7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ht="15.75" customHeight="1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ht="15.75" customHeight="1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ht="15.75" customHeight="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ht="15.75" customHeight="1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ht="15.75" customHeight="1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ht="15.7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ht="15.7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ht="15.7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ht="15.7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ht="15.7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ht="15.7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ht="15.7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ht="15.7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ht="15.7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ht="15.7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ht="15.7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ht="15.7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ht="15.7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ht="15.7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ht="15.7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ht="15.7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ht="15.7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ht="15.7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ht="15.7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ht="15.75" customHeight="1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ht="15.7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ht="15.75" customHeight="1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ht="15.75" customHeight="1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5.75" customHeight="1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ht="15.75" customHeight="1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ht="15.75" customHeight="1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ht="15.7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ht="15.7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ht="15.7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ht="15.7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ht="15.7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ht="15.7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ht="15.7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ht="15.7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ht="15.7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ht="15.7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ht="15.7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ht="15.7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ht="15.7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ht="15.7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ht="15.7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ht="15.7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ht="15.7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ht="15.7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ht="15.7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ht="15.75" customHeight="1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ht="15.7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ht="15.75" customHeight="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ht="15.7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ht="15.75" customHeight="1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ht="15.75" customHeight="1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ht="15.75" customHeight="1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ht="15.7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5.7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ht="15.7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ht="15.7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ht="15.7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ht="15.7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ht="15.7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ht="15.7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ht="15.7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ht="15.7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ht="15.7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ht="15.7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ht="15.7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ht="15.7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ht="15.7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ht="15.7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ht="15.7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ht="15.7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ht="15.7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ht="15.75" customHeight="1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ht="15.7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5.75" customHeight="1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ht="15.75" customHeight="1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ht="15.75" customHeight="1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ht="15.75" customHeight="1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ht="15.75" customHeight="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ht="15.75" customHeight="1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ht="15.7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ht="15.7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ht="15.7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ht="15.7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ht="15.7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ht="15.7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ht="15.7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ht="15.7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ht="15.7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ht="15.7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ht="15.7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ht="15.7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ht="15.7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ht="15.7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ht="15.7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ht="15.7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ht="15.7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ht="15.7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ht="15.7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ht="15.75" customHeight="1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ht="15.7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ht="15.75" customHeight="1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ht="15.75" customHeight="1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ht="15.75" customHeight="1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ht="15.75" customHeight="1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ht="15.75" customHeight="1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ht="15.75" customHeight="1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ht="15.75" customHeight="1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ht="15.75" customHeight="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ht="15.75" customHeight="1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ht="15.75" customHeight="1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ht="15.75" customHeight="1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ht="15.75" customHeight="1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ht="15.75" customHeight="1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5.75" customHeight="1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ht="15.75" customHeight="1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ht="15.75" customHeight="1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ht="15.75" customHeight="1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ht="15.75" customHeight="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ht="15.75" customHeight="1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ht="15.75" customHeight="1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ht="15.75" customHeight="1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ht="15.75" customHeight="1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ht="15.75" customHeight="1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ht="15.75" customHeight="1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ht="15.75" customHeight="1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ht="15.75" customHeight="1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ht="15.75" customHeight="1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ht="15.75" customHeight="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ht="15.75" customHeight="1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ht="15.75" customHeight="1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ht="15.75" customHeight="1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ht="15.75" customHeight="1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ht="15.75" customHeight="1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5.75" customHeight="1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ht="15.75" customHeight="1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ht="15.75" customHeight="1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ht="15.75" customHeight="1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ht="15.75" customHeight="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ht="15.75" customHeight="1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ht="15.75" customHeight="1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ht="15.75" customHeight="1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ht="15.75" customHeight="1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ht="15.75" customHeight="1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ht="15.75" customHeight="1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ht="15.75" customHeight="1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ht="15.75" customHeight="1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ht="15.75" customHeight="1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ht="15.75" customHeight="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ht="15.75" customHeight="1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ht="15.75" customHeight="1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ht="15.75" customHeight="1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ht="15.75" customHeight="1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ht="15.75" customHeight="1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ht="15.75" customHeight="1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ht="15.75" customHeight="1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ht="15.75" customHeight="1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ht="15.75" customHeight="1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ht="15.75" customHeight="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ht="15.75" customHeight="1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ht="15.75" customHeight="1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ht="15.75" customHeight="1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ht="15.75" customHeight="1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ht="15.75" customHeight="1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ht="15.75" customHeight="1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ht="15.75" customHeight="1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ht="15.75" customHeight="1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ht="15.75" customHeight="1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ht="15.75" customHeight="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ht="15.75" customHeight="1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ht="15.75" customHeight="1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ht="15.75" customHeight="1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ht="15.75" customHeight="1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ht="15.75" customHeight="1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ht="15.75" customHeight="1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ht="15.75" customHeight="1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ht="15.75" customHeight="1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ht="15.75" customHeight="1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ht="15.75" customHeight="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ht="15.75" customHeight="1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ht="15.75" customHeight="1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ht="15.75" customHeight="1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ht="15.75" customHeight="1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ht="15.75" customHeight="1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ht="15.75" customHeight="1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ht="15.75" customHeight="1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ht="15.75" customHeight="1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ht="15.75" customHeight="1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ht="15.75" customHeight="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ht="15.75" customHeight="1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ht="15.75" customHeight="1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ht="15.75" customHeight="1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ht="15.75" customHeight="1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ht="15.75" customHeight="1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ht="15.75" customHeight="1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ht="15.75" customHeight="1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ht="15.75" customHeight="1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ht="15.75" customHeight="1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ht="15.75" customHeight="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ht="15.75" customHeight="1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ht="15.75" customHeight="1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ht="15.75" customHeight="1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ht="15.75" customHeight="1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ht="15.75" customHeight="1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ht="15.75" customHeight="1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ht="15.75" customHeight="1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ht="15.75" customHeight="1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ht="15.75" customHeight="1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ht="15.75" customHeight="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ht="15.75" customHeight="1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ht="15.75" customHeight="1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ht="15.75" customHeight="1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ht="15.75" customHeight="1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ht="15.75" customHeight="1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ht="15.75" customHeight="1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ht="15.75" customHeight="1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ht="15.75" customHeight="1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ht="15.75" customHeight="1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ht="15.75" customHeight="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ht="15.75" customHeight="1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ht="15.75" customHeight="1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ht="15.75" customHeight="1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ht="15.75" customHeight="1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ht="15.75" customHeight="1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ht="15.75" customHeight="1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ht="15.75" customHeight="1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ht="15.75" customHeight="1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ht="15.75" customHeight="1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ht="15.75" customHeight="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ht="15.75" customHeight="1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ht="15.75" customHeight="1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ht="15.75" customHeight="1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ht="15.75" customHeight="1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ht="15.75" customHeight="1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ht="15.75" customHeight="1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ht="15.75" customHeight="1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ht="15.75" customHeight="1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ht="15.75" customHeight="1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ht="15.75" customHeight="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ht="15.75" customHeight="1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ht="15.75" customHeight="1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ht="15.75" customHeight="1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ht="15.75" customHeight="1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ht="15.75" customHeight="1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ht="15.75" customHeight="1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ht="15.75" customHeight="1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ht="15.75" customHeight="1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ht="15.75" customHeight="1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ht="15.75" customHeight="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ht="15.75" customHeight="1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ht="15.75" customHeight="1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ht="15.75" customHeight="1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ht="15.75" customHeight="1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ht="15.75" customHeight="1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ht="15.75" customHeight="1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ht="15.75" customHeight="1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ht="15.75" customHeight="1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ht="15.75" customHeight="1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ht="15.75" customHeight="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ht="15.75" customHeight="1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ht="15.75" customHeight="1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ht="15.75" customHeight="1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ht="15.75" customHeight="1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ht="15.75" customHeight="1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ht="15.75" customHeight="1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ht="15.75" customHeight="1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ht="15.75" customHeight="1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ht="15.75" customHeight="1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ht="15.75" customHeight="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ht="15.75" customHeight="1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ht="15.75" customHeight="1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ht="15.75" customHeight="1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ht="15.75" customHeight="1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ht="15.75" customHeight="1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ht="15.75" customHeight="1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ht="15.75" customHeight="1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ht="15.75" customHeight="1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ht="15.75" customHeight="1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ht="15.75" customHeight="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ht="15.75" customHeight="1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ht="15.75" customHeight="1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ht="15.75" customHeight="1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ht="15.75" customHeight="1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ht="15.75" customHeight="1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ht="15.75" customHeight="1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ht="15.75" customHeight="1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ht="15.75" customHeight="1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ht="15.75" customHeight="1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ht="15.75" customHeight="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ht="15.75" customHeight="1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ht="15.75" customHeight="1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ht="15.75" customHeight="1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ht="15.75" customHeight="1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ht="15.75" customHeight="1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ht="15.75" customHeight="1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ht="15.75" customHeight="1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ht="15.75" customHeight="1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ht="15.75" customHeight="1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ht="15.75" customHeight="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ht="15.75" customHeight="1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ht="15.75" customHeight="1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ht="15.75" customHeight="1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ht="15.75" customHeight="1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ht="15.75" customHeight="1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ht="15.75" customHeight="1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ht="15.75" customHeight="1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ht="15.75" customHeight="1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ht="15.75" customHeight="1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ht="15.75" customHeight="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ht="15.75" customHeight="1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ht="15.75" customHeight="1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ht="15.75" customHeight="1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ht="15.75" customHeight="1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ht="15.75" customHeight="1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ht="15.75" customHeight="1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ht="15.75" customHeight="1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ht="15.75" customHeight="1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ht="15.75" customHeight="1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ht="15.75" customHeight="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ht="15.75" customHeight="1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ht="15.75" customHeight="1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ht="15.75" customHeight="1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ht="15.75" customHeight="1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ht="15.75" customHeight="1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ht="15.75" customHeight="1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ht="15.75" customHeight="1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ht="15.75" customHeight="1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ht="15.75" customHeight="1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ht="15.75" customHeight="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ht="15.75" customHeight="1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ht="15.75" customHeight="1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ht="15.75" customHeight="1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ht="15.75" customHeight="1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ht="15.75" customHeight="1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ht="15.75" customHeight="1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ht="15.75" customHeight="1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ht="15.75" customHeight="1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ht="15.75" customHeight="1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ht="15.75" customHeight="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ht="15.75" customHeight="1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ht="15.75" customHeight="1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ht="15.75" customHeight="1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ht="15.75" customHeight="1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ht="15.75" customHeight="1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ht="15.75" customHeight="1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ht="15.75" customHeight="1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ht="15.75" customHeight="1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ht="15.75" customHeight="1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ht="15.75" customHeight="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ht="15.75" customHeight="1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ht="15.75" customHeight="1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ht="15.75" customHeight="1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ht="15.75" customHeight="1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ht="15.75" customHeight="1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ht="15.75" customHeight="1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ht="15.75" customHeight="1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ht="15.75" customHeight="1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ht="15.75" customHeight="1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ht="15.75" customHeight="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ht="15.75" customHeight="1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ht="15.75" customHeight="1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ht="15.75" customHeight="1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ht="15.75" customHeight="1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ht="15.75" customHeight="1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ht="15.75" customHeight="1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ht="15.75" customHeight="1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ht="15.75" customHeight="1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ht="15.75" customHeight="1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ht="15.75" customHeight="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ht="15.75" customHeight="1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ht="15.75" customHeight="1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ht="15.75" customHeight="1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ht="15.75" customHeight="1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ht="15.75" customHeight="1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ht="15.75" customHeight="1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ht="15.75" customHeight="1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ht="15.75" customHeight="1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ht="15.75" customHeight="1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ht="15.75" customHeight="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ht="15.75" customHeight="1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ht="15.75" customHeight="1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ht="15.75" customHeight="1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ht="15.75" customHeight="1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ht="15.75" customHeight="1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ht="15.75" customHeight="1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ht="15.75" customHeight="1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ht="15.75" customHeight="1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ht="15.75" customHeight="1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ht="15.75" customHeight="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ht="15.75" customHeight="1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ht="15.75" customHeight="1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ht="15.75" customHeight="1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ht="15.75" customHeight="1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ht="15.75" customHeight="1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ht="15.75" customHeight="1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ht="15.75" customHeight="1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ht="15.75" customHeight="1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ht="15.75" customHeight="1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ht="15.75" customHeight="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ht="15.75" customHeight="1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ht="15.75" customHeight="1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ht="15.75" customHeight="1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ht="15.75" customHeight="1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ht="15.75" customHeight="1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ht="15.75" customHeight="1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ht="15.75" customHeight="1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ht="15.75" customHeight="1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ht="15.75" customHeight="1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ht="15.75" customHeight="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ht="15.75" customHeight="1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ht="15.75" customHeight="1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ht="15.75" customHeight="1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ht="15.75" customHeight="1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ht="15.75" customHeight="1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ht="15.75" customHeight="1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ht="15.75" customHeight="1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ht="15.75" customHeight="1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ht="15.75" customHeight="1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ht="15.75" customHeight="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ht="15.75" customHeight="1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ht="15.75" customHeight="1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ht="15.75" customHeight="1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ht="15.75" customHeight="1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ht="15.75" customHeight="1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ht="15.75" customHeight="1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ht="15.75" customHeight="1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ht="15.75" customHeight="1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ht="15.75" customHeight="1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ht="15.75" customHeight="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ht="15.75" customHeight="1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ht="15.75" customHeight="1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ht="15.75" customHeight="1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ht="15.75" customHeight="1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ht="15.75" customHeight="1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ht="15.75" customHeight="1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ht="15.75" customHeight="1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ht="15.75" customHeight="1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ht="15.75" customHeight="1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ht="15.75" customHeight="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ht="15.75" customHeight="1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ht="15.75" customHeight="1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ht="15.75" customHeight="1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ht="15.75" customHeight="1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ht="15.75" customHeight="1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ht="15.75" customHeight="1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ht="15.75" customHeight="1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ht="15.75" customHeight="1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ht="15.75" customHeight="1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2.5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28"/>
      <c r="P1" s="1" t="s">
        <v>45</v>
      </c>
    </row>
    <row r="2">
      <c r="B2" s="9" t="s">
        <v>46</v>
      </c>
      <c r="C2" s="10" t="s">
        <v>47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11"/>
      <c r="O2" s="28"/>
      <c r="P2" s="9" t="s">
        <v>46</v>
      </c>
      <c r="Q2" s="10" t="s">
        <v>47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11"/>
    </row>
    <row r="3">
      <c r="B3" s="12"/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28"/>
      <c r="P3" s="12"/>
      <c r="Q3" s="13" t="s">
        <v>28</v>
      </c>
      <c r="R3" s="13" t="s">
        <v>29</v>
      </c>
      <c r="S3" s="13" t="s">
        <v>30</v>
      </c>
      <c r="T3" s="13" t="s">
        <v>31</v>
      </c>
      <c r="U3" s="13" t="s">
        <v>32</v>
      </c>
      <c r="V3" s="13" t="s">
        <v>33</v>
      </c>
      <c r="W3" s="13" t="s">
        <v>34</v>
      </c>
      <c r="X3" s="13" t="s">
        <v>35</v>
      </c>
      <c r="Y3" s="13" t="s">
        <v>36</v>
      </c>
      <c r="Z3" s="13" t="s">
        <v>37</v>
      </c>
      <c r="AA3" s="13" t="s">
        <v>38</v>
      </c>
      <c r="AB3" s="13" t="s">
        <v>39</v>
      </c>
    </row>
    <row r="4">
      <c r="B4" s="13">
        <v>1.0</v>
      </c>
      <c r="C4" s="20">
        <v>12.9272998278993</v>
      </c>
      <c r="D4" s="20">
        <v>9.1035866132006</v>
      </c>
      <c r="E4" s="20">
        <v>3.0591743517667</v>
      </c>
      <c r="F4" s="20">
        <v>3.96828411379829</v>
      </c>
      <c r="G4" s="20">
        <v>6.62720607826486</v>
      </c>
      <c r="H4" s="20">
        <v>0.638321945360372</v>
      </c>
      <c r="I4" s="20">
        <v>17.7698166801812</v>
      </c>
      <c r="J4" s="20">
        <v>3.64803013844825</v>
      </c>
      <c r="K4" s="20">
        <v>0.461453511379659</v>
      </c>
      <c r="L4" s="20">
        <v>8.30024525290355</v>
      </c>
      <c r="M4" s="20">
        <v>6.01036249659956</v>
      </c>
      <c r="N4" s="20">
        <v>3.66027366137132</v>
      </c>
      <c r="O4" s="28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20">
        <v>5.4132833937183</v>
      </c>
      <c r="D5" s="20">
        <v>19.3822221591355</v>
      </c>
      <c r="E5" s="20">
        <v>55.3025088520879</v>
      </c>
      <c r="F5" s="20">
        <v>2.77401302643629</v>
      </c>
      <c r="G5" s="20">
        <v>4.08166381297633</v>
      </c>
      <c r="H5" s="20">
        <v>12.5028247739554</v>
      </c>
      <c r="I5" s="20">
        <v>3.88989315368235</v>
      </c>
      <c r="J5" s="20">
        <v>2.37294869497418</v>
      </c>
      <c r="K5" s="20">
        <v>12.8155873802708</v>
      </c>
      <c r="L5" s="20">
        <v>10.7528655993859</v>
      </c>
      <c r="M5" s="20">
        <v>14.6487085199143</v>
      </c>
      <c r="N5" s="20">
        <v>24.8454380860988</v>
      </c>
      <c r="O5" s="28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-168.84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20">
        <v>59.5924395384425</v>
      </c>
      <c r="D6" s="20">
        <v>27.4674495613892</v>
      </c>
      <c r="E6" s="20">
        <v>20.8617038566196</v>
      </c>
      <c r="F6" s="20">
        <v>2.56626748809308</v>
      </c>
      <c r="G6" s="20">
        <v>42.4988489200301</v>
      </c>
      <c r="H6" s="20">
        <v>12.555182952735</v>
      </c>
      <c r="I6" s="20">
        <v>18.7288753894896</v>
      </c>
      <c r="J6" s="20">
        <v>29.1167977439675</v>
      </c>
      <c r="K6" s="20">
        <v>7.07514416892081</v>
      </c>
      <c r="L6" s="20">
        <v>0.4122580506201</v>
      </c>
      <c r="M6" s="20">
        <v>20.6299338669734</v>
      </c>
      <c r="N6" s="20">
        <v>0.728212972171605</v>
      </c>
      <c r="O6" s="28"/>
      <c r="P6" s="13">
        <v>3.0</v>
      </c>
      <c r="Q6" s="16">
        <f>VLOOKUP(IF(C6&gt;240,5,IF(C6&gt;180,4,IF(C6&gt;120,3,IF(C6&gt;60,2,IF(C6&gt;30,1,0))))),Trial!$E$8:$H$13,4)</f>
        <v>-168.84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-168.84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20">
        <v>23.8452031171385</v>
      </c>
      <c r="D7" s="20">
        <v>10.6355415660546</v>
      </c>
      <c r="E7" s="20">
        <v>11.0635728431251</v>
      </c>
      <c r="F7" s="20">
        <v>0.167840230836411</v>
      </c>
      <c r="G7" s="20">
        <v>21.7663502028648</v>
      </c>
      <c r="H7" s="20">
        <v>4.38196851639077</v>
      </c>
      <c r="I7" s="20">
        <v>14.1621805255519</v>
      </c>
      <c r="J7" s="20">
        <v>32.4833222925385</v>
      </c>
      <c r="K7" s="20">
        <v>6.67672056471929</v>
      </c>
      <c r="L7" s="20">
        <v>14.6557626401292</v>
      </c>
      <c r="M7" s="20">
        <v>0.650127239059657</v>
      </c>
      <c r="N7" s="20">
        <v>21.1747450237656</v>
      </c>
      <c r="O7" s="28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-168.84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20">
        <v>3.75156591448558</v>
      </c>
      <c r="D8" s="20">
        <v>20.6805798684465</v>
      </c>
      <c r="E8" s="20">
        <v>42.7678567145891</v>
      </c>
      <c r="F8" s="20">
        <v>21.1960978979681</v>
      </c>
      <c r="G8" s="20">
        <v>44.9458692912378</v>
      </c>
      <c r="H8" s="20">
        <v>5.28283985098824</v>
      </c>
      <c r="I8" s="20">
        <v>30.8784234790567</v>
      </c>
      <c r="J8" s="20">
        <v>5.19729126244783</v>
      </c>
      <c r="K8" s="20">
        <v>0.843307510949671</v>
      </c>
      <c r="L8" s="20">
        <v>40.445320222499</v>
      </c>
      <c r="M8" s="20">
        <v>3.99711478734389</v>
      </c>
      <c r="N8" s="20">
        <v>0.161885357258297</v>
      </c>
      <c r="O8" s="28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-168.84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-168.84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-168.84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-168.84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20">
        <v>1.37008611864199</v>
      </c>
      <c r="D9" s="20">
        <v>6.73353426722274</v>
      </c>
      <c r="E9" s="20">
        <v>16.8538016353952</v>
      </c>
      <c r="F9" s="20">
        <v>41.1630537778906</v>
      </c>
      <c r="G9" s="20">
        <v>12.4820615881442</v>
      </c>
      <c r="H9" s="20">
        <v>30.0473144172195</v>
      </c>
      <c r="I9" s="20">
        <v>1.24985528713189</v>
      </c>
      <c r="J9" s="20">
        <v>13.2959204300525</v>
      </c>
      <c r="K9" s="20">
        <v>13.5909638757962</v>
      </c>
      <c r="L9" s="20">
        <v>23.2442435874731</v>
      </c>
      <c r="M9" s="20">
        <v>11.5404766558887</v>
      </c>
      <c r="N9" s="20">
        <v>14.6830467060719</v>
      </c>
      <c r="O9" s="28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-168.84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-168.84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20">
        <v>3.49279610440135</v>
      </c>
      <c r="D10" s="20">
        <v>11.779433432913</v>
      </c>
      <c r="E10" s="20">
        <v>17.5194092787089</v>
      </c>
      <c r="F10" s="20">
        <v>3.14530475763604</v>
      </c>
      <c r="G10" s="20">
        <v>14.1079206106471</v>
      </c>
      <c r="H10" s="20">
        <v>14.0570884471046</v>
      </c>
      <c r="I10" s="20">
        <v>3.92048650654033</v>
      </c>
      <c r="J10" s="20">
        <v>2.8555495305519</v>
      </c>
      <c r="K10" s="20">
        <v>50.3735186506934</v>
      </c>
      <c r="L10" s="20">
        <v>8.82393793062931</v>
      </c>
      <c r="M10" s="20">
        <v>8.78697837470099</v>
      </c>
      <c r="N10" s="20">
        <v>25.9220722025696</v>
      </c>
      <c r="O10" s="28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-168.84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20">
        <v>0.622058257464</v>
      </c>
      <c r="D11" s="20">
        <v>13.0781296820598</v>
      </c>
      <c r="E11" s="20">
        <v>6.6158823017031</v>
      </c>
      <c r="F11" s="20">
        <v>17.1088721131192</v>
      </c>
      <c r="G11" s="20">
        <v>12.3505477855278</v>
      </c>
      <c r="H11" s="20">
        <v>18.4109296224298</v>
      </c>
      <c r="I11" s="20">
        <v>0.450534594710916</v>
      </c>
      <c r="J11" s="20">
        <v>10.3711928590201</v>
      </c>
      <c r="K11" s="20">
        <v>0.909887804997956</v>
      </c>
      <c r="L11" s="20">
        <v>5.29817943228409</v>
      </c>
      <c r="M11" s="20">
        <v>52.3038854511613</v>
      </c>
      <c r="N11" s="20">
        <v>0.458852041047066</v>
      </c>
      <c r="O11" s="28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-168.84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20">
        <v>4.15321433633823</v>
      </c>
      <c r="D12" s="20">
        <v>19.5749482366474</v>
      </c>
      <c r="E12" s="20">
        <v>11.418044543195</v>
      </c>
      <c r="F12" s="20">
        <v>21.9067724771698</v>
      </c>
      <c r="G12" s="20">
        <v>48.631489050848</v>
      </c>
      <c r="H12" s="20">
        <v>6.54127692338079</v>
      </c>
      <c r="I12" s="20">
        <v>2.47577358735725</v>
      </c>
      <c r="J12" s="20">
        <v>12.9777423658626</v>
      </c>
      <c r="K12" s="20">
        <v>6.99991250177845</v>
      </c>
      <c r="L12" s="20">
        <v>2.57678719909015</v>
      </c>
      <c r="M12" s="20">
        <v>7.49412529170513</v>
      </c>
      <c r="N12" s="20">
        <v>10.5210108909043</v>
      </c>
      <c r="O12" s="28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-168.84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20">
        <v>1.11012876732275</v>
      </c>
      <c r="D13" s="20">
        <v>2.81248333405717</v>
      </c>
      <c r="E13" s="20">
        <v>27.093266424394</v>
      </c>
      <c r="F13" s="20">
        <v>23.1451847088686</v>
      </c>
      <c r="G13" s="20">
        <v>7.04487419687212</v>
      </c>
      <c r="H13" s="20">
        <v>7.96642214991152</v>
      </c>
      <c r="I13" s="20">
        <v>1.95822149559273</v>
      </c>
      <c r="J13" s="20">
        <v>19.5572932384195</v>
      </c>
      <c r="K13" s="20">
        <v>18.7210125143858</v>
      </c>
      <c r="L13" s="20">
        <v>10.7819382750829</v>
      </c>
      <c r="M13" s="20">
        <v>21.134421520193</v>
      </c>
      <c r="N13" s="20">
        <v>4.82193175703287</v>
      </c>
      <c r="O13" s="28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20">
        <v>46.3474738300489</v>
      </c>
      <c r="D14" s="20">
        <v>22.517097976171</v>
      </c>
      <c r="E14" s="20">
        <v>20.4401218139784</v>
      </c>
      <c r="F14" s="20">
        <v>2.39343196386471</v>
      </c>
      <c r="G14" s="20">
        <v>4.86597594880572</v>
      </c>
      <c r="H14" s="20">
        <v>1.10728755147761</v>
      </c>
      <c r="I14" s="20">
        <v>13.3599168754401</v>
      </c>
      <c r="J14" s="20">
        <v>31.1334695095632</v>
      </c>
      <c r="K14" s="20">
        <v>13.3185108325662</v>
      </c>
      <c r="L14" s="20">
        <v>0.632842589700467</v>
      </c>
      <c r="M14" s="20">
        <v>11.4653543744577</v>
      </c>
      <c r="N14" s="20">
        <v>33.1315642271994</v>
      </c>
      <c r="O14" s="28"/>
      <c r="P14" s="13">
        <v>11.0</v>
      </c>
      <c r="Q14" s="16">
        <f>VLOOKUP(IF(C14&gt;240,5,IF(C14&gt;180,4,IF(C14&gt;120,3,IF(C14&gt;60,2,IF(C14&gt;30,1,0))))),Trial!$E$8:$H$13,4)</f>
        <v>-168.84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-168.84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-168.84</v>
      </c>
    </row>
    <row r="15">
      <c r="B15" s="13">
        <v>12.0</v>
      </c>
      <c r="C15" s="20">
        <v>1.35690061833388</v>
      </c>
      <c r="D15" s="20">
        <v>1.28747640633277</v>
      </c>
      <c r="E15" s="20">
        <v>0.772118193314871</v>
      </c>
      <c r="F15" s="20">
        <v>20.2451185829224</v>
      </c>
      <c r="G15" s="20">
        <v>4.95205832104111</v>
      </c>
      <c r="H15" s="20">
        <v>2.96791812738805</v>
      </c>
      <c r="I15" s="20">
        <v>5.36774078384042</v>
      </c>
      <c r="J15" s="20">
        <v>5.38154701469466</v>
      </c>
      <c r="K15" s="20">
        <v>0.401210113875436</v>
      </c>
      <c r="L15" s="20">
        <v>15.9958368021281</v>
      </c>
      <c r="M15" s="20">
        <v>0.223997875162011</v>
      </c>
      <c r="N15" s="20">
        <v>1.40625283587724</v>
      </c>
      <c r="O15" s="28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20">
        <v>4.2428252287209</v>
      </c>
      <c r="D16" s="20">
        <v>15.2621248823808</v>
      </c>
      <c r="E16" s="20">
        <v>31.833115884779</v>
      </c>
      <c r="F16" s="20">
        <v>5.00327208079398</v>
      </c>
      <c r="G16" s="20">
        <v>24.4108963620132</v>
      </c>
      <c r="H16" s="20">
        <v>11.6500907431574</v>
      </c>
      <c r="I16" s="20">
        <v>10.5087274772333</v>
      </c>
      <c r="J16" s="20">
        <v>35.1741620684957</v>
      </c>
      <c r="K16" s="20">
        <v>3.04447093745694</v>
      </c>
      <c r="L16" s="20">
        <v>21.7747074634185</v>
      </c>
      <c r="M16" s="20">
        <v>5.46064883004874</v>
      </c>
      <c r="N16" s="20">
        <v>28.0196895996544</v>
      </c>
      <c r="O16" s="28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-168.84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-168.84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20">
        <v>9.81710219755769</v>
      </c>
      <c r="D17" s="20">
        <v>7.88562168600038</v>
      </c>
      <c r="E17" s="20">
        <v>0.396902068865657</v>
      </c>
      <c r="F17" s="20">
        <v>5.96059185350111</v>
      </c>
      <c r="G17" s="20">
        <v>10.6719130038502</v>
      </c>
      <c r="H17" s="20">
        <v>8.43555208941341</v>
      </c>
      <c r="I17" s="20">
        <v>4.15571755031124</v>
      </c>
      <c r="J17" s="20">
        <v>12.7472566125257</v>
      </c>
      <c r="K17" s="20">
        <v>5.52098978077993</v>
      </c>
      <c r="L17" s="20">
        <v>11.1309389484333</v>
      </c>
      <c r="M17" s="20">
        <v>12.156805390617</v>
      </c>
      <c r="N17" s="20">
        <v>3.92374367220327</v>
      </c>
      <c r="O17" s="28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20">
        <v>2.40730744804608</v>
      </c>
      <c r="D18" s="20">
        <v>6.49681851267815</v>
      </c>
      <c r="E18" s="20">
        <v>4.54684265423566</v>
      </c>
      <c r="F18" s="20">
        <v>15.8424895343589</v>
      </c>
      <c r="G18" s="20">
        <v>2.58424497809417</v>
      </c>
      <c r="H18" s="20">
        <v>7.18515677377582</v>
      </c>
      <c r="I18" s="20">
        <v>11.8383664491804</v>
      </c>
      <c r="J18" s="20">
        <v>6.50653784841619</v>
      </c>
      <c r="K18" s="20">
        <v>9.12058305926621</v>
      </c>
      <c r="L18" s="20">
        <v>52.9125513496872</v>
      </c>
      <c r="M18" s="20">
        <v>16.6950421656951</v>
      </c>
      <c r="N18" s="20">
        <v>1.11489325760834</v>
      </c>
      <c r="O18" s="28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-168.84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20">
        <v>13.7746007920461</v>
      </c>
      <c r="D19" s="20">
        <v>12.0124584523248</v>
      </c>
      <c r="E19" s="20">
        <v>2.82163149403655</v>
      </c>
      <c r="F19" s="20">
        <v>19.3544749024542</v>
      </c>
      <c r="G19" s="20">
        <v>2.09272064129358</v>
      </c>
      <c r="H19" s="20">
        <v>33.1038359001191</v>
      </c>
      <c r="I19" s="20">
        <v>26.4781307882134</v>
      </c>
      <c r="J19" s="20">
        <v>8.05745573015884</v>
      </c>
      <c r="K19" s="20">
        <v>20.7419931789147</v>
      </c>
      <c r="L19" s="20">
        <v>8.83476882940158</v>
      </c>
      <c r="M19" s="20">
        <v>0.328857286367565</v>
      </c>
      <c r="N19" s="20">
        <v>1.10333931399509</v>
      </c>
      <c r="O19" s="28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-168.84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20">
        <v>18.2468503474476</v>
      </c>
      <c r="D20" s="20">
        <v>34.0613141357621</v>
      </c>
      <c r="E20" s="20">
        <v>2.84640993224457</v>
      </c>
      <c r="F20" s="20">
        <v>22.7161479076806</v>
      </c>
      <c r="G20" s="20">
        <v>4.48493612464517</v>
      </c>
      <c r="H20" s="20">
        <v>7.86283803870901</v>
      </c>
      <c r="I20" s="20">
        <v>1.77861499047585</v>
      </c>
      <c r="J20" s="20">
        <v>5.81242740719897</v>
      </c>
      <c r="K20" s="20">
        <v>15.1839230110155</v>
      </c>
      <c r="L20" s="20">
        <v>16.1505024035679</v>
      </c>
      <c r="M20" s="20">
        <v>39.3073253780326</v>
      </c>
      <c r="N20" s="20">
        <v>3.05469108281837</v>
      </c>
      <c r="O20" s="28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-168.84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-168.84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20">
        <v>9.84583313344046</v>
      </c>
      <c r="D21" s="20">
        <v>25.6503998009924</v>
      </c>
      <c r="E21" s="20">
        <v>4.11627726629376</v>
      </c>
      <c r="F21" s="20">
        <v>1.42288591945544</v>
      </c>
      <c r="G21" s="20">
        <v>38.4731094799658</v>
      </c>
      <c r="H21" s="20">
        <v>9.53563248128535</v>
      </c>
      <c r="I21" s="20">
        <v>8.5914894612506</v>
      </c>
      <c r="J21" s="20">
        <v>0.235592897515744</v>
      </c>
      <c r="K21" s="20">
        <v>12.8129384064479</v>
      </c>
      <c r="L21" s="20">
        <v>10.358598427847</v>
      </c>
      <c r="M21" s="20">
        <v>11.1140464662217</v>
      </c>
      <c r="N21" s="20">
        <v>12.9890048218178</v>
      </c>
      <c r="O21" s="28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-168.84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20">
        <v>24.0428010641102</v>
      </c>
      <c r="D22" s="20">
        <v>1.09022558434472</v>
      </c>
      <c r="E22" s="20">
        <v>31.5503219720445</v>
      </c>
      <c r="F22" s="20">
        <v>4.59685762502392</v>
      </c>
      <c r="G22" s="20">
        <v>7.23811298841611</v>
      </c>
      <c r="H22" s="20">
        <v>8.22408576495945</v>
      </c>
      <c r="I22" s="20">
        <v>0.0158319063651303</v>
      </c>
      <c r="J22" s="20">
        <v>6.30960186710581</v>
      </c>
      <c r="K22" s="20">
        <v>18.6699176619979</v>
      </c>
      <c r="L22" s="20">
        <v>20.5343203659387</v>
      </c>
      <c r="M22" s="20">
        <v>33.0610227286538</v>
      </c>
      <c r="N22" s="20">
        <v>0.94046000427916</v>
      </c>
      <c r="O22" s="28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-168.84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-168.84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20">
        <v>9.83438232215121</v>
      </c>
      <c r="D23" s="20">
        <v>7.16186014004052</v>
      </c>
      <c r="E23" s="20">
        <v>6.42908968962729</v>
      </c>
      <c r="F23" s="20">
        <v>8.79886552330506</v>
      </c>
      <c r="G23" s="20">
        <v>3.7552293567584</v>
      </c>
      <c r="H23" s="20">
        <v>20.8432826094462</v>
      </c>
      <c r="I23" s="20">
        <v>4.0785174141638</v>
      </c>
      <c r="J23" s="20">
        <v>20.4568949661436</v>
      </c>
      <c r="K23" s="20">
        <v>5.72267076931894</v>
      </c>
      <c r="L23" s="20">
        <v>10.2360016526654</v>
      </c>
      <c r="M23" s="20">
        <v>8.40119439410046</v>
      </c>
      <c r="N23" s="20">
        <v>14.874891237657</v>
      </c>
      <c r="O23" s="28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20">
        <v>9.8420464550145</v>
      </c>
      <c r="D24" s="20">
        <v>0.0404680450446904</v>
      </c>
      <c r="E24" s="20">
        <v>23.3983088124121</v>
      </c>
      <c r="F24" s="20">
        <v>6.4671205670421</v>
      </c>
      <c r="G24" s="20">
        <v>13.6565311107071</v>
      </c>
      <c r="H24" s="20">
        <v>12.1004641608553</v>
      </c>
      <c r="I24" s="20">
        <v>4.99509468208998</v>
      </c>
      <c r="J24" s="20">
        <v>6.13217577338219</v>
      </c>
      <c r="K24" s="20">
        <v>60.6604254307383</v>
      </c>
      <c r="L24" s="20">
        <v>14.1550633537801</v>
      </c>
      <c r="M24" s="20">
        <v>22.4260944143362</v>
      </c>
      <c r="N24" s="20">
        <v>17.9836429975213</v>
      </c>
      <c r="O24" s="28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-844.2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20">
        <v>23.3621045153958</v>
      </c>
      <c r="D25" s="20">
        <v>8.21221546037123</v>
      </c>
      <c r="E25" s="20">
        <v>8.74840334057808</v>
      </c>
      <c r="F25" s="20">
        <v>7.55469455150887</v>
      </c>
      <c r="G25" s="20">
        <v>8.48977004059112</v>
      </c>
      <c r="H25" s="20">
        <v>3.96652935538441</v>
      </c>
      <c r="I25" s="20">
        <v>24.1517412463639</v>
      </c>
      <c r="J25" s="20">
        <v>6.25781070208177</v>
      </c>
      <c r="K25" s="20">
        <v>0.108879511244595</v>
      </c>
      <c r="L25" s="20">
        <v>3.20204454074403</v>
      </c>
      <c r="M25" s="20">
        <v>13.6313339782165</v>
      </c>
      <c r="N25" s="20">
        <v>48.0951016743608</v>
      </c>
      <c r="O25" s="28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-168.84</v>
      </c>
    </row>
    <row r="26" ht="15.75" customHeight="1">
      <c r="B26" s="13">
        <v>23.0</v>
      </c>
      <c r="C26" s="20">
        <v>7.36594069283456</v>
      </c>
      <c r="D26" s="20">
        <v>15.7940255776234</v>
      </c>
      <c r="E26" s="20">
        <v>0.043048982267263</v>
      </c>
      <c r="F26" s="20">
        <v>9.12776296958327</v>
      </c>
      <c r="G26" s="20">
        <v>28.8334245687786</v>
      </c>
      <c r="H26" s="20">
        <v>2.74145716280374</v>
      </c>
      <c r="I26" s="20">
        <v>6.46669176308079</v>
      </c>
      <c r="J26" s="20">
        <v>41.6185636147606</v>
      </c>
      <c r="K26" s="20">
        <v>13.4453041193293</v>
      </c>
      <c r="L26" s="20">
        <v>12.6696245971354</v>
      </c>
      <c r="M26" s="20">
        <v>21.5219033227617</v>
      </c>
      <c r="N26" s="20">
        <v>16.6355115634607</v>
      </c>
      <c r="O26" s="28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-168.84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20">
        <v>15.0181570212016</v>
      </c>
      <c r="D27" s="20">
        <v>10.567542707097</v>
      </c>
      <c r="E27" s="20">
        <v>3.02658329950646</v>
      </c>
      <c r="F27" s="20">
        <v>26.0668050112639</v>
      </c>
      <c r="G27" s="20">
        <v>3.82728019729257</v>
      </c>
      <c r="H27" s="20">
        <v>4.30905499665878</v>
      </c>
      <c r="I27" s="20">
        <v>16.1112960439481</v>
      </c>
      <c r="J27" s="20">
        <v>2.86798038149577</v>
      </c>
      <c r="K27" s="20">
        <v>2.40377978538297</v>
      </c>
      <c r="L27" s="20">
        <v>33.4524243026694</v>
      </c>
      <c r="M27" s="20">
        <v>5.74351502582431</v>
      </c>
      <c r="N27" s="20">
        <v>33.5700979530534</v>
      </c>
      <c r="O27" s="28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-168.84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-168.84</v>
      </c>
    </row>
    <row r="28" ht="15.75" customHeight="1">
      <c r="B28" s="13">
        <v>25.0</v>
      </c>
      <c r="C28" s="20">
        <v>5.15040384540443</v>
      </c>
      <c r="D28" s="20">
        <v>9.09159807488322</v>
      </c>
      <c r="E28" s="20">
        <v>39.0777950621864</v>
      </c>
      <c r="F28" s="20">
        <v>12.425859895836</v>
      </c>
      <c r="G28" s="20">
        <v>6.42219515517354</v>
      </c>
      <c r="H28" s="20">
        <v>11.6737618384169</v>
      </c>
      <c r="I28" s="20">
        <v>57.5666189255351</v>
      </c>
      <c r="J28" s="20">
        <v>6.51486282935366</v>
      </c>
      <c r="K28" s="20">
        <v>25.873451939455</v>
      </c>
      <c r="L28" s="20">
        <v>1.51154128834605</v>
      </c>
      <c r="M28" s="20">
        <v>0.392567162785983</v>
      </c>
      <c r="N28" s="20">
        <v>7.29617132339627</v>
      </c>
      <c r="O28" s="28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-168.84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-168.84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20">
        <v>12.3662629493645</v>
      </c>
      <c r="D29" s="20">
        <v>1.08945572032435</v>
      </c>
      <c r="E29" s="20">
        <v>10.2961819572374</v>
      </c>
      <c r="F29" s="20">
        <v>43.8875315685697</v>
      </c>
      <c r="G29" s="20">
        <v>73.9768979933707</v>
      </c>
      <c r="H29" s="20">
        <v>8.87376893078908</v>
      </c>
      <c r="I29" s="20">
        <v>14.3281900690155</v>
      </c>
      <c r="J29" s="20">
        <v>34.4985159475428</v>
      </c>
      <c r="K29" s="20">
        <v>20.3224498399751</v>
      </c>
      <c r="L29" s="20">
        <v>14.3129180769755</v>
      </c>
      <c r="M29" s="20">
        <v>39.3089208453616</v>
      </c>
      <c r="N29" s="20">
        <v>8.69651059387252</v>
      </c>
      <c r="O29" s="28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-168.84</v>
      </c>
      <c r="U29" s="16">
        <f>VLOOKUP(IF(G29&gt;240,5,IF(G29&gt;180,4,IF(G29&gt;120,3,IF(G29&gt;60,2,IF(G29&gt;30,1,0))))),Trial!$E$8:$H$13,4)</f>
        <v>-844.2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-168.84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-168.84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20">
        <v>13.7300860643562</v>
      </c>
      <c r="D30" s="20">
        <v>4.12129881727556</v>
      </c>
      <c r="E30" s="20">
        <v>42.7843460383471</v>
      </c>
      <c r="F30" s="20">
        <v>17.6489497482063</v>
      </c>
      <c r="G30" s="20">
        <v>25.4116222622309</v>
      </c>
      <c r="H30" s="20">
        <v>10.4764918672616</v>
      </c>
      <c r="I30" s="20">
        <v>20.947914746261</v>
      </c>
      <c r="J30" s="20">
        <v>0.138805488896268</v>
      </c>
      <c r="K30" s="20">
        <v>9.15690512163565</v>
      </c>
      <c r="L30" s="20">
        <v>4.11166197512976</v>
      </c>
      <c r="M30" s="20">
        <v>9.26078577060252</v>
      </c>
      <c r="N30" s="20">
        <v>0.874592167914302</v>
      </c>
      <c r="O30" s="28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-168.84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20">
        <v>6.37637400766835</v>
      </c>
      <c r="D31" s="20">
        <v>5.71060755387713</v>
      </c>
      <c r="E31" s="20">
        <v>13.1258225434678</v>
      </c>
      <c r="F31" s="20">
        <v>3.7982001015601</v>
      </c>
      <c r="G31" s="20">
        <v>6.18895702064037</v>
      </c>
      <c r="H31" s="20">
        <v>7.73563130758703</v>
      </c>
      <c r="I31" s="20">
        <v>5.59207513695583</v>
      </c>
      <c r="J31" s="20">
        <v>17.5000750948639</v>
      </c>
      <c r="K31" s="20">
        <v>14.4039456400307</v>
      </c>
      <c r="L31" s="20">
        <v>61.8331039758557</v>
      </c>
      <c r="M31" s="20">
        <v>4.32722960365936</v>
      </c>
      <c r="N31" s="20">
        <v>8.4594449819997</v>
      </c>
      <c r="O31" s="28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-844.2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20">
        <v>88.550984630908</v>
      </c>
      <c r="D32" s="20">
        <v>13.6736999864908</v>
      </c>
      <c r="E32" s="20">
        <v>21.0213154634897</v>
      </c>
      <c r="F32" s="20">
        <v>8.24149802039586</v>
      </c>
      <c r="G32" s="20">
        <v>8.50300351856276</v>
      </c>
      <c r="H32" s="20">
        <v>14.4111908314036</v>
      </c>
      <c r="I32" s="20">
        <v>8.61194882076234</v>
      </c>
      <c r="J32" s="20">
        <v>2.38840596517548</v>
      </c>
      <c r="K32" s="20">
        <v>16.6318374539943</v>
      </c>
      <c r="L32" s="20">
        <v>7.89808798581362</v>
      </c>
      <c r="M32" s="20">
        <v>7.38429840886965</v>
      </c>
      <c r="N32" s="20">
        <v>17.1635084313558</v>
      </c>
      <c r="O32" s="28"/>
      <c r="P32" s="13">
        <v>29.0</v>
      </c>
      <c r="Q32" s="16">
        <f>VLOOKUP(IF(C32&gt;240,5,IF(C32&gt;180,4,IF(C32&gt;120,3,IF(C32&gt;60,2,IF(C32&gt;30,1,0))))),Trial!$E$8:$H$13,4)</f>
        <v>-844.2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20">
        <v>25.0055181595001</v>
      </c>
      <c r="D33" s="20">
        <v>16.7078949271919</v>
      </c>
      <c r="E33" s="20">
        <v>20.1456232409211</v>
      </c>
      <c r="F33" s="20">
        <v>1.04424476326177</v>
      </c>
      <c r="G33" s="20">
        <v>14.585496726747</v>
      </c>
      <c r="H33" s="20">
        <v>0.521985814054501</v>
      </c>
      <c r="I33" s="20">
        <v>6.32755431812257</v>
      </c>
      <c r="J33" s="20">
        <v>28.6996438900445</v>
      </c>
      <c r="K33" s="20">
        <v>69.2410605921786</v>
      </c>
      <c r="L33" s="20">
        <v>16.345152566008</v>
      </c>
      <c r="M33" s="20">
        <v>10.1895846705884</v>
      </c>
      <c r="N33" s="20">
        <v>7.01179482042789</v>
      </c>
      <c r="O33" s="28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-844.2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20">
        <v>0.406668486140078</v>
      </c>
      <c r="D34" s="20">
        <v>19.482175236869</v>
      </c>
      <c r="E34" s="20">
        <v>1.71686574351043</v>
      </c>
      <c r="F34" s="20">
        <v>0.400014053083043</v>
      </c>
      <c r="G34" s="20">
        <v>13.2693314406307</v>
      </c>
      <c r="H34" s="20">
        <v>4.23801794182509</v>
      </c>
      <c r="I34" s="20">
        <v>39.5415276549479</v>
      </c>
      <c r="J34" s="20">
        <v>9.92587487446144</v>
      </c>
      <c r="K34" s="20">
        <v>7.77441405924037</v>
      </c>
      <c r="L34" s="20">
        <v>28.3661065889958</v>
      </c>
      <c r="M34" s="20">
        <v>6.03998559527099</v>
      </c>
      <c r="N34" s="20">
        <v>45.6936390300222</v>
      </c>
      <c r="O34" s="28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-168.84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-168.84</v>
      </c>
    </row>
    <row r="35" ht="15.75" customHeight="1">
      <c r="B35" s="13">
        <v>32.0</v>
      </c>
      <c r="C35" s="20">
        <v>22.6164507853303</v>
      </c>
      <c r="D35" s="20">
        <v>10.3290242305957</v>
      </c>
      <c r="E35" s="20">
        <v>34.5888722389659</v>
      </c>
      <c r="F35" s="20">
        <v>35.9128524623534</v>
      </c>
      <c r="G35" s="20">
        <v>8.27811025901761</v>
      </c>
      <c r="H35" s="20">
        <v>2.36937260433059</v>
      </c>
      <c r="I35" s="20">
        <v>14.3537999063807</v>
      </c>
      <c r="J35" s="20">
        <v>43.2135158006973</v>
      </c>
      <c r="K35" s="20">
        <v>15.0729705783557</v>
      </c>
      <c r="L35" s="20">
        <v>1.26011170679703</v>
      </c>
      <c r="M35" s="20">
        <v>3.75190552091226</v>
      </c>
      <c r="N35" s="20">
        <v>20.1738905667545</v>
      </c>
      <c r="O35" s="28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-168.84</v>
      </c>
      <c r="T35" s="16">
        <f>VLOOKUP(IF(F35&gt;240,5,IF(F35&gt;180,4,IF(F35&gt;120,3,IF(F35&gt;60,2,IF(F35&gt;30,1,0))))),Trial!$E$8:$H$13,4)</f>
        <v>-168.84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-168.84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20">
        <v>75.2100140836684</v>
      </c>
      <c r="D36" s="20">
        <v>21.060374091036</v>
      </c>
      <c r="E36" s="20">
        <v>15.8109409448909</v>
      </c>
      <c r="F36" s="20">
        <v>11.3272337329792</v>
      </c>
      <c r="G36" s="20">
        <v>0.948729822412133</v>
      </c>
      <c r="H36" s="20">
        <v>78.7357134607283</v>
      </c>
      <c r="I36" s="20">
        <v>12.1959145370773</v>
      </c>
      <c r="J36" s="20">
        <v>16.9902638945015</v>
      </c>
      <c r="K36" s="20">
        <v>0.368507027160376</v>
      </c>
      <c r="L36" s="20">
        <v>0.00189020996913314</v>
      </c>
      <c r="M36" s="20">
        <v>21.5456943108205</v>
      </c>
      <c r="N36" s="20">
        <v>6.05090998811647</v>
      </c>
      <c r="O36" s="28"/>
      <c r="P36" s="13">
        <v>33.0</v>
      </c>
      <c r="Q36" s="16">
        <f>VLOOKUP(IF(C36&gt;240,5,IF(C36&gt;180,4,IF(C36&gt;120,3,IF(C36&gt;60,2,IF(C36&gt;30,1,0))))),Trial!$E$8:$H$13,4)</f>
        <v>-844.2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-844.2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20">
        <v>10.1339542795904</v>
      </c>
      <c r="D37" s="20">
        <v>53.8529975028867</v>
      </c>
      <c r="E37" s="20">
        <v>29.4888677435432</v>
      </c>
      <c r="F37" s="20">
        <v>17.0917304785209</v>
      </c>
      <c r="G37" s="20">
        <v>8.35721817333251</v>
      </c>
      <c r="H37" s="20">
        <v>5.42967166414679</v>
      </c>
      <c r="I37" s="20">
        <v>2.09711853145008</v>
      </c>
      <c r="J37" s="20">
        <v>31.6458756069087</v>
      </c>
      <c r="K37" s="20">
        <v>6.54100507032126</v>
      </c>
      <c r="L37" s="20">
        <v>23.1916325992409</v>
      </c>
      <c r="M37" s="20">
        <v>8.86035356204957</v>
      </c>
      <c r="N37" s="20">
        <v>0.731954639777541</v>
      </c>
      <c r="O37" s="28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-168.84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-168.84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20">
        <v>54.172596658201</v>
      </c>
      <c r="D38" s="20">
        <v>2.77008571336854</v>
      </c>
      <c r="E38" s="20">
        <v>8.84940963492308</v>
      </c>
      <c r="F38" s="20">
        <v>18.3410199696765</v>
      </c>
      <c r="G38" s="20">
        <v>13.2512238336014</v>
      </c>
      <c r="H38" s="20">
        <v>19.4643855414571</v>
      </c>
      <c r="I38" s="20">
        <v>10.0045846751891</v>
      </c>
      <c r="J38" s="20">
        <v>6.23605986591429</v>
      </c>
      <c r="K38" s="20">
        <v>13.6554190696435</v>
      </c>
      <c r="L38" s="20">
        <v>34.4128156713864</v>
      </c>
      <c r="M38" s="20">
        <v>1.41108200592113</v>
      </c>
      <c r="N38" s="20">
        <v>13.8764275324749</v>
      </c>
      <c r="O38" s="28"/>
      <c r="P38" s="13">
        <v>35.0</v>
      </c>
      <c r="Q38" s="16">
        <f>VLOOKUP(IF(C38&gt;240,5,IF(C38&gt;180,4,IF(C38&gt;120,3,IF(C38&gt;60,2,IF(C38&gt;30,1,0))))),Trial!$E$8:$H$13,4)</f>
        <v>-168.84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-168.84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20">
        <v>17.440064632635</v>
      </c>
      <c r="D39" s="20">
        <v>10.6595789095507</v>
      </c>
      <c r="E39" s="20">
        <v>1.27632049031425</v>
      </c>
      <c r="F39" s="20">
        <v>26.6634623228077</v>
      </c>
      <c r="G39" s="20">
        <v>11.0053531396313</v>
      </c>
      <c r="H39" s="20">
        <v>30.604852241135</v>
      </c>
      <c r="I39" s="20">
        <v>2.07584770163521</v>
      </c>
      <c r="J39" s="20">
        <v>3.72078549591772</v>
      </c>
      <c r="K39" s="20">
        <v>1.24264963902533</v>
      </c>
      <c r="L39" s="20">
        <v>23.3975212822173</v>
      </c>
      <c r="M39" s="20">
        <v>12.6446300410984</v>
      </c>
      <c r="N39" s="20">
        <v>17.3814883309634</v>
      </c>
      <c r="O39" s="28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-168.84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20">
        <v>0.948998141102493</v>
      </c>
      <c r="D40" s="20">
        <v>17.4899509682538</v>
      </c>
      <c r="E40" s="20">
        <v>24.209745286532</v>
      </c>
      <c r="F40" s="20">
        <v>17.8457634843172</v>
      </c>
      <c r="G40" s="20">
        <v>5.77139537270501</v>
      </c>
      <c r="H40" s="20">
        <v>27.854178136817</v>
      </c>
      <c r="I40" s="20">
        <v>0.0514774902226558</v>
      </c>
      <c r="J40" s="20">
        <v>7.2197585972026</v>
      </c>
      <c r="K40" s="20">
        <v>22.9778709656536</v>
      </c>
      <c r="L40" s="20">
        <v>0.259096340741962</v>
      </c>
      <c r="M40" s="20">
        <v>6.93718353113966</v>
      </c>
      <c r="N40" s="20">
        <v>36.4907775793844</v>
      </c>
      <c r="O40" s="28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-168.84</v>
      </c>
    </row>
    <row r="41" ht="15.75" customHeight="1">
      <c r="B41" s="13">
        <v>38.0</v>
      </c>
      <c r="C41" s="20">
        <v>0.705334507275358</v>
      </c>
      <c r="D41" s="20">
        <v>10.1642704359256</v>
      </c>
      <c r="E41" s="20">
        <v>49.9312501009167</v>
      </c>
      <c r="F41" s="20">
        <v>18.8139586982535</v>
      </c>
      <c r="G41" s="20">
        <v>1.13985352450982</v>
      </c>
      <c r="H41" s="20">
        <v>24.4428709509287</v>
      </c>
      <c r="I41" s="20">
        <v>24.0413632081707</v>
      </c>
      <c r="J41" s="20">
        <v>1.2810779758729</v>
      </c>
      <c r="K41" s="20">
        <v>1.61691041286586</v>
      </c>
      <c r="L41" s="20">
        <v>2.00400971341878</v>
      </c>
      <c r="M41" s="20">
        <v>1.0893140709959</v>
      </c>
      <c r="N41" s="20">
        <v>19.189580012414</v>
      </c>
      <c r="O41" s="28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-168.84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20">
        <v>12.5737002704871</v>
      </c>
      <c r="D42" s="20">
        <v>24.6436783613913</v>
      </c>
      <c r="E42" s="20">
        <v>7.84718617564067</v>
      </c>
      <c r="F42" s="20">
        <v>12.3062148872097</v>
      </c>
      <c r="G42" s="20">
        <v>5.68390967790037</v>
      </c>
      <c r="H42" s="20">
        <v>6.23075403583598</v>
      </c>
      <c r="I42" s="20">
        <v>0.367105887271464</v>
      </c>
      <c r="J42" s="20">
        <v>22.9543953104654</v>
      </c>
      <c r="K42" s="20">
        <v>1.22175582169462</v>
      </c>
      <c r="L42" s="20">
        <v>16.5181986562194</v>
      </c>
      <c r="M42" s="20">
        <v>9.87926086178049</v>
      </c>
      <c r="N42" s="20">
        <v>15.6477940922562</v>
      </c>
      <c r="O42" s="28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20">
        <v>0.812414784981043</v>
      </c>
      <c r="D43" s="20">
        <v>2.86391343455762</v>
      </c>
      <c r="E43" s="20">
        <v>3.61626501660794</v>
      </c>
      <c r="F43" s="20">
        <v>9.04528585262597</v>
      </c>
      <c r="G43" s="20">
        <v>47.1565467839069</v>
      </c>
      <c r="H43" s="20">
        <v>7.399449844567</v>
      </c>
      <c r="I43" s="20">
        <v>8.91504564089701</v>
      </c>
      <c r="J43" s="20">
        <v>44.9159556941138</v>
      </c>
      <c r="K43" s="20">
        <v>4.48271360713989</v>
      </c>
      <c r="L43" s="20">
        <v>10.2226891089231</v>
      </c>
      <c r="M43" s="20">
        <v>14.3762102088341</v>
      </c>
      <c r="N43" s="20">
        <v>3.48893165588379</v>
      </c>
      <c r="O43" s="28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-168.84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-168.84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20">
        <v>4.71142691094428</v>
      </c>
      <c r="D44" s="20">
        <v>16.4758388784932</v>
      </c>
      <c r="E44" s="20">
        <v>19.6147749194162</v>
      </c>
      <c r="F44" s="20">
        <v>8.24366764398292</v>
      </c>
      <c r="G44" s="20">
        <v>5.32148202134952</v>
      </c>
      <c r="H44" s="20">
        <v>10.2363602863625</v>
      </c>
      <c r="I44" s="20">
        <v>4.00223755510524</v>
      </c>
      <c r="J44" s="20">
        <v>9.45265553193167</v>
      </c>
      <c r="K44" s="20">
        <v>7.87740253144875</v>
      </c>
      <c r="L44" s="20">
        <v>13.9679064025546</v>
      </c>
      <c r="M44" s="20">
        <v>52.2645396389015</v>
      </c>
      <c r="N44" s="20">
        <v>3.65606396587792</v>
      </c>
      <c r="O44" s="28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-168.84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20">
        <v>8.01115193708845</v>
      </c>
      <c r="D45" s="20">
        <v>8.40454170014709</v>
      </c>
      <c r="E45" s="20">
        <v>16.9519880733671</v>
      </c>
      <c r="F45" s="20">
        <v>8.68779231095687</v>
      </c>
      <c r="G45" s="20">
        <v>19.5147975062238</v>
      </c>
      <c r="H45" s="20">
        <v>5.1048256208258</v>
      </c>
      <c r="I45" s="20">
        <v>30.0811245838616</v>
      </c>
      <c r="J45" s="20">
        <v>5.41110853455577</v>
      </c>
      <c r="K45" s="20">
        <v>0.551283785607666</v>
      </c>
      <c r="L45" s="20">
        <v>10.7225459435241</v>
      </c>
      <c r="M45" s="20">
        <v>5.66089075757191</v>
      </c>
      <c r="N45" s="20">
        <v>3.38112466475421</v>
      </c>
      <c r="O45" s="28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-168.84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20">
        <v>3.28005477553234</v>
      </c>
      <c r="D46" s="20">
        <v>11.804119879392</v>
      </c>
      <c r="E46" s="20">
        <v>10.6657335016163</v>
      </c>
      <c r="F46" s="20">
        <v>40.4239735267779</v>
      </c>
      <c r="G46" s="20">
        <v>8.95533166592941</v>
      </c>
      <c r="H46" s="20">
        <v>21.3654385494504</v>
      </c>
      <c r="I46" s="20">
        <v>10.0847459158422</v>
      </c>
      <c r="J46" s="20">
        <v>9.55671275267377</v>
      </c>
      <c r="K46" s="20">
        <v>4.12775633158162</v>
      </c>
      <c r="L46" s="20">
        <v>20.8600491459637</v>
      </c>
      <c r="M46" s="20">
        <v>21.955969151245</v>
      </c>
      <c r="N46" s="20">
        <v>24.0661766903711</v>
      </c>
      <c r="O46" s="28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-168.84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20">
        <v>1.57912501366809</v>
      </c>
      <c r="D47" s="20">
        <v>8.23100411100313</v>
      </c>
      <c r="E47" s="20">
        <v>2.41061492124572</v>
      </c>
      <c r="F47" s="20">
        <v>38.2538066664496</v>
      </c>
      <c r="G47" s="20">
        <v>18.0122867717492</v>
      </c>
      <c r="H47" s="20">
        <v>32.3346614849491</v>
      </c>
      <c r="I47" s="20">
        <v>43.2391034041472</v>
      </c>
      <c r="J47" s="20">
        <v>3.50547775059346</v>
      </c>
      <c r="K47" s="20">
        <v>2.00385709286029</v>
      </c>
      <c r="L47" s="20">
        <v>16.6513090760665</v>
      </c>
      <c r="M47" s="20">
        <v>3.57703323243186</v>
      </c>
      <c r="N47" s="20">
        <v>17.8995830978485</v>
      </c>
      <c r="O47" s="28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-168.84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-168.84</v>
      </c>
      <c r="W47" s="16">
        <f>VLOOKUP(IF(I47&gt;240,5,IF(I47&gt;180,4,IF(I47&gt;120,3,IF(I47&gt;60,2,IF(I47&gt;30,1,0))))),Trial!$E$8:$H$13,4)</f>
        <v>-168.84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20">
        <v>48.5895061095185</v>
      </c>
      <c r="D48" s="20">
        <v>10.0847192457877</v>
      </c>
      <c r="E48" s="20">
        <v>12.6462564212657</v>
      </c>
      <c r="F48" s="20">
        <v>3.57333902036771</v>
      </c>
      <c r="G48" s="20">
        <v>3.26798017855496</v>
      </c>
      <c r="H48" s="20">
        <v>0.804971603332062</v>
      </c>
      <c r="I48" s="20">
        <v>1.9113849545829</v>
      </c>
      <c r="J48" s="20">
        <v>6.19206335395575</v>
      </c>
      <c r="K48" s="20">
        <v>2.42627731058747</v>
      </c>
      <c r="L48" s="20">
        <v>10.8947120610879</v>
      </c>
      <c r="M48" s="20">
        <v>2.30917525710538</v>
      </c>
      <c r="N48" s="20">
        <v>13.7917379110379</v>
      </c>
      <c r="O48" s="28"/>
      <c r="P48" s="13">
        <v>45.0</v>
      </c>
      <c r="Q48" s="16">
        <f>VLOOKUP(IF(C48&gt;240,5,IF(C48&gt;180,4,IF(C48&gt;120,3,IF(C48&gt;60,2,IF(C48&gt;30,1,0))))),Trial!$E$8:$H$13,4)</f>
        <v>-168.84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20">
        <v>3.93342134775594</v>
      </c>
      <c r="D49" s="20">
        <v>19.0594115986707</v>
      </c>
      <c r="E49" s="20">
        <v>8.51189606124535</v>
      </c>
      <c r="F49" s="20">
        <v>2.93782878667116</v>
      </c>
      <c r="G49" s="20">
        <v>10.0172339379787</v>
      </c>
      <c r="H49" s="20">
        <v>24.2967809165332</v>
      </c>
      <c r="I49" s="20">
        <v>10.8630985713782</v>
      </c>
      <c r="J49" s="20">
        <v>4.86536207797956</v>
      </c>
      <c r="K49" s="20">
        <v>5.76263738796115</v>
      </c>
      <c r="L49" s="20">
        <v>7.36784337786958</v>
      </c>
      <c r="M49" s="20">
        <v>10.0646888581105</v>
      </c>
      <c r="N49" s="20">
        <v>3.74355923384428</v>
      </c>
      <c r="O49" s="28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20">
        <v>33.2320180237016</v>
      </c>
      <c r="D50" s="20">
        <v>1.51605970772047</v>
      </c>
      <c r="E50" s="20">
        <v>5.17181784147397</v>
      </c>
      <c r="F50" s="20">
        <v>11.9916860985788</v>
      </c>
      <c r="G50" s="20">
        <v>10.8392058865385</v>
      </c>
      <c r="H50" s="20">
        <v>1.5394534918394</v>
      </c>
      <c r="I50" s="20">
        <v>19.2574510204824</v>
      </c>
      <c r="J50" s="20">
        <v>11.8694481107624</v>
      </c>
      <c r="K50" s="20">
        <v>1.96614324348047</v>
      </c>
      <c r="L50" s="20">
        <v>27.2685333328757</v>
      </c>
      <c r="M50" s="20">
        <v>26.9467383237991</v>
      </c>
      <c r="N50" s="20">
        <v>2.47362277004868</v>
      </c>
      <c r="O50" s="28"/>
      <c r="P50" s="13">
        <v>47.0</v>
      </c>
      <c r="Q50" s="16">
        <f>VLOOKUP(IF(C50&gt;240,5,IF(C50&gt;180,4,IF(C50&gt;120,3,IF(C50&gt;60,2,IF(C50&gt;30,1,0))))),Trial!$E$8:$H$13,4)</f>
        <v>-168.84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20">
        <v>12.1319643588023</v>
      </c>
      <c r="D51" s="20">
        <v>6.77247359294453</v>
      </c>
      <c r="E51" s="20">
        <v>19.2277706175329</v>
      </c>
      <c r="F51" s="20">
        <v>11.9897062790798</v>
      </c>
      <c r="G51" s="20">
        <v>9.08566319849342</v>
      </c>
      <c r="H51" s="20">
        <v>9.53097422607243</v>
      </c>
      <c r="I51" s="20">
        <v>9.08981030574068</v>
      </c>
      <c r="J51" s="20">
        <v>7.06138340290636</v>
      </c>
      <c r="K51" s="20">
        <v>5.57495411485434</v>
      </c>
      <c r="L51" s="20">
        <v>2.6121606015856</v>
      </c>
      <c r="M51" s="20">
        <v>15.3084225340964</v>
      </c>
      <c r="N51" s="20">
        <v>53.0795758279199</v>
      </c>
      <c r="O51" s="28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-168.84</v>
      </c>
    </row>
    <row r="52" ht="15.75" customHeight="1">
      <c r="B52" s="13">
        <v>49.0</v>
      </c>
      <c r="C52" s="20">
        <v>2.28328838478774</v>
      </c>
      <c r="D52" s="20">
        <v>2.79954927507788</v>
      </c>
      <c r="E52" s="20">
        <v>100.914523344404</v>
      </c>
      <c r="F52" s="20">
        <v>25.1488970952544</v>
      </c>
      <c r="G52" s="20">
        <v>11.8399222561376</v>
      </c>
      <c r="H52" s="20">
        <v>11.2647021928089</v>
      </c>
      <c r="I52" s="20">
        <v>2.90038757259026</v>
      </c>
      <c r="J52" s="20">
        <v>4.19070375384763</v>
      </c>
      <c r="K52" s="20">
        <v>9.91532315500081</v>
      </c>
      <c r="L52" s="20">
        <v>3.94179230555892</v>
      </c>
      <c r="M52" s="20">
        <v>2.68515722936798</v>
      </c>
      <c r="N52" s="20">
        <v>8.50822550710291</v>
      </c>
      <c r="O52" s="28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-844.2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20">
        <v>23.2620958785031</v>
      </c>
      <c r="D53" s="20">
        <v>0.687564939726144</v>
      </c>
      <c r="E53" s="20">
        <v>7.66005247598514</v>
      </c>
      <c r="F53" s="20">
        <v>0.971080481346675</v>
      </c>
      <c r="G53" s="20">
        <v>3.18744370015338</v>
      </c>
      <c r="H53" s="20">
        <v>5.81418377347291</v>
      </c>
      <c r="I53" s="20">
        <v>14.1152128051921</v>
      </c>
      <c r="J53" s="20">
        <v>6.34192823432386</v>
      </c>
      <c r="K53" s="20">
        <v>0.170919760130346</v>
      </c>
      <c r="L53" s="20">
        <v>3.58895207416662</v>
      </c>
      <c r="M53" s="20">
        <v>15.6944179837169</v>
      </c>
      <c r="N53" s="20">
        <v>17.8873911167713</v>
      </c>
      <c r="O53" s="28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20">
        <v>8.83418468758464</v>
      </c>
      <c r="D54" s="20">
        <v>1.3279089155936</v>
      </c>
      <c r="E54" s="20">
        <v>10.7786709017338</v>
      </c>
      <c r="F54" s="20">
        <v>16.760724861476</v>
      </c>
      <c r="G54" s="20">
        <v>3.37953933980316</v>
      </c>
      <c r="H54" s="20">
        <v>11.0273505499666</v>
      </c>
      <c r="I54" s="20">
        <v>0.314325315412134</v>
      </c>
      <c r="J54" s="20">
        <v>16.5186452021109</v>
      </c>
      <c r="K54" s="20">
        <v>1.66392523020928</v>
      </c>
      <c r="L54" s="20">
        <v>17.5945357800038</v>
      </c>
      <c r="M54" s="20">
        <v>0.117681822739542</v>
      </c>
      <c r="N54" s="20">
        <v>11.2654840316904</v>
      </c>
      <c r="O54" s="28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20">
        <v>0.172845586203039</v>
      </c>
      <c r="D55" s="20">
        <v>1.68596615179822</v>
      </c>
      <c r="E55" s="20">
        <v>57.5917416471356</v>
      </c>
      <c r="F55" s="20">
        <v>22.8714138070557</v>
      </c>
      <c r="G55" s="20">
        <v>9.30892644217238</v>
      </c>
      <c r="H55" s="20">
        <v>2.42643680734434</v>
      </c>
      <c r="I55" s="20">
        <v>15.3119267287608</v>
      </c>
      <c r="J55" s="20">
        <v>46.9300136689968</v>
      </c>
      <c r="K55" s="20">
        <v>19.6017552812802</v>
      </c>
      <c r="L55" s="20">
        <v>32.7719357497712</v>
      </c>
      <c r="M55" s="20">
        <v>15.7586760067599</v>
      </c>
      <c r="N55" s="20">
        <v>13.05537359726</v>
      </c>
      <c r="O55" s="28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-168.84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-168.84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-168.84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20">
        <v>29.8988800203863</v>
      </c>
      <c r="D56" s="20">
        <v>17.9630997072192</v>
      </c>
      <c r="E56" s="20">
        <v>11.2581775657119</v>
      </c>
      <c r="F56" s="20">
        <v>6.63265916984528</v>
      </c>
      <c r="G56" s="20">
        <v>4.45574659388512</v>
      </c>
      <c r="H56" s="20">
        <v>19.1562728577511</v>
      </c>
      <c r="I56" s="20">
        <v>40.2670617289563</v>
      </c>
      <c r="J56" s="20">
        <v>2.36516215825331</v>
      </c>
      <c r="K56" s="20">
        <v>13.2861245976048</v>
      </c>
      <c r="L56" s="20">
        <v>11.30473036256</v>
      </c>
      <c r="M56" s="20">
        <v>14.3513027080476</v>
      </c>
      <c r="N56" s="20">
        <v>5.54657720262185</v>
      </c>
      <c r="O56" s="28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-168.84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20">
        <v>24.1340366552088</v>
      </c>
      <c r="D57" s="20">
        <v>5.89352135080844</v>
      </c>
      <c r="E57" s="20">
        <v>10.4284592027382</v>
      </c>
      <c r="F57" s="20">
        <v>0.886460517067462</v>
      </c>
      <c r="G57" s="20">
        <v>3.14798310399055</v>
      </c>
      <c r="H57" s="20">
        <v>38.8195215239843</v>
      </c>
      <c r="I57" s="20">
        <v>8.46819470403716</v>
      </c>
      <c r="J57" s="20">
        <v>19.3317784688653</v>
      </c>
      <c r="K57" s="20">
        <v>20.1174250238793</v>
      </c>
      <c r="L57" s="20">
        <v>9.21020155772567</v>
      </c>
      <c r="M57" s="20">
        <v>3.29966436948335</v>
      </c>
      <c r="N57" s="20">
        <v>6.05515042322658</v>
      </c>
      <c r="O57" s="28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-168.84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20">
        <v>2.54990061745048</v>
      </c>
      <c r="D58" s="20">
        <v>20.4851660638334</v>
      </c>
      <c r="E58" s="20">
        <v>0.552921211346984</v>
      </c>
      <c r="F58" s="20">
        <v>4.49767436133698</v>
      </c>
      <c r="G58" s="20">
        <v>26.6182137920026</v>
      </c>
      <c r="H58" s="20">
        <v>0.968354484066367</v>
      </c>
      <c r="I58" s="20">
        <v>33.1415534151206</v>
      </c>
      <c r="J58" s="20">
        <v>10.9082980121704</v>
      </c>
      <c r="K58" s="20">
        <v>5.66163858159495</v>
      </c>
      <c r="L58" s="20">
        <v>8.26600067317486</v>
      </c>
      <c r="M58" s="20">
        <v>7.392291307915</v>
      </c>
      <c r="N58" s="20">
        <v>50.6413638194032</v>
      </c>
      <c r="O58" s="28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-168.84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-168.84</v>
      </c>
    </row>
    <row r="59" ht="15.75" customHeight="1">
      <c r="B59" s="13">
        <v>56.0</v>
      </c>
      <c r="C59" s="20">
        <v>21.0264674758011</v>
      </c>
      <c r="D59" s="20">
        <v>5.55762746371329</v>
      </c>
      <c r="E59" s="20">
        <v>23.6174711914691</v>
      </c>
      <c r="F59" s="20">
        <v>10.8921673136258</v>
      </c>
      <c r="G59" s="20">
        <v>13.2821254396742</v>
      </c>
      <c r="H59" s="20">
        <v>18.3772644347729</v>
      </c>
      <c r="I59" s="20">
        <v>2.61105908313766</v>
      </c>
      <c r="J59" s="20">
        <v>47.1475018163152</v>
      </c>
      <c r="K59" s="20">
        <v>11.5779189147617</v>
      </c>
      <c r="L59" s="20">
        <v>17.21037926555</v>
      </c>
      <c r="M59" s="20">
        <v>35.3788785710653</v>
      </c>
      <c r="N59" s="20">
        <v>9.29283282486722</v>
      </c>
      <c r="O59" s="28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-168.84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-168.84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20">
        <v>35.260488714995</v>
      </c>
      <c r="D60" s="20">
        <v>17.6881610176744</v>
      </c>
      <c r="E60" s="20">
        <v>2.49045318458229</v>
      </c>
      <c r="F60" s="20">
        <v>3.21436221012846</v>
      </c>
      <c r="G60" s="20">
        <v>23.5457457682554</v>
      </c>
      <c r="H60" s="20">
        <v>18.5023464023353</v>
      </c>
      <c r="I60" s="20">
        <v>34.4402617662867</v>
      </c>
      <c r="J60" s="20">
        <v>24.9185574787173</v>
      </c>
      <c r="K60" s="20">
        <v>4.18605558341369</v>
      </c>
      <c r="L60" s="20">
        <v>37.9848208166381</v>
      </c>
      <c r="M60" s="20">
        <v>41.8685618762798</v>
      </c>
      <c r="N60" s="20">
        <v>2.7193744154647</v>
      </c>
      <c r="O60" s="28"/>
      <c r="P60" s="13">
        <v>57.0</v>
      </c>
      <c r="Q60" s="16">
        <f>VLOOKUP(IF(C60&gt;240,5,IF(C60&gt;180,4,IF(C60&gt;120,3,IF(C60&gt;60,2,IF(C60&gt;30,1,0))))),Trial!$E$8:$H$13,4)</f>
        <v>-168.84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-168.84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-168.84</v>
      </c>
      <c r="AA60" s="16">
        <f>VLOOKUP(IF(M60&gt;240,5,IF(M60&gt;180,4,IF(M60&gt;120,3,IF(M60&gt;60,2,IF(M60&gt;30,1,0))))),Trial!$E$8:$H$13,4)</f>
        <v>-168.84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20">
        <v>7.71632941206917</v>
      </c>
      <c r="D61" s="20">
        <v>11.5719115448402</v>
      </c>
      <c r="E61" s="20">
        <v>1.34168831764301</v>
      </c>
      <c r="F61" s="20">
        <v>23.6306106659088</v>
      </c>
      <c r="G61" s="20">
        <v>4.68275761262819</v>
      </c>
      <c r="H61" s="20">
        <v>15.4915036881532</v>
      </c>
      <c r="I61" s="20">
        <v>17.0272904348778</v>
      </c>
      <c r="J61" s="20">
        <v>5.34460809314623</v>
      </c>
      <c r="K61" s="20">
        <v>18.8686495826798</v>
      </c>
      <c r="L61" s="20">
        <v>24.4035141430826</v>
      </c>
      <c r="M61" s="20">
        <v>26.8347851826314</v>
      </c>
      <c r="N61" s="20">
        <v>9.56535176374018</v>
      </c>
      <c r="O61" s="28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20">
        <v>0.895766636822373</v>
      </c>
      <c r="D62" s="20">
        <v>8.72368937591091</v>
      </c>
      <c r="E62" s="20">
        <v>28.7845304688875</v>
      </c>
      <c r="F62" s="20">
        <v>3.46291899913922</v>
      </c>
      <c r="G62" s="20">
        <v>22.309964018588</v>
      </c>
      <c r="H62" s="20">
        <v>43.1679757635357</v>
      </c>
      <c r="I62" s="20">
        <v>9.64761341689155</v>
      </c>
      <c r="J62" s="20">
        <v>1.09503470594063</v>
      </c>
      <c r="K62" s="20">
        <v>28.9712713646207</v>
      </c>
      <c r="L62" s="20">
        <v>7.05587368458509</v>
      </c>
      <c r="M62" s="20">
        <v>80.8687410738913</v>
      </c>
      <c r="N62" s="20">
        <v>10.4596722631933</v>
      </c>
      <c r="O62" s="28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-168.84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-844.2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20">
        <v>3.99350032716857</v>
      </c>
      <c r="D63" s="20">
        <v>14.7041320092717</v>
      </c>
      <c r="E63" s="20">
        <v>15.9996995882349</v>
      </c>
      <c r="F63" s="20">
        <v>0.898139459077585</v>
      </c>
      <c r="G63" s="20">
        <v>4.00871400022879</v>
      </c>
      <c r="H63" s="20">
        <v>6.26358059930801</v>
      </c>
      <c r="I63" s="20">
        <v>0.0205504987388849</v>
      </c>
      <c r="J63" s="20">
        <v>3.52433667391821</v>
      </c>
      <c r="K63" s="20">
        <v>1.55971309170127</v>
      </c>
      <c r="L63" s="20">
        <v>4.55656128754055</v>
      </c>
      <c r="M63" s="20">
        <v>9.94350399356335</v>
      </c>
      <c r="N63" s="20">
        <v>34.9941459744891</v>
      </c>
      <c r="O63" s="28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-168.84</v>
      </c>
    </row>
    <row r="64" ht="15.75" customHeight="1">
      <c r="B64" s="13">
        <v>61.0</v>
      </c>
      <c r="C64" s="20">
        <v>10.5583450191872</v>
      </c>
      <c r="D64" s="20">
        <v>7.51155633945018</v>
      </c>
      <c r="E64" s="20">
        <v>1.31851005148826</v>
      </c>
      <c r="F64" s="20">
        <v>7.17131751822308</v>
      </c>
      <c r="G64" s="20">
        <v>2.61843531858176</v>
      </c>
      <c r="H64" s="20">
        <v>17.8304508414053</v>
      </c>
      <c r="I64" s="20">
        <v>3.47625051238837</v>
      </c>
      <c r="J64" s="20">
        <v>50.0939295415707</v>
      </c>
      <c r="K64" s="20">
        <v>20.441850721206</v>
      </c>
      <c r="L64" s="20">
        <v>3.51444019735745</v>
      </c>
      <c r="M64" s="20">
        <v>27.6565282220457</v>
      </c>
      <c r="N64" s="20">
        <v>2.7548445481807</v>
      </c>
      <c r="O64" s="28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-168.84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20">
        <v>6.68976034736261</v>
      </c>
      <c r="D65" s="20">
        <v>18.8821615877779</v>
      </c>
      <c r="E65" s="20">
        <v>31.7029441408535</v>
      </c>
      <c r="F65" s="20">
        <v>5.06924624321982</v>
      </c>
      <c r="G65" s="20">
        <v>1.47731146076694</v>
      </c>
      <c r="H65" s="20">
        <v>0.140704902543261</v>
      </c>
      <c r="I65" s="20">
        <v>30.9743482420657</v>
      </c>
      <c r="J65" s="20">
        <v>18.5156146616893</v>
      </c>
      <c r="K65" s="20">
        <v>1.76378370738006</v>
      </c>
      <c r="L65" s="20">
        <v>3.23163551744074</v>
      </c>
      <c r="M65" s="20">
        <v>16.2741808019775</v>
      </c>
      <c r="N65" s="20">
        <v>48.1529682104416</v>
      </c>
      <c r="O65" s="28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-168.84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-168.84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-168.84</v>
      </c>
    </row>
    <row r="66" ht="15.75" customHeight="1">
      <c r="B66" s="13">
        <v>63.0</v>
      </c>
      <c r="C66" s="20">
        <v>4.7456159745343</v>
      </c>
      <c r="D66" s="20">
        <v>68.8010442032855</v>
      </c>
      <c r="E66" s="20">
        <v>1.85921145155591</v>
      </c>
      <c r="F66" s="20">
        <v>1.75866617588326</v>
      </c>
      <c r="G66" s="20">
        <v>12.5375612306681</v>
      </c>
      <c r="H66" s="20">
        <v>9.10362085327506</v>
      </c>
      <c r="I66" s="20">
        <v>8.57358454959467</v>
      </c>
      <c r="J66" s="20">
        <v>0.0786375589749196</v>
      </c>
      <c r="K66" s="20">
        <v>1.15173146361485</v>
      </c>
      <c r="L66" s="20">
        <v>12.684187371585</v>
      </c>
      <c r="M66" s="20">
        <v>12.8177084637965</v>
      </c>
      <c r="N66" s="20">
        <v>1.76388984927539</v>
      </c>
      <c r="O66" s="28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-844.2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20">
        <v>61.0101584406728</v>
      </c>
      <c r="D67" s="20">
        <v>7.8159422124736</v>
      </c>
      <c r="E67" s="20">
        <v>13.9055518953637</v>
      </c>
      <c r="F67" s="20">
        <v>32.5950696579834</v>
      </c>
      <c r="G67" s="20">
        <v>40.2021212300958</v>
      </c>
      <c r="H67" s="20">
        <v>5.59339221334085</v>
      </c>
      <c r="I67" s="20">
        <v>6.8873753445223</v>
      </c>
      <c r="J67" s="20">
        <v>0.630186852067709</v>
      </c>
      <c r="K67" s="20">
        <v>0.138689833693206</v>
      </c>
      <c r="L67" s="20">
        <v>9.46582445176318</v>
      </c>
      <c r="M67" s="20">
        <v>1.70150675112382</v>
      </c>
      <c r="N67" s="20">
        <v>5.3365762392059</v>
      </c>
      <c r="O67" s="28"/>
      <c r="P67" s="13">
        <v>64.0</v>
      </c>
      <c r="Q67" s="16">
        <f>VLOOKUP(IF(C67&gt;240,5,IF(C67&gt;180,4,IF(C67&gt;120,3,IF(C67&gt;60,2,IF(C67&gt;30,1,0))))),Trial!$E$8:$H$13,4)</f>
        <v>-844.2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-168.84</v>
      </c>
      <c r="U67" s="16">
        <f>VLOOKUP(IF(G67&gt;240,5,IF(G67&gt;180,4,IF(G67&gt;120,3,IF(G67&gt;60,2,IF(G67&gt;30,1,0))))),Trial!$E$8:$H$13,4)</f>
        <v>-168.84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20">
        <v>16.1668583558464</v>
      </c>
      <c r="D68" s="20">
        <v>8.54210594203323</v>
      </c>
      <c r="E68" s="20">
        <v>17.6077102258088</v>
      </c>
      <c r="F68" s="20">
        <v>48.0506799344845</v>
      </c>
      <c r="G68" s="20">
        <v>3.86687341611832</v>
      </c>
      <c r="H68" s="20">
        <v>17.6686496933209</v>
      </c>
      <c r="I68" s="20">
        <v>7.3028994561173</v>
      </c>
      <c r="J68" s="20">
        <v>19.0389779716017</v>
      </c>
      <c r="K68" s="20">
        <v>1.49249587772972</v>
      </c>
      <c r="L68" s="20">
        <v>16.4119186804848</v>
      </c>
      <c r="M68" s="20">
        <v>29.0050846605066</v>
      </c>
      <c r="N68" s="20">
        <v>3.16504284041002</v>
      </c>
      <c r="O68" s="28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-168.84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20">
        <v>16.0612374537842</v>
      </c>
      <c r="D69" s="20">
        <v>0.0330408032598489</v>
      </c>
      <c r="E69" s="20">
        <v>13.0582128132911</v>
      </c>
      <c r="F69" s="20">
        <v>32.285689532729</v>
      </c>
      <c r="G69" s="20">
        <v>24.5393296264556</v>
      </c>
      <c r="H69" s="20">
        <v>4.35019763940298</v>
      </c>
      <c r="I69" s="20">
        <v>32.4151485301277</v>
      </c>
      <c r="J69" s="20">
        <v>10.5549566488</v>
      </c>
      <c r="K69" s="20">
        <v>5.22585381986573</v>
      </c>
      <c r="L69" s="20">
        <v>9.92370311636478</v>
      </c>
      <c r="M69" s="20">
        <v>47.1261407962624</v>
      </c>
      <c r="N69" s="20">
        <v>12.4640724196317</v>
      </c>
      <c r="O69" s="28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-168.84</v>
      </c>
      <c r="U69" s="16">
        <f>VLOOKUP(IF(G69&gt;240,5,IF(G69&gt;180,4,IF(G69&gt;120,3,IF(G69&gt;60,2,IF(G69&gt;30,1,0))))),Trial!$E$8:$H$13,4)</f>
        <v>0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-168.84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-168.84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20">
        <v>14.8306558833675</v>
      </c>
      <c r="D70" s="20">
        <v>10.9717612390135</v>
      </c>
      <c r="E70" s="20">
        <v>56.8926962526673</v>
      </c>
      <c r="F70" s="20">
        <v>0.164082166738808</v>
      </c>
      <c r="G70" s="20">
        <v>32.3413736489718</v>
      </c>
      <c r="H70" s="20">
        <v>16.5621307038565</v>
      </c>
      <c r="I70" s="20">
        <v>4.34329878073186</v>
      </c>
      <c r="J70" s="20">
        <v>10.1384851522744</v>
      </c>
      <c r="K70" s="20">
        <v>9.5571931055747</v>
      </c>
      <c r="L70" s="20">
        <v>68.0270641818087</v>
      </c>
      <c r="M70" s="20">
        <v>32.1328792953648</v>
      </c>
      <c r="N70" s="20">
        <v>20.5274107300894</v>
      </c>
      <c r="O70" s="28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-168.84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-168.84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-844.2</v>
      </c>
      <c r="AA70" s="16">
        <f>VLOOKUP(IF(M70&gt;240,5,IF(M70&gt;180,4,IF(M70&gt;120,3,IF(M70&gt;60,2,IF(M70&gt;30,1,0))))),Trial!$E$8:$H$13,4)</f>
        <v>-168.84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20">
        <v>10.3823896008544</v>
      </c>
      <c r="D71" s="20">
        <v>6.39283754630014</v>
      </c>
      <c r="E71" s="20">
        <v>1.12332942493875</v>
      </c>
      <c r="F71" s="20">
        <v>30.1343167281214</v>
      </c>
      <c r="G71" s="20">
        <v>3.74103211099282</v>
      </c>
      <c r="H71" s="20">
        <v>11.4493353472309</v>
      </c>
      <c r="I71" s="20">
        <v>37.0791089608988</v>
      </c>
      <c r="J71" s="20">
        <v>40.2057531363984</v>
      </c>
      <c r="K71" s="20">
        <v>6.10808258643374</v>
      </c>
      <c r="L71" s="20">
        <v>5.60625654878095</v>
      </c>
      <c r="M71" s="20">
        <v>10.7511671114</v>
      </c>
      <c r="N71" s="20">
        <v>22.6480690284137</v>
      </c>
      <c r="O71" s="28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-168.84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-168.84</v>
      </c>
      <c r="X71" s="16">
        <f>VLOOKUP(IF(J71&gt;240,5,IF(J71&gt;180,4,IF(J71&gt;120,3,IF(J71&gt;60,2,IF(J71&gt;30,1,0))))),Trial!$E$8:$H$13,4)</f>
        <v>-168.84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20">
        <v>2.05775027861819</v>
      </c>
      <c r="D72" s="20">
        <v>21.1934808064178</v>
      </c>
      <c r="E72" s="20">
        <v>3.15962518137411</v>
      </c>
      <c r="F72" s="20">
        <v>31.0447937237535</v>
      </c>
      <c r="G72" s="20">
        <v>29.0155090379033</v>
      </c>
      <c r="H72" s="20">
        <v>31.7711078449806</v>
      </c>
      <c r="I72" s="20">
        <v>41.3383823334893</v>
      </c>
      <c r="J72" s="20">
        <v>0.709086754359305</v>
      </c>
      <c r="K72" s="20">
        <v>9.18907745042816</v>
      </c>
      <c r="L72" s="20">
        <v>6.79124451576344</v>
      </c>
      <c r="M72" s="20">
        <v>5.47083076099085</v>
      </c>
      <c r="N72" s="20">
        <v>24.5849980494443</v>
      </c>
      <c r="O72" s="28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-168.84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-168.84</v>
      </c>
      <c r="W72" s="16">
        <f>VLOOKUP(IF(I72&gt;240,5,IF(I72&gt;180,4,IF(I72&gt;120,3,IF(I72&gt;60,2,IF(I72&gt;30,1,0))))),Trial!$E$8:$H$13,4)</f>
        <v>-168.84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20">
        <v>28.8146023346547</v>
      </c>
      <c r="D73" s="20">
        <v>9.7809554846026</v>
      </c>
      <c r="E73" s="20">
        <v>5.93795824298593</v>
      </c>
      <c r="F73" s="20">
        <v>20.1982644985648</v>
      </c>
      <c r="G73" s="20">
        <v>9.30950089590624</v>
      </c>
      <c r="H73" s="20">
        <v>1.56631965190172</v>
      </c>
      <c r="I73" s="20">
        <v>23.0935956804518</v>
      </c>
      <c r="J73" s="20">
        <v>0.849821165711658</v>
      </c>
      <c r="K73" s="20">
        <v>17.4797039519282</v>
      </c>
      <c r="L73" s="20">
        <v>34.0485056387637</v>
      </c>
      <c r="M73" s="20">
        <v>1.83556705713272</v>
      </c>
      <c r="N73" s="20">
        <v>20.386679469909</v>
      </c>
      <c r="O73" s="28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-168.84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20">
        <v>47.6867931310959</v>
      </c>
      <c r="D74" s="20">
        <v>48.3049854238458</v>
      </c>
      <c r="E74" s="20">
        <v>21.2432380842876</v>
      </c>
      <c r="F74" s="20">
        <v>20.7323127233641</v>
      </c>
      <c r="G74" s="20">
        <v>6.60134922109129</v>
      </c>
      <c r="H74" s="20">
        <v>14.3791544989901</v>
      </c>
      <c r="I74" s="20">
        <v>19.1157268260824</v>
      </c>
      <c r="J74" s="20">
        <v>6.99282245244831</v>
      </c>
      <c r="K74" s="20">
        <v>5.64320929348469</v>
      </c>
      <c r="L74" s="20">
        <v>26.7484288427409</v>
      </c>
      <c r="M74" s="20">
        <v>19.41582868744</v>
      </c>
      <c r="N74" s="20">
        <v>56.9823920043343</v>
      </c>
      <c r="O74" s="28"/>
      <c r="P74" s="13">
        <v>71.0</v>
      </c>
      <c r="Q74" s="16">
        <f>VLOOKUP(IF(C74&gt;240,5,IF(C74&gt;180,4,IF(C74&gt;120,3,IF(C74&gt;60,2,IF(C74&gt;30,1,0))))),Trial!$E$8:$H$13,4)</f>
        <v>-168.84</v>
      </c>
      <c r="R74" s="16">
        <f>VLOOKUP(IF(D74&gt;240,5,IF(D74&gt;180,4,IF(D74&gt;120,3,IF(D74&gt;60,2,IF(D74&gt;30,1,0))))),Trial!$E$8:$H$13,4)</f>
        <v>-168.84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-168.84</v>
      </c>
    </row>
    <row r="75" ht="15.75" customHeight="1">
      <c r="B75" s="13">
        <v>72.0</v>
      </c>
      <c r="C75" s="20">
        <v>39.0878907851597</v>
      </c>
      <c r="D75" s="20">
        <v>13.7584674165802</v>
      </c>
      <c r="E75" s="20">
        <v>23.9212097960029</v>
      </c>
      <c r="F75" s="20">
        <v>18.8868068664553</v>
      </c>
      <c r="G75" s="20">
        <v>8.45675217686221</v>
      </c>
      <c r="H75" s="20">
        <v>4.12057109875605</v>
      </c>
      <c r="I75" s="20">
        <v>1.39714624029686</v>
      </c>
      <c r="J75" s="20">
        <v>27.5508724326704</v>
      </c>
      <c r="K75" s="20">
        <v>1.35888181161135</v>
      </c>
      <c r="L75" s="20">
        <v>5.88224848732352</v>
      </c>
      <c r="M75" s="20">
        <v>20.9325420003837</v>
      </c>
      <c r="N75" s="20">
        <v>7.7933520819286</v>
      </c>
      <c r="O75" s="28"/>
      <c r="P75" s="13">
        <v>72.0</v>
      </c>
      <c r="Q75" s="16">
        <f>VLOOKUP(IF(C75&gt;240,5,IF(C75&gt;180,4,IF(C75&gt;120,3,IF(C75&gt;60,2,IF(C75&gt;30,1,0))))),Trial!$E$8:$H$13,4)</f>
        <v>-168.84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20">
        <v>5.76993085909635</v>
      </c>
      <c r="D76" s="20">
        <v>13.4054763329433</v>
      </c>
      <c r="E76" s="20">
        <v>10.0233181798831</v>
      </c>
      <c r="F76" s="20">
        <v>25.0910667410556</v>
      </c>
      <c r="G76" s="20">
        <v>2.79535126872361</v>
      </c>
      <c r="H76" s="20">
        <v>26.1468105933942</v>
      </c>
      <c r="I76" s="20">
        <v>12.3555278911473</v>
      </c>
      <c r="J76" s="20">
        <v>12.6063819782095</v>
      </c>
      <c r="K76" s="20">
        <v>19.3179016414316</v>
      </c>
      <c r="L76" s="20">
        <v>8.02143496926874</v>
      </c>
      <c r="M76" s="20">
        <v>2.20569682773203</v>
      </c>
      <c r="N76" s="20">
        <v>35.323481064262</v>
      </c>
      <c r="O76" s="28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-168.84</v>
      </c>
    </row>
    <row r="77" ht="15.75" customHeight="1">
      <c r="B77" s="13">
        <v>74.0</v>
      </c>
      <c r="C77" s="20">
        <v>7.82602735329419</v>
      </c>
      <c r="D77" s="20">
        <v>8.26103187398985</v>
      </c>
      <c r="E77" s="20">
        <v>0.861843363381922</v>
      </c>
      <c r="F77" s="20">
        <v>1.45983744528576</v>
      </c>
      <c r="G77" s="20">
        <v>9.79174725364822</v>
      </c>
      <c r="H77" s="20">
        <v>12.8562726353513</v>
      </c>
      <c r="I77" s="20">
        <v>4.64476099004969</v>
      </c>
      <c r="J77" s="20">
        <v>5.69976342609152</v>
      </c>
      <c r="K77" s="20">
        <v>63.0464657917063</v>
      </c>
      <c r="L77" s="20">
        <v>7.16181911062449</v>
      </c>
      <c r="M77" s="20">
        <v>6.0526934126392</v>
      </c>
      <c r="N77" s="20">
        <v>34.6417328709075</v>
      </c>
      <c r="O77" s="28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-844.2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-168.84</v>
      </c>
    </row>
    <row r="78" ht="15.75" customHeight="1">
      <c r="B78" s="13">
        <v>75.0</v>
      </c>
      <c r="C78" s="20">
        <v>0.157569730338739</v>
      </c>
      <c r="D78" s="20">
        <v>23.7772436094252</v>
      </c>
      <c r="E78" s="20">
        <v>3.07940670222027</v>
      </c>
      <c r="F78" s="20">
        <v>28.8453608459297</v>
      </c>
      <c r="G78" s="20">
        <v>2.74780112004442</v>
      </c>
      <c r="H78" s="20">
        <v>5.58208378583353</v>
      </c>
      <c r="I78" s="20">
        <v>11.5165209810467</v>
      </c>
      <c r="J78" s="20">
        <v>11.1080249241266</v>
      </c>
      <c r="K78" s="20">
        <v>11.3731643623611</v>
      </c>
      <c r="L78" s="20">
        <v>48.1584002424903</v>
      </c>
      <c r="M78" s="20">
        <v>5.06747077868369</v>
      </c>
      <c r="N78" s="20">
        <v>2.52997311763465</v>
      </c>
      <c r="O78" s="28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-168.84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20">
        <v>63.4242086156078</v>
      </c>
      <c r="D79" s="20">
        <v>3.30674682942856</v>
      </c>
      <c r="E79" s="20">
        <v>32.1756114738744</v>
      </c>
      <c r="F79" s="20">
        <v>39.9054749756774</v>
      </c>
      <c r="G79" s="20">
        <v>14.17598079827</v>
      </c>
      <c r="H79" s="20">
        <v>1.71147898072377</v>
      </c>
      <c r="I79" s="20">
        <v>9.75450159050524</v>
      </c>
      <c r="J79" s="20">
        <v>13.9260520733179</v>
      </c>
      <c r="K79" s="20">
        <v>12.9528015136594</v>
      </c>
      <c r="L79" s="20">
        <v>9.37285759253427</v>
      </c>
      <c r="M79" s="20">
        <v>7.59447187185287</v>
      </c>
      <c r="N79" s="20">
        <v>38.7313435673436</v>
      </c>
      <c r="O79" s="28"/>
      <c r="P79" s="13">
        <v>76.0</v>
      </c>
      <c r="Q79" s="16">
        <f>VLOOKUP(IF(C79&gt;240,5,IF(C79&gt;180,4,IF(C79&gt;120,3,IF(C79&gt;60,2,IF(C79&gt;30,1,0))))),Trial!$E$8:$H$13,4)</f>
        <v>-844.2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-168.84</v>
      </c>
      <c r="T79" s="16">
        <f>VLOOKUP(IF(F79&gt;240,5,IF(F79&gt;180,4,IF(F79&gt;120,3,IF(F79&gt;60,2,IF(F79&gt;30,1,0))))),Trial!$E$8:$H$13,4)</f>
        <v>-168.84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-168.84</v>
      </c>
    </row>
    <row r="80" ht="15.75" customHeight="1">
      <c r="B80" s="13">
        <v>77.0</v>
      </c>
      <c r="C80" s="20">
        <v>5.24960170732811</v>
      </c>
      <c r="D80" s="20">
        <v>13.2878267356503</v>
      </c>
      <c r="E80" s="20">
        <v>31.5496275301126</v>
      </c>
      <c r="F80" s="20">
        <v>32.6956863589307</v>
      </c>
      <c r="G80" s="20">
        <v>6.87012376030907</v>
      </c>
      <c r="H80" s="20">
        <v>0.110639018452363</v>
      </c>
      <c r="I80" s="20">
        <v>47.3577997435756</v>
      </c>
      <c r="J80" s="20">
        <v>4.49100916273892</v>
      </c>
      <c r="K80" s="20">
        <v>2.53601287690502</v>
      </c>
      <c r="L80" s="20">
        <v>31.0201924747292</v>
      </c>
      <c r="M80" s="20">
        <v>1.38804399641231</v>
      </c>
      <c r="N80" s="20">
        <v>14.4578748050364</v>
      </c>
      <c r="O80" s="28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-168.84</v>
      </c>
      <c r="T80" s="16">
        <f>VLOOKUP(IF(F80&gt;240,5,IF(F80&gt;180,4,IF(F80&gt;120,3,IF(F80&gt;60,2,IF(F80&gt;30,1,0))))),Trial!$E$8:$H$13,4)</f>
        <v>-168.84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-168.84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-168.84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20">
        <v>8.78575139679015</v>
      </c>
      <c r="D81" s="20">
        <v>4.23872387968004</v>
      </c>
      <c r="E81" s="20">
        <v>65.8976945525526</v>
      </c>
      <c r="F81" s="20">
        <v>12.4755877436357</v>
      </c>
      <c r="G81" s="20">
        <v>2.73252742365003</v>
      </c>
      <c r="H81" s="20">
        <v>22.9983616142038</v>
      </c>
      <c r="I81" s="20">
        <v>13.320495006179</v>
      </c>
      <c r="J81" s="20">
        <v>11.2616063133179</v>
      </c>
      <c r="K81" s="20">
        <v>16.0134623239966</v>
      </c>
      <c r="L81" s="20">
        <v>21.1640622290847</v>
      </c>
      <c r="M81" s="20">
        <v>6.09276204602793</v>
      </c>
      <c r="N81" s="20">
        <v>8.01780850393698</v>
      </c>
      <c r="O81" s="28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-844.2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20">
        <v>4.68967189797115</v>
      </c>
      <c r="D82" s="20">
        <v>65.7411408200305</v>
      </c>
      <c r="E82" s="20">
        <v>10.6890809296848</v>
      </c>
      <c r="F82" s="20">
        <v>9.75692500127479</v>
      </c>
      <c r="G82" s="20">
        <v>25.5031361707441</v>
      </c>
      <c r="H82" s="20">
        <v>23.6025759658281</v>
      </c>
      <c r="I82" s="20">
        <v>27.6537701889467</v>
      </c>
      <c r="J82" s="20">
        <v>27.660550753257</v>
      </c>
      <c r="K82" s="20">
        <v>0.0738248485140502</v>
      </c>
      <c r="L82" s="20">
        <v>7.47197242453694</v>
      </c>
      <c r="M82" s="20">
        <v>12.0812511609852</v>
      </c>
      <c r="N82" s="20">
        <v>19.2250058886813</v>
      </c>
      <c r="O82" s="28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-844.2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20">
        <v>7.57168150506914</v>
      </c>
      <c r="D83" s="20">
        <v>4.55207490362227</v>
      </c>
      <c r="E83" s="20">
        <v>3.29532508419716</v>
      </c>
      <c r="F83" s="20">
        <v>5.78612740617245</v>
      </c>
      <c r="G83" s="20">
        <v>1.50224074756514</v>
      </c>
      <c r="H83" s="20">
        <v>12.7799548257881</v>
      </c>
      <c r="I83" s="20">
        <v>2.44847909314558</v>
      </c>
      <c r="J83" s="20">
        <v>22.0210779725078</v>
      </c>
      <c r="K83" s="20">
        <v>13.3269815623908</v>
      </c>
      <c r="L83" s="20">
        <v>7.62848085723817</v>
      </c>
      <c r="M83" s="20">
        <v>29.4467961216781</v>
      </c>
      <c r="N83" s="20">
        <v>0.532863959670067</v>
      </c>
      <c r="O83" s="28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20">
        <v>31.7591738373896</v>
      </c>
      <c r="D84" s="20">
        <v>29.8578156518254</v>
      </c>
      <c r="E84" s="20">
        <v>41.406056199195</v>
      </c>
      <c r="F84" s="20">
        <v>9.0481264796108</v>
      </c>
      <c r="G84" s="20">
        <v>19.0370246150037</v>
      </c>
      <c r="H84" s="20">
        <v>6.45484954817221</v>
      </c>
      <c r="I84" s="20">
        <v>4.09745266428217</v>
      </c>
      <c r="J84" s="20">
        <v>5.63813664874697</v>
      </c>
      <c r="K84" s="20">
        <v>3.02911550974973</v>
      </c>
      <c r="L84" s="20">
        <v>18.7984096671672</v>
      </c>
      <c r="M84" s="20">
        <v>2.44018887142852</v>
      </c>
      <c r="N84" s="20">
        <v>11.2526972958105</v>
      </c>
      <c r="O84" s="28"/>
      <c r="P84" s="13">
        <v>81.0</v>
      </c>
      <c r="Q84" s="16">
        <f>VLOOKUP(IF(C84&gt;240,5,IF(C84&gt;180,4,IF(C84&gt;120,3,IF(C84&gt;60,2,IF(C84&gt;30,1,0))))),Trial!$E$8:$H$13,4)</f>
        <v>-168.84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-168.84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20">
        <v>29.0665164749009</v>
      </c>
      <c r="D85" s="20">
        <v>40.361110929372</v>
      </c>
      <c r="E85" s="20">
        <v>1.66322212200612</v>
      </c>
      <c r="F85" s="20">
        <v>13.6622902744668</v>
      </c>
      <c r="G85" s="20">
        <v>8.74497577082366</v>
      </c>
      <c r="H85" s="20">
        <v>3.55000860057771</v>
      </c>
      <c r="I85" s="20">
        <v>24.005614974207</v>
      </c>
      <c r="J85" s="20">
        <v>28.8949334050033</v>
      </c>
      <c r="K85" s="20">
        <v>8.5775045491755</v>
      </c>
      <c r="L85" s="20">
        <v>4.4365661451593</v>
      </c>
      <c r="M85" s="20">
        <v>14.5559953472795</v>
      </c>
      <c r="N85" s="20">
        <v>4.28346493514255</v>
      </c>
      <c r="O85" s="28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-168.84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20">
        <v>7.4770245118998</v>
      </c>
      <c r="D86" s="20">
        <v>6.98477153069507</v>
      </c>
      <c r="E86" s="20">
        <v>2.99039630452171</v>
      </c>
      <c r="F86" s="20">
        <v>8.30881088040769</v>
      </c>
      <c r="G86" s="20">
        <v>14.7035651787402</v>
      </c>
      <c r="H86" s="20">
        <v>14.7369830024647</v>
      </c>
      <c r="I86" s="20">
        <v>4.05938562937081</v>
      </c>
      <c r="J86" s="20">
        <v>55.1645002575749</v>
      </c>
      <c r="K86" s="20">
        <v>12.3616121981595</v>
      </c>
      <c r="L86" s="20">
        <v>5.96476685022935</v>
      </c>
      <c r="M86" s="20">
        <v>60.8772460432881</v>
      </c>
      <c r="N86" s="20">
        <v>25.6341019167069</v>
      </c>
      <c r="O86" s="28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-168.84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-844.2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20">
        <v>7.53427957417443</v>
      </c>
      <c r="D87" s="20">
        <v>16.4062398852067</v>
      </c>
      <c r="E87" s="20">
        <v>7.45323178125545</v>
      </c>
      <c r="F87" s="20">
        <v>44.2583603759236</v>
      </c>
      <c r="G87" s="20">
        <v>16.0155957837807</v>
      </c>
      <c r="H87" s="20">
        <v>20.521234133582</v>
      </c>
      <c r="I87" s="20">
        <v>5.7018939871341</v>
      </c>
      <c r="J87" s="20">
        <v>2.85547466766559</v>
      </c>
      <c r="K87" s="20">
        <v>14.2816812114617</v>
      </c>
      <c r="L87" s="20">
        <v>2.78929069172591</v>
      </c>
      <c r="M87" s="20">
        <v>3.81790464748329</v>
      </c>
      <c r="N87" s="20">
        <v>33.3264015544605</v>
      </c>
      <c r="O87" s="28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-168.84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-168.84</v>
      </c>
    </row>
    <row r="88" ht="15.75" customHeight="1">
      <c r="B88" s="13">
        <v>85.0</v>
      </c>
      <c r="C88" s="20">
        <v>14.684008382562</v>
      </c>
      <c r="D88" s="20">
        <v>2.12995411962187</v>
      </c>
      <c r="E88" s="20">
        <v>5.64162800442321</v>
      </c>
      <c r="F88" s="20">
        <v>51.7912909735866</v>
      </c>
      <c r="G88" s="20">
        <v>18.359295020587</v>
      </c>
      <c r="H88" s="20">
        <v>0.915890266187489</v>
      </c>
      <c r="I88" s="20">
        <v>3.13846202561414</v>
      </c>
      <c r="J88" s="20">
        <v>0.860971107223999</v>
      </c>
      <c r="K88" s="20">
        <v>0.525947073474526</v>
      </c>
      <c r="L88" s="20">
        <v>1.84637770755216</v>
      </c>
      <c r="M88" s="20">
        <v>1.55209406046197</v>
      </c>
      <c r="N88" s="20">
        <v>18.6317349917473</v>
      </c>
      <c r="O88" s="28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-168.84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20">
        <v>60.771712294423</v>
      </c>
      <c r="D89" s="20">
        <v>0.349892810918391</v>
      </c>
      <c r="E89" s="20">
        <v>21.5564870882358</v>
      </c>
      <c r="F89" s="20">
        <v>6.33759377914848</v>
      </c>
      <c r="G89" s="20">
        <v>3.48196515901344</v>
      </c>
      <c r="H89" s="20">
        <v>19.9809948954018</v>
      </c>
      <c r="I89" s="20">
        <v>16.3812894181566</v>
      </c>
      <c r="J89" s="20">
        <v>6.67312304805081</v>
      </c>
      <c r="K89" s="20">
        <v>15.6025135371121</v>
      </c>
      <c r="L89" s="20">
        <v>8.23503135005012</v>
      </c>
      <c r="M89" s="20">
        <v>3.65554683944589</v>
      </c>
      <c r="N89" s="20">
        <v>5.95440361881629</v>
      </c>
      <c r="O89" s="28"/>
      <c r="P89" s="13">
        <v>86.0</v>
      </c>
      <c r="Q89" s="16">
        <f>VLOOKUP(IF(C89&gt;240,5,IF(C89&gt;180,4,IF(C89&gt;120,3,IF(C89&gt;60,2,IF(C89&gt;30,1,0))))),Trial!$E$8:$H$13,4)</f>
        <v>-844.2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20">
        <v>8.01685125567019</v>
      </c>
      <c r="D90" s="20">
        <v>24.6562260376725</v>
      </c>
      <c r="E90" s="20">
        <v>19.636760399978</v>
      </c>
      <c r="F90" s="20">
        <v>31.1632782673899</v>
      </c>
      <c r="G90" s="20">
        <v>12.8522491222886</v>
      </c>
      <c r="H90" s="20">
        <v>0.755155674596935</v>
      </c>
      <c r="I90" s="20">
        <v>6.6684731352143</v>
      </c>
      <c r="J90" s="20">
        <v>11.2445620034168</v>
      </c>
      <c r="K90" s="20">
        <v>15.2457340148495</v>
      </c>
      <c r="L90" s="20">
        <v>4.65638891793787</v>
      </c>
      <c r="M90" s="20">
        <v>3.61985600553453</v>
      </c>
      <c r="N90" s="20">
        <v>12.2695515112238</v>
      </c>
      <c r="O90" s="28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-168.84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20">
        <v>22.1054756069992</v>
      </c>
      <c r="D91" s="20">
        <v>44.6147776085828</v>
      </c>
      <c r="E91" s="20">
        <v>0.0630712397438191</v>
      </c>
      <c r="F91" s="20">
        <v>10.4423476080551</v>
      </c>
      <c r="G91" s="20">
        <v>33.6321503599267</v>
      </c>
      <c r="H91" s="20">
        <v>1.80733985966071</v>
      </c>
      <c r="I91" s="20">
        <v>5.19045266322792</v>
      </c>
      <c r="J91" s="20">
        <v>13.1892263324218</v>
      </c>
      <c r="K91" s="20">
        <v>0.080758210909469</v>
      </c>
      <c r="L91" s="20">
        <v>18.1968506884979</v>
      </c>
      <c r="M91" s="20">
        <v>73.5974887993781</v>
      </c>
      <c r="N91" s="20">
        <v>7.63253537937999</v>
      </c>
      <c r="O91" s="28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-168.84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-168.84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-844.2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20">
        <v>12.50773139767</v>
      </c>
      <c r="D92" s="20">
        <v>11.6007709543439</v>
      </c>
      <c r="E92" s="20">
        <v>22.8604677555907</v>
      </c>
      <c r="F92" s="20">
        <v>0.946309973951429</v>
      </c>
      <c r="G92" s="20">
        <v>16.4689202460678</v>
      </c>
      <c r="H92" s="20">
        <v>46.8514828851805</v>
      </c>
      <c r="I92" s="20">
        <v>1.22037969762459</v>
      </c>
      <c r="J92" s="20">
        <v>8.05553779006004</v>
      </c>
      <c r="K92" s="20">
        <v>1.82510466082022</v>
      </c>
      <c r="L92" s="20">
        <v>1.02048477390781</v>
      </c>
      <c r="M92" s="20">
        <v>10.6578968827166</v>
      </c>
      <c r="N92" s="20">
        <v>18.3603190286738</v>
      </c>
      <c r="O92" s="28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-168.84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20">
        <v>3.53557184804231</v>
      </c>
      <c r="D93" s="20">
        <v>15.6751962186055</v>
      </c>
      <c r="E93" s="20">
        <v>14.9489619343759</v>
      </c>
      <c r="F93" s="20">
        <v>41.1061784140488</v>
      </c>
      <c r="G93" s="20">
        <v>13.7919711733823</v>
      </c>
      <c r="H93" s="20">
        <v>19.1611627343329</v>
      </c>
      <c r="I93" s="20">
        <v>2.56010674581399</v>
      </c>
      <c r="J93" s="20">
        <v>3.26354218879715</v>
      </c>
      <c r="K93" s="20">
        <v>25.5806708043877</v>
      </c>
      <c r="L93" s="20">
        <v>26.6484170860115</v>
      </c>
      <c r="M93" s="20">
        <v>2.85217562427437</v>
      </c>
      <c r="N93" s="20">
        <v>39.5332861765941</v>
      </c>
      <c r="O93" s="28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-168.84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-168.84</v>
      </c>
    </row>
    <row r="94" ht="15.75" customHeight="1">
      <c r="B94" s="13">
        <v>91.0</v>
      </c>
      <c r="C94" s="20">
        <v>25.3595107408676</v>
      </c>
      <c r="D94" s="20">
        <v>7.00678694760427</v>
      </c>
      <c r="E94" s="20">
        <v>9.32054045485073</v>
      </c>
      <c r="F94" s="20">
        <v>3.27426717706155</v>
      </c>
      <c r="G94" s="20">
        <v>4.85929624876007</v>
      </c>
      <c r="H94" s="20">
        <v>32.4925055615326</v>
      </c>
      <c r="I94" s="20">
        <v>10.1342787989415</v>
      </c>
      <c r="J94" s="20">
        <v>6.57675944734365</v>
      </c>
      <c r="K94" s="20">
        <v>9.23860983224586</v>
      </c>
      <c r="L94" s="20">
        <v>6.74610697198659</v>
      </c>
      <c r="M94" s="20">
        <v>1.37866730815284</v>
      </c>
      <c r="N94" s="20">
        <v>5.37582911085337</v>
      </c>
      <c r="O94" s="28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-168.84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20">
        <v>54.9792655619019</v>
      </c>
      <c r="D95" s="20">
        <v>19.3795975058557</v>
      </c>
      <c r="E95" s="20">
        <v>26.6113425313</v>
      </c>
      <c r="F95" s="20">
        <v>86.2862678097037</v>
      </c>
      <c r="G95" s="20">
        <v>2.08553419215605</v>
      </c>
      <c r="H95" s="20">
        <v>6.53787732124329</v>
      </c>
      <c r="I95" s="20">
        <v>35.461974244537</v>
      </c>
      <c r="J95" s="20">
        <v>8.18825541995466</v>
      </c>
      <c r="K95" s="20">
        <v>6.98222073126156</v>
      </c>
      <c r="L95" s="20">
        <v>0.946084402967244</v>
      </c>
      <c r="M95" s="20">
        <v>0.688220926509517</v>
      </c>
      <c r="N95" s="20">
        <v>10.8065293110222</v>
      </c>
      <c r="O95" s="28"/>
      <c r="P95" s="13">
        <v>92.0</v>
      </c>
      <c r="Q95" s="16">
        <f>VLOOKUP(IF(C95&gt;240,5,IF(C95&gt;180,4,IF(C95&gt;120,3,IF(C95&gt;60,2,IF(C95&gt;30,1,0))))),Trial!$E$8:$H$13,4)</f>
        <v>-168.84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-844.2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-168.84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20">
        <v>1.28716565435752</v>
      </c>
      <c r="D96" s="20">
        <v>8.38172453222796</v>
      </c>
      <c r="E96" s="20">
        <v>19.465870046358</v>
      </c>
      <c r="F96" s="20">
        <v>5.19609984476119</v>
      </c>
      <c r="G96" s="20">
        <v>15.5772032070192</v>
      </c>
      <c r="H96" s="20">
        <v>11.9358793872626</v>
      </c>
      <c r="I96" s="20">
        <v>16.6314368828418</v>
      </c>
      <c r="J96" s="20">
        <v>16.8977031741515</v>
      </c>
      <c r="K96" s="20">
        <v>33.3869559075978</v>
      </c>
      <c r="L96" s="20">
        <v>12.4244660272481</v>
      </c>
      <c r="M96" s="20">
        <v>16.8578276786558</v>
      </c>
      <c r="N96" s="20">
        <v>17.3138556902515</v>
      </c>
      <c r="O96" s="28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-168.84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20">
        <v>1.83482858648751</v>
      </c>
      <c r="D97" s="20">
        <v>0.0295905162615796</v>
      </c>
      <c r="E97" s="20">
        <v>27.4839914950047</v>
      </c>
      <c r="F97" s="20">
        <v>6.82046817848459</v>
      </c>
      <c r="G97" s="20">
        <v>9.66247527161613</v>
      </c>
      <c r="H97" s="20">
        <v>14.8663162879225</v>
      </c>
      <c r="I97" s="20">
        <v>2.83428763272241</v>
      </c>
      <c r="J97" s="20">
        <v>3.43254748731852</v>
      </c>
      <c r="K97" s="20">
        <v>2.74111024201557</v>
      </c>
      <c r="L97" s="20">
        <v>2.57673875195906</v>
      </c>
      <c r="M97" s="20">
        <v>5.60864594997838</v>
      </c>
      <c r="N97" s="20">
        <v>41.7728883747883</v>
      </c>
      <c r="O97" s="28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-168.84</v>
      </c>
    </row>
    <row r="98" ht="15.75" customHeight="1">
      <c r="B98" s="13">
        <v>95.0</v>
      </c>
      <c r="C98" s="20">
        <v>0.112798543409656</v>
      </c>
      <c r="D98" s="20">
        <v>4.33285215636715</v>
      </c>
      <c r="E98" s="20">
        <v>2.84844195703045</v>
      </c>
      <c r="F98" s="20">
        <v>9.08768648514524</v>
      </c>
      <c r="G98" s="20">
        <v>8.34603007184342</v>
      </c>
      <c r="H98" s="20">
        <v>2.03671367653129</v>
      </c>
      <c r="I98" s="20">
        <v>19.5249837677212</v>
      </c>
      <c r="J98" s="20">
        <v>20.267378319356</v>
      </c>
      <c r="K98" s="20">
        <v>0.932338338536487</v>
      </c>
      <c r="L98" s="20">
        <v>1.16741598118097</v>
      </c>
      <c r="M98" s="20">
        <v>25.6965979734871</v>
      </c>
      <c r="N98" s="20">
        <v>23.6138089111748</v>
      </c>
      <c r="O98" s="28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20">
        <v>51.8066513140626</v>
      </c>
      <c r="D99" s="20">
        <v>13.9142134732785</v>
      </c>
      <c r="E99" s="20">
        <v>27.9918993996892</v>
      </c>
      <c r="F99" s="20">
        <v>32.035814725319</v>
      </c>
      <c r="G99" s="20">
        <v>1.4620971120894</v>
      </c>
      <c r="H99" s="20">
        <v>10.499677671752</v>
      </c>
      <c r="I99" s="20">
        <v>17.9289707209201</v>
      </c>
      <c r="J99" s="20">
        <v>64.8377643301528</v>
      </c>
      <c r="K99" s="20">
        <v>3.4241296782388</v>
      </c>
      <c r="L99" s="20">
        <v>60.4164096774692</v>
      </c>
      <c r="M99" s="20">
        <v>26.7678864473913</v>
      </c>
      <c r="N99" s="20">
        <v>8.51723013678566</v>
      </c>
      <c r="O99" s="28"/>
      <c r="P99" s="13">
        <v>96.0</v>
      </c>
      <c r="Q99" s="16">
        <f>VLOOKUP(IF(C99&gt;240,5,IF(C99&gt;180,4,IF(C99&gt;120,3,IF(C99&gt;60,2,IF(C99&gt;30,1,0))))),Trial!$E$8:$H$13,4)</f>
        <v>-168.84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-168.84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-844.2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-844.2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20">
        <v>24.4603182455961</v>
      </c>
      <c r="D100" s="20">
        <v>57.8184562238091</v>
      </c>
      <c r="E100" s="20">
        <v>45.4090077032275</v>
      </c>
      <c r="F100" s="20">
        <v>25.8284135709021</v>
      </c>
      <c r="G100" s="20">
        <v>11.2550817652504</v>
      </c>
      <c r="H100" s="20">
        <v>8.92779909074306</v>
      </c>
      <c r="I100" s="20">
        <v>16.8105796252595</v>
      </c>
      <c r="J100" s="20">
        <v>64.0460297180994</v>
      </c>
      <c r="K100" s="20">
        <v>17.8548945340546</v>
      </c>
      <c r="L100" s="20">
        <v>13.1117629765751</v>
      </c>
      <c r="M100" s="20">
        <v>21.1940403716941</v>
      </c>
      <c r="N100" s="20">
        <v>8.46414561616257</v>
      </c>
      <c r="O100" s="28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-168.84</v>
      </c>
      <c r="S100" s="16">
        <f>VLOOKUP(IF(E100&gt;240,5,IF(E100&gt;180,4,IF(E100&gt;120,3,IF(E100&gt;60,2,IF(E100&gt;30,1,0))))),Trial!$E$8:$H$13,4)</f>
        <v>-168.84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-844.2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20">
        <v>15.720245357904</v>
      </c>
      <c r="D101" s="20">
        <v>22.0419602791179</v>
      </c>
      <c r="E101" s="20">
        <v>15.4785821578924</v>
      </c>
      <c r="F101" s="20">
        <v>42.6109853734202</v>
      </c>
      <c r="G101" s="20">
        <v>22.3661858203325</v>
      </c>
      <c r="H101" s="20">
        <v>10.4921983186803</v>
      </c>
      <c r="I101" s="20">
        <v>6.08314497163519</v>
      </c>
      <c r="J101" s="20">
        <v>10.8180775254251</v>
      </c>
      <c r="K101" s="20">
        <v>43.6964934666581</v>
      </c>
      <c r="L101" s="20">
        <v>6.75524344636781</v>
      </c>
      <c r="M101" s="20">
        <v>38.9400805048367</v>
      </c>
      <c r="N101" s="20">
        <v>1.52814045315608</v>
      </c>
      <c r="O101" s="28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-168.84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-168.84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-168.84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20">
        <v>16.0023513569714</v>
      </c>
      <c r="D102" s="20">
        <v>0.565617794831379</v>
      </c>
      <c r="E102" s="20">
        <v>14.1725271887364</v>
      </c>
      <c r="F102" s="20">
        <v>1.84837980500698</v>
      </c>
      <c r="G102" s="20">
        <v>16.796814710203</v>
      </c>
      <c r="H102" s="20">
        <v>27.4816821689222</v>
      </c>
      <c r="I102" s="20">
        <v>5.88562255174745</v>
      </c>
      <c r="J102" s="20">
        <v>13.4100250800105</v>
      </c>
      <c r="K102" s="20">
        <v>4.78348158532754</v>
      </c>
      <c r="L102" s="20">
        <v>10.8136626932057</v>
      </c>
      <c r="M102" s="20">
        <v>28.8186179647658</v>
      </c>
      <c r="N102" s="20">
        <v>31.0484788554225</v>
      </c>
      <c r="O102" s="28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-168.84</v>
      </c>
    </row>
    <row r="103" ht="15.75" customHeight="1">
      <c r="B103" s="13">
        <v>100.0</v>
      </c>
      <c r="C103" s="20">
        <v>11.2039274624049</v>
      </c>
      <c r="D103" s="20">
        <v>17.6892894732984</v>
      </c>
      <c r="E103" s="20">
        <v>0.944456623401493</v>
      </c>
      <c r="F103" s="20">
        <v>21.6932740888063</v>
      </c>
      <c r="G103" s="20">
        <v>14.3001716577666</v>
      </c>
      <c r="H103" s="20">
        <v>4.51154647971285</v>
      </c>
      <c r="I103" s="20">
        <v>23.6741526024497</v>
      </c>
      <c r="J103" s="20">
        <v>0.32893180668334</v>
      </c>
      <c r="K103" s="20">
        <v>18.8608161214026</v>
      </c>
      <c r="L103" s="20">
        <v>12.3475973534616</v>
      </c>
      <c r="M103" s="20">
        <v>10.1968796574511</v>
      </c>
      <c r="N103" s="20">
        <v>7.58760693250224</v>
      </c>
      <c r="O103" s="28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35" t="s">
        <v>48</v>
      </c>
      <c r="Q104" s="36">
        <f t="shared" ref="Q104:AB104" si="1">SUM(Q4:Q103)</f>
        <v>-6078.24</v>
      </c>
      <c r="R104" s="36">
        <f t="shared" si="1"/>
        <v>-2701.44</v>
      </c>
      <c r="S104" s="36">
        <f t="shared" si="1"/>
        <v>-4221</v>
      </c>
      <c r="T104" s="36">
        <f t="shared" si="1"/>
        <v>-3883.32</v>
      </c>
      <c r="U104" s="36">
        <f t="shared" si="1"/>
        <v>-2194.92</v>
      </c>
      <c r="V104" s="36">
        <f t="shared" si="1"/>
        <v>-2363.76</v>
      </c>
      <c r="W104" s="36">
        <f t="shared" si="1"/>
        <v>-2363.76</v>
      </c>
      <c r="X104" s="36">
        <f t="shared" si="1"/>
        <v>-3883.32</v>
      </c>
      <c r="Y104" s="36">
        <f t="shared" si="1"/>
        <v>-3039.12</v>
      </c>
      <c r="Z104" s="36">
        <f t="shared" si="1"/>
        <v>-4052.16</v>
      </c>
      <c r="AA104" s="36">
        <f t="shared" si="1"/>
        <v>-4221</v>
      </c>
      <c r="AB104" s="36">
        <f t="shared" si="1"/>
        <v>-2870.28</v>
      </c>
    </row>
    <row r="105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5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5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5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5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5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5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5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5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5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5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5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5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5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5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5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5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5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5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5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5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5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5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5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5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5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5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5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5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5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5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5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5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5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5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5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5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5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5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5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5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5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5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5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5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5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5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5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5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5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5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5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5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5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5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5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5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5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5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5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5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5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5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5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5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5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5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5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5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5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5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5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5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5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5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5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5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5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5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5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5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5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5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5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5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5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5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5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5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5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5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5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5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5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5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5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5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5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5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5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5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5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5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5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5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5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5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5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5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5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5.7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5.7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5.7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5.7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5.7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5.7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5.7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5.7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5.7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5.7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5.7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5.7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5.7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5.7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5.7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5.7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5.7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5.7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5.7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5.7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5.7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5.7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5.7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5.7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5.7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5.7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5.7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5.7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5.7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5.7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5.7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5.7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5.7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ht="15.7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ht="15.7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ht="15.7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ht="15.7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ht="15.7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ht="15.7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ht="15.7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ht="15.7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ht="15.7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ht="15.7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ht="15.7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ht="15.7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ht="15.7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ht="15.7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ht="15.7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ht="15.7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ht="15.7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ht="15.7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ht="15.7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ht="15.7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ht="15.7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ht="15.7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ht="15.7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ht="15.7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ht="15.7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ht="15.7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ht="15.7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ht="15.7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ht="15.7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ht="15.7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ht="15.7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ht="15.7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ht="15.7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ht="15.7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ht="15.7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ht="15.7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ht="15.7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ht="15.7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ht="15.7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ht="15.7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ht="15.75" customHeight="1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ht="15.7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ht="15.75" customHeight="1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ht="15.75" customHeight="1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ht="15.75" customHeight="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ht="15.7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ht="15.75" customHeight="1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ht="15.7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ht="15.7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ht="15.7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ht="15.7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ht="15.7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ht="15.7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ht="15.7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ht="15.7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ht="15.7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ht="15.7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ht="15.7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ht="15.7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ht="15.7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ht="15.7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ht="15.7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ht="15.7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ht="15.7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ht="15.7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ht="15.7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ht="15.75" customHeight="1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ht="15.7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ht="15.75" customHeight="1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ht="15.75" customHeight="1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ht="15.75" customHeight="1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ht="15.75" customHeight="1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ht="15.7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ht="15.75" customHeight="1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ht="15.7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ht="15.7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ht="15.7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ht="15.7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ht="15.7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ht="15.7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ht="15.7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ht="15.7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ht="15.7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ht="15.7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ht="15.7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ht="15.7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ht="15.7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ht="15.7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ht="15.7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ht="15.7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ht="15.7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ht="15.7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ht="15.7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ht="15.75" customHeight="1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ht="15.7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ht="15.75" customHeight="1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ht="15.75" customHeight="1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ht="15.75" customHeight="1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ht="15.75" customHeight="1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ht="15.7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ht="15.75" customHeight="1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ht="15.7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ht="15.7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ht="15.7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ht="15.7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ht="15.7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ht="15.7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ht="15.7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ht="15.7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ht="15.7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ht="15.7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ht="15.7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ht="15.7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ht="15.7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ht="15.7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ht="15.7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ht="15.7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ht="15.7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ht="15.7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ht="15.7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ht="15.75" customHeight="1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ht="15.7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ht="15.75" customHeight="1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ht="15.75" customHeight="1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ht="15.75" customHeight="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ht="15.75" customHeight="1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ht="15.75" customHeight="1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ht="15.7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ht="15.75" customHeight="1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ht="15.75" customHeight="1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ht="15.7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ht="15.7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ht="15.75" customHeight="1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ht="15.75" customHeight="1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ht="15.75" customHeight="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ht="15.75" customHeight="1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ht="15.75" customHeight="1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ht="15.75" customHeight="1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ht="15.75" customHeight="1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ht="15.75" customHeight="1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ht="15.75" customHeight="1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ht="15.75" customHeight="1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ht="15.75" customHeight="1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ht="15.75" customHeight="1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ht="15.75" customHeight="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ht="15.75" customHeight="1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ht="15.75" customHeight="1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ht="15.75" customHeight="1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ht="15.75" customHeight="1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ht="15.75" customHeight="1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ht="15.7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ht="15.75" customHeight="1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ht="15.75" customHeight="1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ht="15.75" customHeight="1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ht="15.75" customHeight="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ht="15.7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ht="15.7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ht="15.75" customHeight="1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ht="15.75" customHeight="1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ht="15.75" customHeight="1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ht="15.75" customHeight="1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ht="15.75" customHeight="1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ht="15.75" customHeight="1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ht="15.75" customHeight="1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ht="15.75" customHeight="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ht="15.75" customHeight="1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ht="15.75" customHeight="1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ht="15.75" customHeight="1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ht="15.75" customHeight="1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ht="15.75" customHeight="1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ht="15.75" customHeight="1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ht="15.75" customHeight="1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ht="15.75" customHeight="1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ht="15.75" customHeight="1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ht="15.75" customHeight="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ht="15.75" customHeight="1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ht="15.75" customHeight="1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ht="15.75" customHeight="1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ht="15.75" customHeight="1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ht="15.75" customHeight="1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ht="15.7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ht="15.75" customHeight="1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ht="15.7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ht="15.7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ht="15.7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ht="15.7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ht="15.7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ht="15.7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ht="15.7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ht="15.7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ht="15.7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ht="15.7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ht="15.7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ht="15.7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ht="15.7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ht="15.7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ht="15.7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ht="15.7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ht="15.7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ht="15.7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ht="15.7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ht="15.75" customHeight="1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ht="15.7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ht="15.75" customHeight="1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ht="15.75" customHeight="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ht="15.75" customHeight="1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ht="15.75" customHeight="1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ht="15.75" customHeight="1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ht="15.7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ht="15.7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ht="15.7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ht="15.7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ht="15.7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ht="15.7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ht="15.7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ht="15.7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ht="15.7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ht="15.7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ht="15.7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ht="15.7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ht="15.7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ht="15.7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ht="15.7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ht="15.7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ht="15.7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ht="15.7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ht="15.75" customHeight="1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ht="15.75" customHeight="1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ht="15.7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ht="15.75" customHeight="1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ht="15.75" customHeight="1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ht="15.7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ht="15.75" customHeight="1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ht="15.75" customHeight="1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ht="15.75" customHeight="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ht="15.7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ht="15.7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ht="15.7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ht="15.7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ht="15.7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ht="15.7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ht="15.7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ht="15.7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ht="15.7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ht="15.7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ht="15.7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ht="15.7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ht="15.7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ht="15.7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ht="15.7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ht="15.7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ht="15.7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ht="15.7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ht="15.7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ht="15.75" customHeight="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ht="15.7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ht="15.75" customHeight="1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ht="15.75" customHeight="1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ht="15.75" customHeight="1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ht="15.75" customHeight="1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ht="15.75" customHeight="1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ht="15.7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ht="15.7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ht="15.7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ht="15.7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ht="15.7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ht="15.7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ht="15.7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ht="15.7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ht="15.7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ht="15.7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ht="15.7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ht="15.7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ht="15.7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ht="15.7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ht="15.7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ht="15.7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ht="15.7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ht="15.7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ht="15.7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ht="15.75" customHeight="1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ht="15.7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ht="15.75" customHeight="1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ht="15.75" customHeight="1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ht="15.75" customHeight="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ht="15.75" customHeight="1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ht="15.75" customHeight="1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ht="15.7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ht="15.7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ht="15.7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ht="15.7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ht="15.7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ht="15.7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ht="15.7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ht="15.7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ht="15.7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ht="15.7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ht="15.7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ht="15.7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ht="15.7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ht="15.7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ht="15.7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ht="15.7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ht="15.7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ht="15.7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ht="15.7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ht="15.75" customHeight="1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ht="15.7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ht="15.75" customHeight="1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ht="15.75" customHeight="1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5.75" customHeight="1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ht="15.75" customHeight="1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ht="15.75" customHeight="1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ht="15.7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ht="15.7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ht="15.7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ht="15.7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ht="15.7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ht="15.7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ht="15.7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ht="15.7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ht="15.7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ht="15.7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ht="15.7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ht="15.7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ht="15.7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ht="15.7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ht="15.7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ht="15.7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ht="15.7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ht="15.7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ht="15.7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ht="15.75" customHeight="1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ht="15.7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ht="15.75" customHeight="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ht="15.7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ht="15.75" customHeight="1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ht="15.75" customHeight="1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ht="15.75" customHeight="1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ht="15.7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5.7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ht="15.7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ht="15.7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ht="15.7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ht="15.7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ht="15.7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ht="15.7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ht="15.7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ht="15.7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ht="15.7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ht="15.7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ht="15.7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ht="15.7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ht="15.7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ht="15.7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ht="15.7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ht="15.7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ht="15.7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ht="15.75" customHeight="1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ht="15.7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5.75" customHeight="1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ht="15.75" customHeight="1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ht="15.75" customHeight="1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ht="15.75" customHeight="1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ht="15.75" customHeight="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ht="15.75" customHeight="1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ht="15.7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ht="15.7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ht="15.7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ht="15.7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ht="15.7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ht="15.7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ht="15.7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ht="15.7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ht="15.7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ht="15.7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ht="15.7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ht="15.7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ht="15.7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ht="15.7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ht="15.7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ht="15.7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ht="15.7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ht="15.7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ht="15.7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ht="15.75" customHeight="1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ht="15.7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ht="15.75" customHeight="1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ht="15.75" customHeight="1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ht="15.75" customHeight="1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ht="15.75" customHeight="1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ht="15.75" customHeight="1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ht="15.75" customHeight="1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ht="15.75" customHeight="1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ht="15.75" customHeight="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ht="15.75" customHeight="1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ht="15.75" customHeight="1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ht="15.75" customHeight="1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ht="15.75" customHeight="1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ht="15.75" customHeight="1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5.75" customHeight="1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ht="15.75" customHeight="1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ht="15.75" customHeight="1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ht="15.75" customHeight="1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ht="15.75" customHeight="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ht="15.75" customHeight="1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ht="15.75" customHeight="1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ht="15.75" customHeight="1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ht="15.75" customHeight="1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ht="15.75" customHeight="1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ht="15.75" customHeight="1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ht="15.75" customHeight="1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ht="15.75" customHeight="1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ht="15.75" customHeight="1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ht="15.75" customHeight="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ht="15.75" customHeight="1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ht="15.75" customHeight="1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ht="15.75" customHeight="1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ht="15.75" customHeight="1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ht="15.75" customHeight="1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5.75" customHeight="1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ht="15.75" customHeight="1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ht="15.75" customHeight="1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ht="15.75" customHeight="1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ht="15.75" customHeight="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ht="15.75" customHeight="1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ht="15.75" customHeight="1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ht="15.75" customHeight="1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ht="15.75" customHeight="1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ht="15.75" customHeight="1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ht="15.75" customHeight="1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ht="15.75" customHeight="1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ht="15.75" customHeight="1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ht="15.75" customHeight="1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ht="15.75" customHeight="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ht="15.75" customHeight="1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ht="15.75" customHeight="1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ht="15.75" customHeight="1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ht="15.75" customHeight="1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ht="15.75" customHeight="1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ht="15.75" customHeight="1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ht="15.75" customHeight="1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ht="15.75" customHeight="1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ht="15.75" customHeight="1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ht="15.75" customHeight="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ht="15.75" customHeight="1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ht="15.75" customHeight="1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ht="15.75" customHeight="1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ht="15.75" customHeight="1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ht="15.75" customHeight="1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ht="15.75" customHeight="1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ht="15.75" customHeight="1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ht="15.75" customHeight="1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ht="15.75" customHeight="1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ht="15.75" customHeight="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ht="15.75" customHeight="1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ht="15.75" customHeight="1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ht="15.75" customHeight="1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ht="15.75" customHeight="1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ht="15.75" customHeight="1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ht="15.75" customHeight="1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ht="15.75" customHeight="1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ht="15.75" customHeight="1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ht="15.75" customHeight="1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ht="15.75" customHeight="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ht="15.75" customHeight="1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ht="15.75" customHeight="1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ht="15.75" customHeight="1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ht="15.75" customHeight="1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ht="15.75" customHeight="1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ht="15.75" customHeight="1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ht="15.75" customHeight="1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ht="15.75" customHeight="1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ht="15.75" customHeight="1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ht="15.75" customHeight="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ht="15.75" customHeight="1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ht="15.75" customHeight="1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ht="15.75" customHeight="1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ht="15.75" customHeight="1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ht="15.75" customHeight="1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ht="15.75" customHeight="1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ht="15.75" customHeight="1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ht="15.75" customHeight="1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ht="15.75" customHeight="1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ht="15.75" customHeight="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ht="15.75" customHeight="1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ht="15.75" customHeight="1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ht="15.75" customHeight="1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ht="15.75" customHeight="1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ht="15.75" customHeight="1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ht="15.75" customHeight="1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ht="15.75" customHeight="1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ht="15.75" customHeight="1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ht="15.75" customHeight="1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ht="15.75" customHeight="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ht="15.75" customHeight="1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ht="15.75" customHeight="1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ht="15.75" customHeight="1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ht="15.75" customHeight="1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ht="15.75" customHeight="1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ht="15.75" customHeight="1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ht="15.75" customHeight="1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ht="15.75" customHeight="1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ht="15.75" customHeight="1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ht="15.75" customHeight="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ht="15.75" customHeight="1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ht="15.75" customHeight="1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ht="15.75" customHeight="1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ht="15.75" customHeight="1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ht="15.75" customHeight="1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ht="15.75" customHeight="1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ht="15.75" customHeight="1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ht="15.75" customHeight="1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ht="15.75" customHeight="1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ht="15.75" customHeight="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ht="15.75" customHeight="1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ht="15.75" customHeight="1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ht="15.75" customHeight="1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ht="15.75" customHeight="1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ht="15.75" customHeight="1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ht="15.75" customHeight="1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ht="15.75" customHeight="1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ht="15.75" customHeight="1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ht="15.75" customHeight="1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ht="15.75" customHeight="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ht="15.75" customHeight="1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ht="15.75" customHeight="1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ht="15.75" customHeight="1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ht="15.75" customHeight="1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ht="15.75" customHeight="1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ht="15.75" customHeight="1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ht="15.75" customHeight="1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ht="15.75" customHeight="1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ht="15.75" customHeight="1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ht="15.75" customHeight="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ht="15.75" customHeight="1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ht="15.75" customHeight="1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ht="15.75" customHeight="1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ht="15.75" customHeight="1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ht="15.75" customHeight="1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ht="15.75" customHeight="1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ht="15.75" customHeight="1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ht="15.75" customHeight="1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ht="15.75" customHeight="1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ht="15.75" customHeight="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ht="15.75" customHeight="1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ht="15.75" customHeight="1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ht="15.75" customHeight="1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ht="15.75" customHeight="1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ht="15.75" customHeight="1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ht="15.75" customHeight="1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ht="15.75" customHeight="1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ht="15.75" customHeight="1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ht="15.75" customHeight="1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ht="15.75" customHeight="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ht="15.75" customHeight="1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ht="15.75" customHeight="1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ht="15.75" customHeight="1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ht="15.75" customHeight="1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ht="15.75" customHeight="1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ht="15.75" customHeight="1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ht="15.75" customHeight="1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ht="15.75" customHeight="1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ht="15.75" customHeight="1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ht="15.75" customHeight="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ht="15.75" customHeight="1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ht="15.75" customHeight="1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ht="15.75" customHeight="1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ht="15.75" customHeight="1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ht="15.75" customHeight="1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ht="15.75" customHeight="1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ht="15.75" customHeight="1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ht="15.75" customHeight="1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ht="15.75" customHeight="1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ht="15.75" customHeight="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ht="15.75" customHeight="1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ht="15.75" customHeight="1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ht="15.75" customHeight="1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ht="15.75" customHeight="1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ht="15.75" customHeight="1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ht="15.75" customHeight="1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ht="15.75" customHeight="1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ht="15.75" customHeight="1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ht="15.75" customHeight="1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ht="15.75" customHeight="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ht="15.75" customHeight="1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ht="15.75" customHeight="1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ht="15.75" customHeight="1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ht="15.75" customHeight="1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ht="15.75" customHeight="1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ht="15.75" customHeight="1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ht="15.75" customHeight="1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ht="15.75" customHeight="1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ht="15.75" customHeight="1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ht="15.75" customHeight="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ht="15.75" customHeight="1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ht="15.75" customHeight="1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ht="15.75" customHeight="1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ht="15.75" customHeight="1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ht="15.75" customHeight="1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ht="15.75" customHeight="1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ht="15.75" customHeight="1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ht="15.75" customHeight="1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ht="15.75" customHeight="1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ht="15.75" customHeight="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ht="15.75" customHeight="1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ht="15.75" customHeight="1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ht="15.75" customHeight="1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ht="15.75" customHeight="1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ht="15.75" customHeight="1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ht="15.75" customHeight="1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ht="15.75" customHeight="1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ht="15.75" customHeight="1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ht="15.75" customHeight="1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ht="15.75" customHeight="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ht="15.75" customHeight="1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ht="15.75" customHeight="1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ht="15.75" customHeight="1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ht="15.75" customHeight="1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ht="15.75" customHeight="1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ht="15.75" customHeight="1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ht="15.75" customHeight="1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ht="15.75" customHeight="1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ht="15.75" customHeight="1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ht="15.75" customHeight="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ht="15.75" customHeight="1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ht="15.75" customHeight="1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ht="15.75" customHeight="1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ht="15.75" customHeight="1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ht="15.75" customHeight="1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ht="15.75" customHeight="1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ht="15.75" customHeight="1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ht="15.75" customHeight="1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ht="15.75" customHeight="1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ht="15.75" customHeight="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ht="15.75" customHeight="1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ht="15.75" customHeight="1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ht="15.75" customHeight="1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ht="15.75" customHeight="1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ht="15.75" customHeight="1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ht="15.75" customHeight="1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ht="15.75" customHeight="1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ht="15.75" customHeight="1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ht="15.75" customHeight="1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ht="15.75" customHeight="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ht="15.75" customHeight="1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ht="15.75" customHeight="1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ht="15.75" customHeight="1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ht="15.75" customHeight="1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ht="15.75" customHeight="1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ht="15.75" customHeight="1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ht="15.75" customHeight="1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ht="15.75" customHeight="1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ht="15.75" customHeight="1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ht="15.75" customHeight="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ht="15.75" customHeight="1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ht="15.75" customHeight="1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ht="15.75" customHeight="1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ht="15.75" customHeight="1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ht="15.75" customHeight="1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ht="15.75" customHeight="1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ht="15.75" customHeight="1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ht="15.75" customHeight="1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ht="15.75" customHeight="1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ht="15.75" customHeight="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ht="15.75" customHeight="1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ht="15.75" customHeight="1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ht="15.75" customHeight="1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ht="15.75" customHeight="1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ht="15.75" customHeight="1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ht="15.75" customHeight="1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ht="15.75" customHeight="1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ht="15.75" customHeight="1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ht="15.75" customHeight="1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ht="15.75" customHeight="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ht="15.75" customHeight="1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ht="15.75" customHeight="1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ht="15.75" customHeight="1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ht="15.75" customHeight="1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ht="15.75" customHeight="1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ht="15.75" customHeight="1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ht="15.75" customHeight="1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ht="15.75" customHeight="1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ht="15.75" customHeight="1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ht="15.75" customHeight="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ht="15.75" customHeight="1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ht="15.75" customHeight="1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ht="15.75" customHeight="1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ht="15.75" customHeight="1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ht="15.75" customHeight="1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ht="15.75" customHeight="1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ht="15.75" customHeight="1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ht="15.75" customHeight="1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ht="15.75" customHeight="1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ht="15.75" customHeight="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ht="15.75" customHeight="1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ht="15.75" customHeight="1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ht="15.75" customHeight="1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ht="15.75" customHeight="1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ht="15.75" customHeight="1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ht="15.75" customHeight="1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ht="15.75" customHeight="1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ht="15.75" customHeight="1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ht="15.75" customHeight="1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ht="15.75" customHeight="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ht="15.75" customHeight="1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ht="15.75" customHeight="1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ht="15.75" customHeight="1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ht="15.75" customHeight="1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ht="15.75" customHeight="1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ht="15.75" customHeight="1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ht="15.75" customHeight="1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ht="15.75" customHeight="1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ht="15.75" customHeight="1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ht="15.75" customHeight="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ht="15.75" customHeight="1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ht="15.75" customHeight="1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ht="15.75" customHeight="1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ht="15.75" customHeight="1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ht="15.75" customHeight="1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ht="15.75" customHeight="1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ht="15.75" customHeight="1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ht="15.75" customHeight="1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ht="15.75" customHeight="1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ht="15.75" customHeight="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ht="15.75" customHeight="1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ht="15.75" customHeight="1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ht="15.75" customHeight="1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ht="15.75" customHeight="1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ht="15.75" customHeight="1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ht="15.75" customHeight="1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ht="15.75" customHeight="1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ht="15.75" customHeight="1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ht="15.75" customHeight="1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1.88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28"/>
      <c r="P1" s="1" t="s">
        <v>45</v>
      </c>
    </row>
    <row r="2">
      <c r="B2" s="9" t="s">
        <v>46</v>
      </c>
      <c r="C2" s="10" t="s">
        <v>47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11"/>
      <c r="O2" s="28"/>
      <c r="P2" s="9" t="s">
        <v>46</v>
      </c>
      <c r="Q2" s="10" t="s">
        <v>47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11"/>
    </row>
    <row r="3">
      <c r="B3" s="12"/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28"/>
      <c r="P3" s="12"/>
      <c r="Q3" s="13" t="s">
        <v>28</v>
      </c>
      <c r="R3" s="13" t="s">
        <v>29</v>
      </c>
      <c r="S3" s="13" t="s">
        <v>30</v>
      </c>
      <c r="T3" s="13" t="s">
        <v>31</v>
      </c>
      <c r="U3" s="13" t="s">
        <v>32</v>
      </c>
      <c r="V3" s="13" t="s">
        <v>33</v>
      </c>
      <c r="W3" s="13" t="s">
        <v>34</v>
      </c>
      <c r="X3" s="13" t="s">
        <v>35</v>
      </c>
      <c r="Y3" s="13" t="s">
        <v>36</v>
      </c>
      <c r="Z3" s="13" t="s">
        <v>37</v>
      </c>
      <c r="AA3" s="13" t="s">
        <v>38</v>
      </c>
      <c r="AB3" s="13" t="s">
        <v>39</v>
      </c>
    </row>
    <row r="4">
      <c r="B4" s="13">
        <v>1.0</v>
      </c>
      <c r="C4" s="20">
        <v>12.0164384495234</v>
      </c>
      <c r="D4" s="20">
        <v>11.2468242638962</v>
      </c>
      <c r="E4" s="20">
        <v>20.593961867805</v>
      </c>
      <c r="F4" s="20">
        <v>11.955906561877</v>
      </c>
      <c r="G4" s="20">
        <v>12.866055717056</v>
      </c>
      <c r="H4" s="20">
        <v>5.82410076633096</v>
      </c>
      <c r="I4" s="20">
        <v>19.1497181396218</v>
      </c>
      <c r="J4" s="20">
        <v>65.15590932651</v>
      </c>
      <c r="K4" s="20">
        <v>19.2596679081427</v>
      </c>
      <c r="L4" s="20">
        <v>7.00803359486671</v>
      </c>
      <c r="M4" s="20">
        <v>5.86413420177667</v>
      </c>
      <c r="N4" s="20">
        <v>16.4227134960921</v>
      </c>
      <c r="O4" s="28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-844.2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20">
        <v>0.479564743187061</v>
      </c>
      <c r="D5" s="20">
        <v>0.701251477003098</v>
      </c>
      <c r="E5" s="20">
        <v>0.585113170097998</v>
      </c>
      <c r="F5" s="20">
        <v>12.8651635016533</v>
      </c>
      <c r="G5" s="20">
        <v>44.9022161890807</v>
      </c>
      <c r="H5" s="20">
        <v>10.335511083249</v>
      </c>
      <c r="I5" s="20">
        <v>11.8412258236887</v>
      </c>
      <c r="J5" s="20">
        <v>24.0964904508058</v>
      </c>
      <c r="K5" s="20">
        <v>6.44034509779885</v>
      </c>
      <c r="L5" s="20">
        <v>39.2783431037983</v>
      </c>
      <c r="M5" s="20">
        <v>1.98798645520583</v>
      </c>
      <c r="N5" s="20">
        <v>28.1985061865896</v>
      </c>
      <c r="O5" s="28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-168.84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-168.84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20">
        <v>23.6649803804669</v>
      </c>
      <c r="D6" s="20">
        <v>10.4125048383629</v>
      </c>
      <c r="E6" s="20">
        <v>4.20463529415429</v>
      </c>
      <c r="F6" s="20">
        <v>2.98827655613422</v>
      </c>
      <c r="G6" s="20">
        <v>28.4494917734031</v>
      </c>
      <c r="H6" s="20">
        <v>15.2465074130552</v>
      </c>
      <c r="I6" s="20">
        <v>12.0391443086075</v>
      </c>
      <c r="J6" s="20">
        <v>22.3497362235997</v>
      </c>
      <c r="K6" s="20">
        <v>11.9857180931406</v>
      </c>
      <c r="L6" s="20">
        <v>8.43223951058462</v>
      </c>
      <c r="M6" s="20">
        <v>9.73668082617223</v>
      </c>
      <c r="N6" s="20">
        <v>11.4068620086865</v>
      </c>
      <c r="O6" s="28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20">
        <v>5.26878007690541</v>
      </c>
      <c r="D7" s="20">
        <v>11.9590395603869</v>
      </c>
      <c r="E7" s="20">
        <v>56.23913176974</v>
      </c>
      <c r="F7" s="20">
        <v>48.6004149888582</v>
      </c>
      <c r="G7" s="20">
        <v>49.1800242637224</v>
      </c>
      <c r="H7" s="20">
        <v>10.9619636444032</v>
      </c>
      <c r="I7" s="20">
        <v>12.4966769247962</v>
      </c>
      <c r="J7" s="20">
        <v>16.4140308562971</v>
      </c>
      <c r="K7" s="20">
        <v>43.4175681592785</v>
      </c>
      <c r="L7" s="20">
        <v>3.18386602119831</v>
      </c>
      <c r="M7" s="20">
        <v>35.8455565646013</v>
      </c>
      <c r="N7" s="20">
        <v>16.8764351069214</v>
      </c>
      <c r="O7" s="28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-168.84</v>
      </c>
      <c r="T7" s="16">
        <f>VLOOKUP(IF(F7&gt;240,5,IF(F7&gt;180,4,IF(F7&gt;120,3,IF(F7&gt;60,2,IF(F7&gt;30,1,0))))),Trial!$E$8:$H$13,4)</f>
        <v>-168.84</v>
      </c>
      <c r="U7" s="16">
        <f>VLOOKUP(IF(G7&gt;240,5,IF(G7&gt;180,4,IF(G7&gt;120,3,IF(G7&gt;60,2,IF(G7&gt;30,1,0))))),Trial!$E$8:$H$13,4)</f>
        <v>-168.84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-168.84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-168.84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20">
        <v>44.566783475751</v>
      </c>
      <c r="D8" s="20">
        <v>25.5464353318262</v>
      </c>
      <c r="E8" s="20">
        <v>23.4140971518455</v>
      </c>
      <c r="F8" s="20">
        <v>16.9514220015364</v>
      </c>
      <c r="G8" s="20">
        <v>30.6417140631441</v>
      </c>
      <c r="H8" s="20">
        <v>13.5792744373447</v>
      </c>
      <c r="I8" s="20">
        <v>0.701649122975009</v>
      </c>
      <c r="J8" s="20">
        <v>0.742481723224001</v>
      </c>
      <c r="K8" s="20">
        <v>7.06424321746454</v>
      </c>
      <c r="L8" s="20">
        <v>1.89735880903697</v>
      </c>
      <c r="M8" s="20">
        <v>5.44359661638737</v>
      </c>
      <c r="N8" s="20">
        <v>0.825928672520087</v>
      </c>
      <c r="O8" s="28"/>
      <c r="P8" s="13">
        <v>5.0</v>
      </c>
      <c r="Q8" s="16">
        <f>VLOOKUP(IF(C8&gt;240,5,IF(C8&gt;180,4,IF(C8&gt;120,3,IF(C8&gt;60,2,IF(C8&gt;30,1,0))))),Trial!$E$8:$H$13,4)</f>
        <v>-168.84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-168.84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20">
        <v>32.3213119737951</v>
      </c>
      <c r="D9" s="20">
        <v>14.1439455694737</v>
      </c>
      <c r="E9" s="20">
        <v>18.5137582936542</v>
      </c>
      <c r="F9" s="20">
        <v>5.30872259521857</v>
      </c>
      <c r="G9" s="20">
        <v>1.42342408653349</v>
      </c>
      <c r="H9" s="20">
        <v>4.74514150293544</v>
      </c>
      <c r="I9" s="20">
        <v>5.00140492804348</v>
      </c>
      <c r="J9" s="20">
        <v>20.7271661230581</v>
      </c>
      <c r="K9" s="20">
        <v>0.755813739339099</v>
      </c>
      <c r="L9" s="20">
        <v>7.1043228241615</v>
      </c>
      <c r="M9" s="20">
        <v>24.6471694751147</v>
      </c>
      <c r="N9" s="20">
        <v>21.3770643233916</v>
      </c>
      <c r="O9" s="28"/>
      <c r="P9" s="13">
        <v>6.0</v>
      </c>
      <c r="Q9" s="16">
        <f>VLOOKUP(IF(C9&gt;240,5,IF(C9&gt;180,4,IF(C9&gt;120,3,IF(C9&gt;60,2,IF(C9&gt;30,1,0))))),Trial!$E$8:$H$13,4)</f>
        <v>-168.84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20">
        <v>0.658479089175656</v>
      </c>
      <c r="D10" s="20">
        <v>0.0280038128187829</v>
      </c>
      <c r="E10" s="20">
        <v>2.56424755790827</v>
      </c>
      <c r="F10" s="20">
        <v>4.44706185772498</v>
      </c>
      <c r="G10" s="20">
        <v>11.3354631833019</v>
      </c>
      <c r="H10" s="20">
        <v>36.6491253748258</v>
      </c>
      <c r="I10" s="20">
        <v>25.1053255597565</v>
      </c>
      <c r="J10" s="20">
        <v>48.8241607781313</v>
      </c>
      <c r="K10" s="20">
        <v>19.7548148402231</v>
      </c>
      <c r="L10" s="20">
        <v>18.4555172820793</v>
      </c>
      <c r="M10" s="20">
        <v>6.85477779479697</v>
      </c>
      <c r="N10" s="20">
        <v>7.17291961424053</v>
      </c>
      <c r="O10" s="28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-168.84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-168.84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20">
        <v>31.9604226497883</v>
      </c>
      <c r="D11" s="20">
        <v>19.3112657306002</v>
      </c>
      <c r="E11" s="20">
        <v>5.98738082684577</v>
      </c>
      <c r="F11" s="20">
        <v>11.6991653752731</v>
      </c>
      <c r="G11" s="20">
        <v>7.30362238220443</v>
      </c>
      <c r="H11" s="20">
        <v>27.4947001027379</v>
      </c>
      <c r="I11" s="20">
        <v>14.9271919804843</v>
      </c>
      <c r="J11" s="20">
        <v>2.14987161336467</v>
      </c>
      <c r="K11" s="20">
        <v>11.0432597569408</v>
      </c>
      <c r="L11" s="20">
        <v>6.07542622368783</v>
      </c>
      <c r="M11" s="20">
        <v>5.63350175854857</v>
      </c>
      <c r="N11" s="20">
        <v>4.81511828256771</v>
      </c>
      <c r="O11" s="28"/>
      <c r="P11" s="13">
        <v>8.0</v>
      </c>
      <c r="Q11" s="16">
        <f>VLOOKUP(IF(C11&gt;240,5,IF(C11&gt;180,4,IF(C11&gt;120,3,IF(C11&gt;60,2,IF(C11&gt;30,1,0))))),Trial!$E$8:$H$13,4)</f>
        <v>-168.84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20">
        <v>14.6255412828723</v>
      </c>
      <c r="D12" s="20">
        <v>6.21419939445332</v>
      </c>
      <c r="E12" s="20">
        <v>9.753209464252</v>
      </c>
      <c r="F12" s="20">
        <v>9.94785744929686</v>
      </c>
      <c r="G12" s="20">
        <v>1.9522529518216</v>
      </c>
      <c r="H12" s="20">
        <v>3.97552492872879</v>
      </c>
      <c r="I12" s="20">
        <v>13.423246526608</v>
      </c>
      <c r="J12" s="20">
        <v>3.18954141810536</v>
      </c>
      <c r="K12" s="20">
        <v>4.11156166344881</v>
      </c>
      <c r="L12" s="20">
        <v>6.43424872514079</v>
      </c>
      <c r="M12" s="20">
        <v>10.0443147215992</v>
      </c>
      <c r="N12" s="20">
        <v>39.9608905873915</v>
      </c>
      <c r="O12" s="28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-168.84</v>
      </c>
    </row>
    <row r="13">
      <c r="B13" s="13">
        <v>10.0</v>
      </c>
      <c r="C13" s="20">
        <v>10.708844186108</v>
      </c>
      <c r="D13" s="20">
        <v>6.25365122454241</v>
      </c>
      <c r="E13" s="20">
        <v>17.1871856772696</v>
      </c>
      <c r="F13" s="20">
        <v>19.2802756273406</v>
      </c>
      <c r="G13" s="20">
        <v>0.518096995074302</v>
      </c>
      <c r="H13" s="20">
        <v>35.3852929621657</v>
      </c>
      <c r="I13" s="20">
        <v>11.1769381972312</v>
      </c>
      <c r="J13" s="20">
        <v>10.7752987503292</v>
      </c>
      <c r="K13" s="20">
        <v>19.7537826228173</v>
      </c>
      <c r="L13" s="20">
        <v>3.27036090790877</v>
      </c>
      <c r="M13" s="20">
        <v>12.101202844012</v>
      </c>
      <c r="N13" s="20">
        <v>5.56127991140813</v>
      </c>
      <c r="O13" s="28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-168.84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20">
        <v>19.8152058937805</v>
      </c>
      <c r="D14" s="20">
        <v>4.85609392169863</v>
      </c>
      <c r="E14" s="20">
        <v>3.69304846739396</v>
      </c>
      <c r="F14" s="20">
        <v>12.9414180892738</v>
      </c>
      <c r="G14" s="20">
        <v>35.9146209929005</v>
      </c>
      <c r="H14" s="20">
        <v>18.6257724550771</v>
      </c>
      <c r="I14" s="20">
        <v>22.7580380892817</v>
      </c>
      <c r="J14" s="20">
        <v>22.7265394559566</v>
      </c>
      <c r="K14" s="20">
        <v>31.4655679166039</v>
      </c>
      <c r="L14" s="20">
        <v>13.9337300223516</v>
      </c>
      <c r="M14" s="20">
        <v>2.42444512434304</v>
      </c>
      <c r="N14" s="20">
        <v>9.9693511147052</v>
      </c>
      <c r="O14" s="28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-168.84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-168.84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20">
        <v>68.7934522106688</v>
      </c>
      <c r="D15" s="20">
        <v>5.42245180578902</v>
      </c>
      <c r="E15" s="20">
        <v>5.35075352294371</v>
      </c>
      <c r="F15" s="20">
        <v>48.9345329361149</v>
      </c>
      <c r="G15" s="20">
        <v>17.1165370841728</v>
      </c>
      <c r="H15" s="20">
        <v>8.86566429398954</v>
      </c>
      <c r="I15" s="20">
        <v>14.4748233205857</v>
      </c>
      <c r="J15" s="20">
        <v>30.7850082299177</v>
      </c>
      <c r="K15" s="20">
        <v>4.52559013618156</v>
      </c>
      <c r="L15" s="20">
        <v>15.9950620907577</v>
      </c>
      <c r="M15" s="20">
        <v>8.09289493365213</v>
      </c>
      <c r="N15" s="20">
        <v>58.9215801717872</v>
      </c>
      <c r="O15" s="28"/>
      <c r="P15" s="13">
        <v>12.0</v>
      </c>
      <c r="Q15" s="16">
        <f>VLOOKUP(IF(C15&gt;240,5,IF(C15&gt;180,4,IF(C15&gt;120,3,IF(C15&gt;60,2,IF(C15&gt;30,1,0))))),Trial!$E$8:$H$13,4)</f>
        <v>-844.2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-168.84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-168.84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-168.84</v>
      </c>
    </row>
    <row r="16">
      <c r="B16" s="13">
        <v>13.0</v>
      </c>
      <c r="C16" s="20">
        <v>1.15971177579541</v>
      </c>
      <c r="D16" s="20">
        <v>4.96032620547339</v>
      </c>
      <c r="E16" s="20">
        <v>1.69060740619898</v>
      </c>
      <c r="F16" s="20">
        <v>36.6644645035996</v>
      </c>
      <c r="G16" s="20">
        <v>34.8924031421242</v>
      </c>
      <c r="H16" s="20">
        <v>17.5965668482368</v>
      </c>
      <c r="I16" s="20">
        <v>7.38975083415011</v>
      </c>
      <c r="J16" s="20">
        <v>40.9535766467174</v>
      </c>
      <c r="K16" s="20">
        <v>18.0645369685473</v>
      </c>
      <c r="L16" s="20">
        <v>1.39251707526341</v>
      </c>
      <c r="M16" s="20">
        <v>10.5299582093241</v>
      </c>
      <c r="N16" s="20">
        <v>20.8615561473638</v>
      </c>
      <c r="O16" s="28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-168.84</v>
      </c>
      <c r="U16" s="16">
        <f>VLOOKUP(IF(G16&gt;240,5,IF(G16&gt;180,4,IF(G16&gt;120,3,IF(G16&gt;60,2,IF(G16&gt;30,1,0))))),Trial!$E$8:$H$13,4)</f>
        <v>-168.84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-168.84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20">
        <v>19.1281933843376</v>
      </c>
      <c r="D17" s="20">
        <v>0.548827309452669</v>
      </c>
      <c r="E17" s="20">
        <v>20.4700193780692</v>
      </c>
      <c r="F17" s="20">
        <v>4.07888986403123</v>
      </c>
      <c r="G17" s="20">
        <v>16.2234643281655</v>
      </c>
      <c r="H17" s="20">
        <v>3.53918027831241</v>
      </c>
      <c r="I17" s="20">
        <v>3.56493984151036</v>
      </c>
      <c r="J17" s="20">
        <v>0.977653123220533</v>
      </c>
      <c r="K17" s="20">
        <v>16.3684423494371</v>
      </c>
      <c r="L17" s="20">
        <v>1.96900422452018</v>
      </c>
      <c r="M17" s="20">
        <v>5.03480779007077</v>
      </c>
      <c r="N17" s="20">
        <v>12.4129587890822</v>
      </c>
      <c r="O17" s="28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20">
        <v>6.20469178073108</v>
      </c>
      <c r="D18" s="20">
        <v>22.9119695481098</v>
      </c>
      <c r="E18" s="20">
        <v>13.1985214175122</v>
      </c>
      <c r="F18" s="20">
        <v>1.28929001754994</v>
      </c>
      <c r="G18" s="20">
        <v>10.5268088628756</v>
      </c>
      <c r="H18" s="20">
        <v>8.36344140116125</v>
      </c>
      <c r="I18" s="20">
        <v>7.45127393631265</v>
      </c>
      <c r="J18" s="20">
        <v>23.3940011208374</v>
      </c>
      <c r="K18" s="20">
        <v>33.5601504458401</v>
      </c>
      <c r="L18" s="20">
        <v>3.46194537123665</v>
      </c>
      <c r="M18" s="20">
        <v>9.28391742752865</v>
      </c>
      <c r="N18" s="20">
        <v>47.0475030292697</v>
      </c>
      <c r="O18" s="28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-168.84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-168.84</v>
      </c>
    </row>
    <row r="19">
      <c r="B19" s="13">
        <v>16.0</v>
      </c>
      <c r="C19" s="20">
        <v>25.8462093571637</v>
      </c>
      <c r="D19" s="20">
        <v>5.83798002635045</v>
      </c>
      <c r="E19" s="20">
        <v>35.2902802340409</v>
      </c>
      <c r="F19" s="20">
        <v>9.19702562503517</v>
      </c>
      <c r="G19" s="20">
        <v>12.6061143170633</v>
      </c>
      <c r="H19" s="20">
        <v>4.24334051967018</v>
      </c>
      <c r="I19" s="20">
        <v>0.207902812134569</v>
      </c>
      <c r="J19" s="20">
        <v>1.89918951102139</v>
      </c>
      <c r="K19" s="20">
        <v>19.7367956063928</v>
      </c>
      <c r="L19" s="20">
        <v>26.216515888131</v>
      </c>
      <c r="M19" s="20">
        <v>1.01097028370273</v>
      </c>
      <c r="N19" s="20">
        <v>6.22969382969774</v>
      </c>
      <c r="O19" s="28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-168.84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20">
        <v>11.2833066511186</v>
      </c>
      <c r="D20" s="20">
        <v>5.03342772538459</v>
      </c>
      <c r="E20" s="20">
        <v>17.4339572427081</v>
      </c>
      <c r="F20" s="20">
        <v>2.69043470034376</v>
      </c>
      <c r="G20" s="20">
        <v>11.4268149615483</v>
      </c>
      <c r="H20" s="20">
        <v>1.27397436129137</v>
      </c>
      <c r="I20" s="20">
        <v>17.925725345801</v>
      </c>
      <c r="J20" s="20">
        <v>5.801362517672</v>
      </c>
      <c r="K20" s="20">
        <v>4.20115169836208</v>
      </c>
      <c r="L20" s="20">
        <v>8.26454246649519</v>
      </c>
      <c r="M20" s="20">
        <v>4.2082654684782</v>
      </c>
      <c r="N20" s="20">
        <v>18.6787660599904</v>
      </c>
      <c r="O20" s="28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20">
        <v>4.25281804287806</v>
      </c>
      <c r="D21" s="20">
        <v>10.9886209381031</v>
      </c>
      <c r="E21" s="20">
        <v>40.5410695522746</v>
      </c>
      <c r="F21" s="20">
        <v>1.41176854155758</v>
      </c>
      <c r="G21" s="20">
        <v>21.8576685217173</v>
      </c>
      <c r="H21" s="20">
        <v>7.9255127068609</v>
      </c>
      <c r="I21" s="20">
        <v>2.27943604113534</v>
      </c>
      <c r="J21" s="20">
        <v>43.8027786690819</v>
      </c>
      <c r="K21" s="20">
        <v>1.82107208025632</v>
      </c>
      <c r="L21" s="20">
        <v>11.6857783983108</v>
      </c>
      <c r="M21" s="20">
        <v>6.88261922216043</v>
      </c>
      <c r="N21" s="20">
        <v>12.6770533835026</v>
      </c>
      <c r="O21" s="28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-168.84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-168.84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20">
        <v>3.96917981095612</v>
      </c>
      <c r="D22" s="20">
        <v>11.7541320103439</v>
      </c>
      <c r="E22" s="20">
        <v>8.25217966223136</v>
      </c>
      <c r="F22" s="20">
        <v>2.47074729530141</v>
      </c>
      <c r="G22" s="20">
        <v>3.67089546052739</v>
      </c>
      <c r="H22" s="20">
        <v>17.6634301055964</v>
      </c>
      <c r="I22" s="20">
        <v>24.8099998935772</v>
      </c>
      <c r="J22" s="20">
        <v>5.63152903458104</v>
      </c>
      <c r="K22" s="20">
        <v>5.03007810445792</v>
      </c>
      <c r="L22" s="20">
        <v>11.3205568068839</v>
      </c>
      <c r="M22" s="20">
        <v>7.16579767176881</v>
      </c>
      <c r="N22" s="20">
        <v>30.7971606484119</v>
      </c>
      <c r="O22" s="28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-168.84</v>
      </c>
    </row>
    <row r="23" ht="15.75" customHeight="1">
      <c r="B23" s="13">
        <v>20.0</v>
      </c>
      <c r="C23" s="20">
        <v>18.8128920616908</v>
      </c>
      <c r="D23" s="20">
        <v>14.1106463496791</v>
      </c>
      <c r="E23" s="20">
        <v>10.3026052610949</v>
      </c>
      <c r="F23" s="20">
        <v>10.7425948519678</v>
      </c>
      <c r="G23" s="20">
        <v>5.61028406722471</v>
      </c>
      <c r="H23" s="20">
        <v>5.68857514299452</v>
      </c>
      <c r="I23" s="20">
        <v>16.5444919041576</v>
      </c>
      <c r="J23" s="20">
        <v>10.0704625365324</v>
      </c>
      <c r="K23" s="20">
        <v>30.7978865212265</v>
      </c>
      <c r="L23" s="20">
        <v>58.5029785396689</v>
      </c>
      <c r="M23" s="20">
        <v>3.96517624886448</v>
      </c>
      <c r="N23" s="20">
        <v>51.2615565930433</v>
      </c>
      <c r="O23" s="28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-168.84</v>
      </c>
      <c r="Z23" s="16">
        <f>VLOOKUP(IF(L23&gt;240,5,IF(L23&gt;180,4,IF(L23&gt;120,3,IF(L23&gt;60,2,IF(L23&gt;30,1,0))))),Trial!$E$8:$H$13,4)</f>
        <v>-168.84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-168.84</v>
      </c>
    </row>
    <row r="24" ht="15.75" customHeight="1">
      <c r="B24" s="13">
        <v>21.0</v>
      </c>
      <c r="C24" s="20">
        <v>22.2271270571712</v>
      </c>
      <c r="D24" s="20">
        <v>20.7331637799026</v>
      </c>
      <c r="E24" s="20">
        <v>78.72353801994</v>
      </c>
      <c r="F24" s="20">
        <v>23.0187918326322</v>
      </c>
      <c r="G24" s="20">
        <v>9.84056690242141</v>
      </c>
      <c r="H24" s="20">
        <v>5.9576886263676</v>
      </c>
      <c r="I24" s="20">
        <v>33.9179406203052</v>
      </c>
      <c r="J24" s="20">
        <v>52.1829749543862</v>
      </c>
      <c r="K24" s="20">
        <v>21.0090800362144</v>
      </c>
      <c r="L24" s="20">
        <v>8.49655070342124</v>
      </c>
      <c r="M24" s="20">
        <v>6.18651310913265</v>
      </c>
      <c r="N24" s="20">
        <v>39.6513818837425</v>
      </c>
      <c r="O24" s="28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-844.2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-168.84</v>
      </c>
      <c r="X24" s="16">
        <f>VLOOKUP(IF(J24&gt;240,5,IF(J24&gt;180,4,IF(J24&gt;120,3,IF(J24&gt;60,2,IF(J24&gt;30,1,0))))),Trial!$E$8:$H$13,4)</f>
        <v>-168.84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-168.84</v>
      </c>
    </row>
    <row r="25" ht="15.75" customHeight="1">
      <c r="B25" s="13">
        <v>22.0</v>
      </c>
      <c r="C25" s="20">
        <v>14.9507445546991</v>
      </c>
      <c r="D25" s="20">
        <v>13.5590162425524</v>
      </c>
      <c r="E25" s="20">
        <v>3.3697816170752</v>
      </c>
      <c r="F25" s="20">
        <v>26.9244352808658</v>
      </c>
      <c r="G25" s="20">
        <v>13.6215160115817</v>
      </c>
      <c r="H25" s="20">
        <v>10.0507738650776</v>
      </c>
      <c r="I25" s="20">
        <v>0.81511213677004</v>
      </c>
      <c r="J25" s="20">
        <v>49.0998371665306</v>
      </c>
      <c r="K25" s="20">
        <v>13.7326671769041</v>
      </c>
      <c r="L25" s="20">
        <v>32.1456347480139</v>
      </c>
      <c r="M25" s="20">
        <v>3.67442238377407</v>
      </c>
      <c r="N25" s="20">
        <v>29.3511347739462</v>
      </c>
      <c r="O25" s="28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-168.84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-168.84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20">
        <v>5.78010162257381</v>
      </c>
      <c r="D26" s="20">
        <v>7.60078966151923</v>
      </c>
      <c r="E26" s="20">
        <v>0.189554333865419</v>
      </c>
      <c r="F26" s="20">
        <v>14.7864067643298</v>
      </c>
      <c r="G26" s="20">
        <v>9.0435946919024</v>
      </c>
      <c r="H26" s="20">
        <v>24.3635621095512</v>
      </c>
      <c r="I26" s="20">
        <v>36.7979709878286</v>
      </c>
      <c r="J26" s="20">
        <v>17.5145690788733</v>
      </c>
      <c r="K26" s="20">
        <v>5.20139965228736</v>
      </c>
      <c r="L26" s="20">
        <v>16.8831394420223</v>
      </c>
      <c r="M26" s="20">
        <v>17.9360192309352</v>
      </c>
      <c r="N26" s="20">
        <v>17.1449086389722</v>
      </c>
      <c r="O26" s="28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-168.84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20">
        <v>32.7815273850879</v>
      </c>
      <c r="D27" s="20">
        <v>16.313915107401</v>
      </c>
      <c r="E27" s="20">
        <v>38.9095175154229</v>
      </c>
      <c r="F27" s="20">
        <v>19.9153035872834</v>
      </c>
      <c r="G27" s="20">
        <v>12.518525570412</v>
      </c>
      <c r="H27" s="20">
        <v>9.42617294378579</v>
      </c>
      <c r="I27" s="20">
        <v>36.6190715580901</v>
      </c>
      <c r="J27" s="20">
        <v>0.600900042533491</v>
      </c>
      <c r="K27" s="20">
        <v>39.3896313085874</v>
      </c>
      <c r="L27" s="20">
        <v>13.980848318267</v>
      </c>
      <c r="M27" s="20">
        <v>4.82757348334417</v>
      </c>
      <c r="N27" s="20">
        <v>56.5059179129237</v>
      </c>
      <c r="O27" s="28"/>
      <c r="P27" s="13">
        <v>24.0</v>
      </c>
      <c r="Q27" s="16">
        <f>VLOOKUP(IF(C27&gt;240,5,IF(C27&gt;180,4,IF(C27&gt;120,3,IF(C27&gt;60,2,IF(C27&gt;30,1,0))))),Trial!$E$8:$H$13,4)</f>
        <v>-168.84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-168.84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-168.84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-168.84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-168.84</v>
      </c>
    </row>
    <row r="28" ht="15.75" customHeight="1">
      <c r="B28" s="13">
        <v>25.0</v>
      </c>
      <c r="C28" s="20">
        <v>1.83041363219242</v>
      </c>
      <c r="D28" s="20">
        <v>0.939255141499551</v>
      </c>
      <c r="E28" s="20">
        <v>22.0191610312525</v>
      </c>
      <c r="F28" s="20">
        <v>1.41080806464577</v>
      </c>
      <c r="G28" s="20">
        <v>19.7379166719722</v>
      </c>
      <c r="H28" s="20">
        <v>35.1080277077576</v>
      </c>
      <c r="I28" s="20">
        <v>20.5286398244308</v>
      </c>
      <c r="J28" s="20">
        <v>11.9426231173085</v>
      </c>
      <c r="K28" s="20">
        <v>3.94514707149938</v>
      </c>
      <c r="L28" s="20">
        <v>5.09533499367535</v>
      </c>
      <c r="M28" s="20">
        <v>6.4018912402894</v>
      </c>
      <c r="N28" s="20">
        <v>15.418091858107</v>
      </c>
      <c r="O28" s="28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-168.84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20">
        <v>33.1259529739341</v>
      </c>
      <c r="D29" s="20">
        <v>0.390716941983378</v>
      </c>
      <c r="E29" s="20">
        <v>1.31538689533166</v>
      </c>
      <c r="F29" s="20">
        <v>13.5576698457109</v>
      </c>
      <c r="G29" s="20">
        <v>2.10524472164658</v>
      </c>
      <c r="H29" s="20">
        <v>12.3518960544126</v>
      </c>
      <c r="I29" s="20">
        <v>0.422018982387637</v>
      </c>
      <c r="J29" s="20">
        <v>10.7697383141106</v>
      </c>
      <c r="K29" s="20">
        <v>4.97362162917852</v>
      </c>
      <c r="L29" s="20">
        <v>6.51220962870866</v>
      </c>
      <c r="M29" s="20">
        <v>1.02677423972636</v>
      </c>
      <c r="N29" s="20">
        <v>7.29198538698256</v>
      </c>
      <c r="O29" s="28"/>
      <c r="P29" s="13">
        <v>26.0</v>
      </c>
      <c r="Q29" s="16">
        <f>VLOOKUP(IF(C29&gt;240,5,IF(C29&gt;180,4,IF(C29&gt;120,3,IF(C29&gt;60,2,IF(C29&gt;30,1,0))))),Trial!$E$8:$H$13,4)</f>
        <v>-168.84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20">
        <v>5.79085392051522</v>
      </c>
      <c r="D30" s="20">
        <v>2.16683815000579</v>
      </c>
      <c r="E30" s="20">
        <v>36.0665306895694</v>
      </c>
      <c r="F30" s="20">
        <v>14.5528187682413</v>
      </c>
      <c r="G30" s="20">
        <v>2.69325727020642</v>
      </c>
      <c r="H30" s="20">
        <v>10.048524455633</v>
      </c>
      <c r="I30" s="20">
        <v>31.6292193792483</v>
      </c>
      <c r="J30" s="20">
        <v>12.6408438115881</v>
      </c>
      <c r="K30" s="20">
        <v>19.4899278407203</v>
      </c>
      <c r="L30" s="20">
        <v>23.4292342628436</v>
      </c>
      <c r="M30" s="20">
        <v>18.7204941635238</v>
      </c>
      <c r="N30" s="20">
        <v>2.09818242444931</v>
      </c>
      <c r="O30" s="28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-168.84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-168.84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20">
        <v>8.5154643910937</v>
      </c>
      <c r="D31" s="20">
        <v>14.4817985867368</v>
      </c>
      <c r="E31" s="20">
        <v>3.709857879627</v>
      </c>
      <c r="F31" s="20">
        <v>1.05806821882146</v>
      </c>
      <c r="G31" s="20">
        <v>4.19395414049924</v>
      </c>
      <c r="H31" s="20">
        <v>11.805071365495</v>
      </c>
      <c r="I31" s="20">
        <v>13.1997715908321</v>
      </c>
      <c r="J31" s="20">
        <v>5.57731663808227</v>
      </c>
      <c r="K31" s="20">
        <v>13.65769861203</v>
      </c>
      <c r="L31" s="20">
        <v>8.40923804556951</v>
      </c>
      <c r="M31" s="20">
        <v>9.1514760022983</v>
      </c>
      <c r="N31" s="20">
        <v>1.35733327376979</v>
      </c>
      <c r="O31" s="28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20">
        <v>0.838029364215794</v>
      </c>
      <c r="D32" s="20">
        <v>10.2894552773796</v>
      </c>
      <c r="E32" s="20">
        <v>10.3792534978129</v>
      </c>
      <c r="F32" s="20">
        <v>21.8755872162495</v>
      </c>
      <c r="G32" s="20">
        <v>12.2505108726429</v>
      </c>
      <c r="H32" s="20">
        <v>6.96603509131819</v>
      </c>
      <c r="I32" s="20">
        <v>17.1425909728961</v>
      </c>
      <c r="J32" s="20">
        <v>27.9715282736782</v>
      </c>
      <c r="K32" s="20">
        <v>11.0006005482722</v>
      </c>
      <c r="L32" s="20">
        <v>23.9666744681511</v>
      </c>
      <c r="M32" s="20">
        <v>23.6930888692353</v>
      </c>
      <c r="N32" s="20">
        <v>7.17292476212606</v>
      </c>
      <c r="O32" s="28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20">
        <v>15.3756117302211</v>
      </c>
      <c r="D33" s="20">
        <v>61.367322510683</v>
      </c>
      <c r="E33" s="20">
        <v>9.01309991022572</v>
      </c>
      <c r="F33" s="20">
        <v>10.4367315843561</v>
      </c>
      <c r="G33" s="20">
        <v>27.7025634579742</v>
      </c>
      <c r="H33" s="20">
        <v>9.74247017176822</v>
      </c>
      <c r="I33" s="20">
        <v>15.0700358993592</v>
      </c>
      <c r="J33" s="20">
        <v>12.9373409220235</v>
      </c>
      <c r="K33" s="20">
        <v>26.7219049470935</v>
      </c>
      <c r="L33" s="20">
        <v>5.31564556064396</v>
      </c>
      <c r="M33" s="20">
        <v>15.7009076215925</v>
      </c>
      <c r="N33" s="20">
        <v>10.9119940125399</v>
      </c>
      <c r="O33" s="28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-844.2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20">
        <v>2.64271121006459</v>
      </c>
      <c r="D34" s="20">
        <v>34.0078356283578</v>
      </c>
      <c r="E34" s="20">
        <v>1.06348327361047</v>
      </c>
      <c r="F34" s="20">
        <v>11.418239911388</v>
      </c>
      <c r="G34" s="20">
        <v>11.9724972880521</v>
      </c>
      <c r="H34" s="20">
        <v>0.663715809197897</v>
      </c>
      <c r="I34" s="20">
        <v>4.79583341628313</v>
      </c>
      <c r="J34" s="20">
        <v>87.1467623809233</v>
      </c>
      <c r="K34" s="20">
        <v>17.1237643963412</v>
      </c>
      <c r="L34" s="20">
        <v>38.0219822487202</v>
      </c>
      <c r="M34" s="20">
        <v>17.276172143663</v>
      </c>
      <c r="N34" s="20">
        <v>46.7496206958718</v>
      </c>
      <c r="O34" s="28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-168.84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-844.2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-168.84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-168.84</v>
      </c>
    </row>
    <row r="35" ht="15.75" customHeight="1">
      <c r="B35" s="13">
        <v>32.0</v>
      </c>
      <c r="C35" s="20">
        <v>9.01357707101852</v>
      </c>
      <c r="D35" s="20">
        <v>6.23596128774807</v>
      </c>
      <c r="E35" s="20">
        <v>4.34132545022294</v>
      </c>
      <c r="F35" s="20">
        <v>0.425971052860023</v>
      </c>
      <c r="G35" s="20">
        <v>11.779449590783</v>
      </c>
      <c r="H35" s="20">
        <v>9.0792707568161</v>
      </c>
      <c r="I35" s="20">
        <v>2.2877175360918</v>
      </c>
      <c r="J35" s="20">
        <v>1.63088449231072</v>
      </c>
      <c r="K35" s="20">
        <v>6.62443211059745</v>
      </c>
      <c r="L35" s="20">
        <v>0.0493778289457357</v>
      </c>
      <c r="M35" s="20">
        <v>65.068963793063</v>
      </c>
      <c r="N35" s="20">
        <v>21.3343133857909</v>
      </c>
      <c r="O35" s="28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-844.2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20">
        <v>0.181134640001184</v>
      </c>
      <c r="D36" s="20">
        <v>8.14444057957234</v>
      </c>
      <c r="E36" s="20">
        <v>10.1475281691098</v>
      </c>
      <c r="F36" s="20">
        <v>22.9872568218473</v>
      </c>
      <c r="G36" s="20">
        <v>6.83771261014044</v>
      </c>
      <c r="H36" s="20">
        <v>2.18333970755339</v>
      </c>
      <c r="I36" s="20">
        <v>0.0701040130037805</v>
      </c>
      <c r="J36" s="20">
        <v>25.7637498142633</v>
      </c>
      <c r="K36" s="20">
        <v>47.5207582463451</v>
      </c>
      <c r="L36" s="20">
        <v>18.7135031813042</v>
      </c>
      <c r="M36" s="20">
        <v>8.04308556485921</v>
      </c>
      <c r="N36" s="20">
        <v>6.95443575270474</v>
      </c>
      <c r="O36" s="28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-168.84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20">
        <v>15.2663986192303</v>
      </c>
      <c r="D37" s="20">
        <v>18.4894032211261</v>
      </c>
      <c r="E37" s="20">
        <v>5.04209924256429</v>
      </c>
      <c r="F37" s="20">
        <v>0.749960531618263</v>
      </c>
      <c r="G37" s="20">
        <v>13.6786974028902</v>
      </c>
      <c r="H37" s="20">
        <v>8.14224154455587</v>
      </c>
      <c r="I37" s="20">
        <v>8.85703383944929</v>
      </c>
      <c r="J37" s="20">
        <v>11.8850841739433</v>
      </c>
      <c r="K37" s="20">
        <v>40.0862332321426</v>
      </c>
      <c r="L37" s="20">
        <v>25.5600636258327</v>
      </c>
      <c r="M37" s="20">
        <v>18.2339692619031</v>
      </c>
      <c r="N37" s="20">
        <v>8.6485413601622</v>
      </c>
      <c r="O37" s="28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-168.84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20">
        <v>23.3263912487109</v>
      </c>
      <c r="D38" s="20">
        <v>0.294229858311595</v>
      </c>
      <c r="E38" s="20">
        <v>19.2161384917082</v>
      </c>
      <c r="F38" s="20">
        <v>10.4793995587114</v>
      </c>
      <c r="G38" s="20">
        <v>16.8726689641582</v>
      </c>
      <c r="H38" s="20">
        <v>3.1642403034131</v>
      </c>
      <c r="I38" s="20">
        <v>10.6068628694149</v>
      </c>
      <c r="J38" s="20">
        <v>3.67769747972488</v>
      </c>
      <c r="K38" s="20">
        <v>7.03520609764382</v>
      </c>
      <c r="L38" s="20">
        <v>1.06537081534043</v>
      </c>
      <c r="M38" s="20">
        <v>7.42164907045662</v>
      </c>
      <c r="N38" s="20">
        <v>3.29429664183408</v>
      </c>
      <c r="O38" s="28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20">
        <v>3.1274124328047</v>
      </c>
      <c r="D39" s="20">
        <v>6.2742793536745</v>
      </c>
      <c r="E39" s="20">
        <v>17.4474934016572</v>
      </c>
      <c r="F39" s="20">
        <v>11.4193466299431</v>
      </c>
      <c r="G39" s="20">
        <v>12.418893444653</v>
      </c>
      <c r="H39" s="20">
        <v>11.833864897642</v>
      </c>
      <c r="I39" s="20">
        <v>8.61452677985653</v>
      </c>
      <c r="J39" s="20">
        <v>2.56113564362749</v>
      </c>
      <c r="K39" s="20">
        <v>3.75151226297021</v>
      </c>
      <c r="L39" s="20">
        <v>5.76914806753363</v>
      </c>
      <c r="M39" s="20">
        <v>4.79225390357897</v>
      </c>
      <c r="N39" s="20">
        <v>7.97788616968319</v>
      </c>
      <c r="O39" s="28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20">
        <v>12.0523199150185</v>
      </c>
      <c r="D40" s="20">
        <v>41.949731704765</v>
      </c>
      <c r="E40" s="20">
        <v>4.88067107706958</v>
      </c>
      <c r="F40" s="20">
        <v>6.72021467937157</v>
      </c>
      <c r="G40" s="20">
        <v>4.2262816359289</v>
      </c>
      <c r="H40" s="20">
        <v>5.46363089466467</v>
      </c>
      <c r="I40" s="20">
        <v>20.8746016199205</v>
      </c>
      <c r="J40" s="20">
        <v>18.4106566936927</v>
      </c>
      <c r="K40" s="20">
        <v>7.2065211343579</v>
      </c>
      <c r="L40" s="20">
        <v>6.78934013005346</v>
      </c>
      <c r="M40" s="20">
        <v>33.2563323601803</v>
      </c>
      <c r="N40" s="20">
        <v>0.831639035604894</v>
      </c>
      <c r="O40" s="28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-168.84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-168.84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20">
        <v>9.24342073732987</v>
      </c>
      <c r="D41" s="20">
        <v>2.15526547330202</v>
      </c>
      <c r="E41" s="20">
        <v>15.6469439103486</v>
      </c>
      <c r="F41" s="20">
        <v>18.3579586765947</v>
      </c>
      <c r="G41" s="20">
        <v>4.28909345995635</v>
      </c>
      <c r="H41" s="20">
        <v>13.8902920943903</v>
      </c>
      <c r="I41" s="20">
        <v>18.587576583329</v>
      </c>
      <c r="J41" s="20">
        <v>9.58518279483542</v>
      </c>
      <c r="K41" s="20">
        <v>57.6905593337649</v>
      </c>
      <c r="L41" s="20">
        <v>12.1433690416845</v>
      </c>
      <c r="M41" s="20">
        <v>2.36854835487437</v>
      </c>
      <c r="N41" s="20">
        <v>49.212932733161</v>
      </c>
      <c r="O41" s="28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-168.84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-168.84</v>
      </c>
    </row>
    <row r="42" ht="15.75" customHeight="1">
      <c r="B42" s="13">
        <v>39.0</v>
      </c>
      <c r="C42" s="20">
        <v>62.9606704189818</v>
      </c>
      <c r="D42" s="20">
        <v>7.99558960005453</v>
      </c>
      <c r="E42" s="20">
        <v>6.80960341589525</v>
      </c>
      <c r="F42" s="20">
        <v>30.6219160357926</v>
      </c>
      <c r="G42" s="20">
        <v>6.7332735308446</v>
      </c>
      <c r="H42" s="20">
        <v>2.4455375620164</v>
      </c>
      <c r="I42" s="20">
        <v>47.8139580015965</v>
      </c>
      <c r="J42" s="20">
        <v>10.565606499392</v>
      </c>
      <c r="K42" s="20">
        <v>26.49252651152</v>
      </c>
      <c r="L42" s="20">
        <v>21.3441574212095</v>
      </c>
      <c r="M42" s="20">
        <v>25.146008998758</v>
      </c>
      <c r="N42" s="20">
        <v>1.80143888108432</v>
      </c>
      <c r="O42" s="28"/>
      <c r="P42" s="13">
        <v>39.0</v>
      </c>
      <c r="Q42" s="16">
        <f>VLOOKUP(IF(C42&gt;240,5,IF(C42&gt;180,4,IF(C42&gt;120,3,IF(C42&gt;60,2,IF(C42&gt;30,1,0))))),Trial!$E$8:$H$13,4)</f>
        <v>-844.2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-168.84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-168.84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20">
        <v>46.4159675289817</v>
      </c>
      <c r="D43" s="20">
        <v>16.6803283005239</v>
      </c>
      <c r="E43" s="20">
        <v>28.6795933718298</v>
      </c>
      <c r="F43" s="20">
        <v>0.207131321076304</v>
      </c>
      <c r="G43" s="20">
        <v>2.787034814246</v>
      </c>
      <c r="H43" s="20">
        <v>0.0428869153145507</v>
      </c>
      <c r="I43" s="20">
        <v>23.8505906412814</v>
      </c>
      <c r="J43" s="20">
        <v>9.30674676317722</v>
      </c>
      <c r="K43" s="20">
        <v>9.84797063050792</v>
      </c>
      <c r="L43" s="20">
        <v>1.04744861600921</v>
      </c>
      <c r="M43" s="20">
        <v>18.9190139782539</v>
      </c>
      <c r="N43" s="20">
        <v>20.8267738378111</v>
      </c>
      <c r="O43" s="28"/>
      <c r="P43" s="13">
        <v>40.0</v>
      </c>
      <c r="Q43" s="16">
        <f>VLOOKUP(IF(C43&gt;240,5,IF(C43&gt;180,4,IF(C43&gt;120,3,IF(C43&gt;60,2,IF(C43&gt;30,1,0))))),Trial!$E$8:$H$13,4)</f>
        <v>-168.84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20">
        <v>11.4690267288344</v>
      </c>
      <c r="D44" s="20">
        <v>2.8161635203287</v>
      </c>
      <c r="E44" s="20">
        <v>25.1909440951865</v>
      </c>
      <c r="F44" s="20">
        <v>42.9877142462911</v>
      </c>
      <c r="G44" s="20">
        <v>67.5591457707416</v>
      </c>
      <c r="H44" s="20">
        <v>1.14552245009691</v>
      </c>
      <c r="I44" s="20">
        <v>8.85333042126149</v>
      </c>
      <c r="J44" s="20">
        <v>53.2192920955056</v>
      </c>
      <c r="K44" s="20">
        <v>11.1593729215274</v>
      </c>
      <c r="L44" s="20">
        <v>2.58555603213608</v>
      </c>
      <c r="M44" s="20">
        <v>0.221209691371769</v>
      </c>
      <c r="N44" s="20">
        <v>3.60863259376332</v>
      </c>
      <c r="O44" s="28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-168.84</v>
      </c>
      <c r="U44" s="16">
        <f>VLOOKUP(IF(G44&gt;240,5,IF(G44&gt;180,4,IF(G44&gt;120,3,IF(G44&gt;60,2,IF(G44&gt;30,1,0))))),Trial!$E$8:$H$13,4)</f>
        <v>-844.2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-168.84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20">
        <v>16.9027615667842</v>
      </c>
      <c r="D45" s="20">
        <v>22.0839842462502</v>
      </c>
      <c r="E45" s="20">
        <v>3.19764887681231</v>
      </c>
      <c r="F45" s="20">
        <v>74.2488909748045</v>
      </c>
      <c r="G45" s="20">
        <v>21.3186637869922</v>
      </c>
      <c r="H45" s="20">
        <v>21.7316088905994</v>
      </c>
      <c r="I45" s="20">
        <v>23.4402829427703</v>
      </c>
      <c r="J45" s="20">
        <v>2.4620625958778</v>
      </c>
      <c r="K45" s="20">
        <v>21.5478356635634</v>
      </c>
      <c r="L45" s="20">
        <v>1.14673940655395</v>
      </c>
      <c r="M45" s="20">
        <v>1.27238370228007</v>
      </c>
      <c r="N45" s="20">
        <v>37.8727333135625</v>
      </c>
      <c r="O45" s="28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-844.2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-168.84</v>
      </c>
    </row>
    <row r="46" ht="15.75" customHeight="1">
      <c r="B46" s="13">
        <v>43.0</v>
      </c>
      <c r="C46" s="20">
        <v>33.7849339467768</v>
      </c>
      <c r="D46" s="20">
        <v>37.5705501138886</v>
      </c>
      <c r="E46" s="20">
        <v>30.1561178068135</v>
      </c>
      <c r="F46" s="20">
        <v>28.1060226994071</v>
      </c>
      <c r="G46" s="20">
        <v>11.7855233133988</v>
      </c>
      <c r="H46" s="20">
        <v>6.87582968501374</v>
      </c>
      <c r="I46" s="20">
        <v>27.4148347309295</v>
      </c>
      <c r="J46" s="20">
        <v>23.6865364561293</v>
      </c>
      <c r="K46" s="20">
        <v>13.5809243045034</v>
      </c>
      <c r="L46" s="20">
        <v>8.58609259827062</v>
      </c>
      <c r="M46" s="20">
        <v>1.29103113341201</v>
      </c>
      <c r="N46" s="20">
        <v>21.0364786616031</v>
      </c>
      <c r="O46" s="28"/>
      <c r="P46" s="13">
        <v>43.0</v>
      </c>
      <c r="Q46" s="16">
        <f>VLOOKUP(IF(C46&gt;240,5,IF(C46&gt;180,4,IF(C46&gt;120,3,IF(C46&gt;60,2,IF(C46&gt;30,1,0))))),Trial!$E$8:$H$13,4)</f>
        <v>-168.84</v>
      </c>
      <c r="R46" s="16">
        <f>VLOOKUP(IF(D46&gt;240,5,IF(D46&gt;180,4,IF(D46&gt;120,3,IF(D46&gt;60,2,IF(D46&gt;30,1,0))))),Trial!$E$8:$H$13,4)</f>
        <v>-168.84</v>
      </c>
      <c r="S46" s="16">
        <f>VLOOKUP(IF(E46&gt;240,5,IF(E46&gt;180,4,IF(E46&gt;120,3,IF(E46&gt;60,2,IF(E46&gt;30,1,0))))),Trial!$E$8:$H$13,4)</f>
        <v>-168.84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20">
        <v>16.0030455322223</v>
      </c>
      <c r="D47" s="20">
        <v>4.86402840261973</v>
      </c>
      <c r="E47" s="20">
        <v>9.88488999428228</v>
      </c>
      <c r="F47" s="20">
        <v>3.92553687561303</v>
      </c>
      <c r="G47" s="20">
        <v>0.430528889358459</v>
      </c>
      <c r="H47" s="20">
        <v>24.5062252387634</v>
      </c>
      <c r="I47" s="20">
        <v>25.3796575950894</v>
      </c>
      <c r="J47" s="20">
        <v>0.848960678558797</v>
      </c>
      <c r="K47" s="20">
        <v>11.1105842326319</v>
      </c>
      <c r="L47" s="20">
        <v>8.33745926152915</v>
      </c>
      <c r="M47" s="20">
        <v>4.29963520725711</v>
      </c>
      <c r="N47" s="20">
        <v>11.7291329561951</v>
      </c>
      <c r="O47" s="28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20">
        <v>8.32971186144277</v>
      </c>
      <c r="D48" s="20">
        <v>3.52328246407323</v>
      </c>
      <c r="E48" s="20">
        <v>1.14657673984766</v>
      </c>
      <c r="F48" s="20">
        <v>15.0869858644635</v>
      </c>
      <c r="G48" s="20">
        <v>1.57274112571031</v>
      </c>
      <c r="H48" s="20">
        <v>15.1543160475077</v>
      </c>
      <c r="I48" s="20">
        <v>9.81742291711271</v>
      </c>
      <c r="J48" s="20">
        <v>70.6308429343681</v>
      </c>
      <c r="K48" s="20">
        <v>5.22593052824959</v>
      </c>
      <c r="L48" s="20">
        <v>20.8091953428648</v>
      </c>
      <c r="M48" s="20">
        <v>15.9423755149575</v>
      </c>
      <c r="N48" s="20">
        <v>3.73621848877519</v>
      </c>
      <c r="O48" s="28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-844.2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20">
        <v>4.5831223600544</v>
      </c>
      <c r="D49" s="20">
        <v>36.2221923544725</v>
      </c>
      <c r="E49" s="20">
        <v>19.3147395405205</v>
      </c>
      <c r="F49" s="20">
        <v>14.1925810317727</v>
      </c>
      <c r="G49" s="20">
        <v>26.1608215781364</v>
      </c>
      <c r="H49" s="20">
        <v>17.2083941375123</v>
      </c>
      <c r="I49" s="20">
        <v>9.99682660913095</v>
      </c>
      <c r="J49" s="20">
        <v>41.5313214510402</v>
      </c>
      <c r="K49" s="20">
        <v>19.8418944183024</v>
      </c>
      <c r="L49" s="20">
        <v>9.67985291965306</v>
      </c>
      <c r="M49" s="20">
        <v>40.0159344896396</v>
      </c>
      <c r="N49" s="20">
        <v>27.5609752802614</v>
      </c>
      <c r="O49" s="28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-168.84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-168.84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-168.84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20">
        <v>29.3403152456943</v>
      </c>
      <c r="D50" s="20">
        <v>19.7105888736652</v>
      </c>
      <c r="E50" s="20">
        <v>3.23773194614477</v>
      </c>
      <c r="F50" s="20">
        <v>16.8326045706155</v>
      </c>
      <c r="G50" s="20">
        <v>2.07089446485043</v>
      </c>
      <c r="H50" s="20">
        <v>7.94287553289905</v>
      </c>
      <c r="I50" s="20">
        <v>19.6349249867009</v>
      </c>
      <c r="J50" s="20">
        <v>48.301833940012</v>
      </c>
      <c r="K50" s="20">
        <v>3.48395735956728</v>
      </c>
      <c r="L50" s="20">
        <v>17.7277211140128</v>
      </c>
      <c r="M50" s="20">
        <v>30.7065115670178</v>
      </c>
      <c r="N50" s="20">
        <v>1.81396722559611</v>
      </c>
      <c r="O50" s="28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-168.84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-168.84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20">
        <v>36.9533069878539</v>
      </c>
      <c r="D51" s="20">
        <v>7.10626206127927</v>
      </c>
      <c r="E51" s="20">
        <v>56.3495008709067</v>
      </c>
      <c r="F51" s="20">
        <v>3.47788477549329</v>
      </c>
      <c r="G51" s="20">
        <v>8.01031928043813</v>
      </c>
      <c r="H51" s="20">
        <v>3.85024288902059</v>
      </c>
      <c r="I51" s="20">
        <v>44.2713497553892</v>
      </c>
      <c r="J51" s="20">
        <v>11.965898876884</v>
      </c>
      <c r="K51" s="20">
        <v>1.24680005712435</v>
      </c>
      <c r="L51" s="20">
        <v>87.2726148149843</v>
      </c>
      <c r="M51" s="20">
        <v>12.9541565983774</v>
      </c>
      <c r="N51" s="20">
        <v>17.10424777523</v>
      </c>
      <c r="O51" s="28"/>
      <c r="P51" s="13">
        <v>48.0</v>
      </c>
      <c r="Q51" s="16">
        <f>VLOOKUP(IF(C51&gt;240,5,IF(C51&gt;180,4,IF(C51&gt;120,3,IF(C51&gt;60,2,IF(C51&gt;30,1,0))))),Trial!$E$8:$H$13,4)</f>
        <v>-168.84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-168.84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-168.84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-844.2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20">
        <v>18.1204076756941</v>
      </c>
      <c r="D52" s="20">
        <v>53.9940620275372</v>
      </c>
      <c r="E52" s="20">
        <v>14.8296558925539</v>
      </c>
      <c r="F52" s="20">
        <v>23.2557129754189</v>
      </c>
      <c r="G52" s="20">
        <v>2.50511564780027</v>
      </c>
      <c r="H52" s="20">
        <v>5.32884046813643</v>
      </c>
      <c r="I52" s="20">
        <v>0.239348436770862</v>
      </c>
      <c r="J52" s="20">
        <v>30.2324285252456</v>
      </c>
      <c r="K52" s="20">
        <v>6.98179591214284</v>
      </c>
      <c r="L52" s="20">
        <v>11.7750797973232</v>
      </c>
      <c r="M52" s="20">
        <v>12.7940153273847</v>
      </c>
      <c r="N52" s="20">
        <v>5.26540047023445</v>
      </c>
      <c r="O52" s="28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-168.84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-168.84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20">
        <v>32.524283423992</v>
      </c>
      <c r="D53" s="20">
        <v>4.65966056333855</v>
      </c>
      <c r="E53" s="20">
        <v>38.6574444621524</v>
      </c>
      <c r="F53" s="20">
        <v>34.7532588503977</v>
      </c>
      <c r="G53" s="20">
        <v>11.0159063100101</v>
      </c>
      <c r="H53" s="20">
        <v>9.06753468560055</v>
      </c>
      <c r="I53" s="20">
        <v>33.9435357924233</v>
      </c>
      <c r="J53" s="20">
        <v>18.2494615617426</v>
      </c>
      <c r="K53" s="20">
        <v>10.5663806799086</v>
      </c>
      <c r="L53" s="20">
        <v>47.5952106052234</v>
      </c>
      <c r="M53" s="20">
        <v>19.5645763718741</v>
      </c>
      <c r="N53" s="20">
        <v>2.7205132576637</v>
      </c>
      <c r="O53" s="28"/>
      <c r="P53" s="13">
        <v>50.0</v>
      </c>
      <c r="Q53" s="16">
        <f>VLOOKUP(IF(C53&gt;240,5,IF(C53&gt;180,4,IF(C53&gt;120,3,IF(C53&gt;60,2,IF(C53&gt;30,1,0))))),Trial!$E$8:$H$13,4)</f>
        <v>-168.84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-168.84</v>
      </c>
      <c r="T53" s="16">
        <f>VLOOKUP(IF(F53&gt;240,5,IF(F53&gt;180,4,IF(F53&gt;120,3,IF(F53&gt;60,2,IF(F53&gt;30,1,0))))),Trial!$E$8:$H$13,4)</f>
        <v>-168.84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-168.84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-168.84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20">
        <v>3.78922370262444</v>
      </c>
      <c r="D54" s="20">
        <v>4.22096260494696</v>
      </c>
      <c r="E54" s="20">
        <v>30.8852326298568</v>
      </c>
      <c r="F54" s="20">
        <v>44.4964595462102</v>
      </c>
      <c r="G54" s="20">
        <v>16.3812899040126</v>
      </c>
      <c r="H54" s="20">
        <v>9.38015914522111</v>
      </c>
      <c r="I54" s="20">
        <v>33.7533612251004</v>
      </c>
      <c r="J54" s="20">
        <v>20.2729119959505</v>
      </c>
      <c r="K54" s="20">
        <v>13.1320460227536</v>
      </c>
      <c r="L54" s="20">
        <v>31.9139491095861</v>
      </c>
      <c r="M54" s="20">
        <v>0.944886762339277</v>
      </c>
      <c r="N54" s="20">
        <v>27.1685371162806</v>
      </c>
      <c r="O54" s="28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-168.84</v>
      </c>
      <c r="T54" s="16">
        <f>VLOOKUP(IF(F54&gt;240,5,IF(F54&gt;180,4,IF(F54&gt;120,3,IF(F54&gt;60,2,IF(F54&gt;30,1,0))))),Trial!$E$8:$H$13,4)</f>
        <v>-168.84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-168.84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-168.84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20">
        <v>4.63288988918066</v>
      </c>
      <c r="D55" s="20">
        <v>13.3567490329253</v>
      </c>
      <c r="E55" s="20">
        <v>7.41341600194573</v>
      </c>
      <c r="F55" s="20">
        <v>16.6206994693013</v>
      </c>
      <c r="G55" s="20">
        <v>3.89685840345919</v>
      </c>
      <c r="H55" s="20">
        <v>20.7088918279143</v>
      </c>
      <c r="I55" s="20">
        <v>2.28068254170967</v>
      </c>
      <c r="J55" s="20">
        <v>32.1719075441083</v>
      </c>
      <c r="K55" s="20">
        <v>16.8712445854427</v>
      </c>
      <c r="L55" s="20">
        <v>36.199133794727</v>
      </c>
      <c r="M55" s="20">
        <v>26.3049988063488</v>
      </c>
      <c r="N55" s="20">
        <v>72.5450593009036</v>
      </c>
      <c r="O55" s="28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-168.84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-168.84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-844.2</v>
      </c>
    </row>
    <row r="56" ht="15.75" customHeight="1">
      <c r="B56" s="13">
        <v>53.0</v>
      </c>
      <c r="C56" s="20">
        <v>5.99750957451761</v>
      </c>
      <c r="D56" s="20">
        <v>4.89219879474111</v>
      </c>
      <c r="E56" s="20">
        <v>7.33718494044404</v>
      </c>
      <c r="F56" s="20">
        <v>7.76483623310924</v>
      </c>
      <c r="G56" s="20">
        <v>21.2788686888728</v>
      </c>
      <c r="H56" s="20">
        <v>8.11807527023002</v>
      </c>
      <c r="I56" s="20">
        <v>26.0818385972146</v>
      </c>
      <c r="J56" s="20">
        <v>7.42799500236288</v>
      </c>
      <c r="K56" s="20">
        <v>25.6187614413414</v>
      </c>
      <c r="L56" s="20">
        <v>37.5585441551825</v>
      </c>
      <c r="M56" s="20">
        <v>5.8465106994845</v>
      </c>
      <c r="N56" s="20">
        <v>1.12793154548854</v>
      </c>
      <c r="O56" s="28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-168.84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20">
        <v>10.9098869484915</v>
      </c>
      <c r="D57" s="20">
        <v>14.3616109521346</v>
      </c>
      <c r="E57" s="20">
        <v>21.0157427845324</v>
      </c>
      <c r="F57" s="20">
        <v>1.27839725464582</v>
      </c>
      <c r="G57" s="20">
        <v>26.8984320328871</v>
      </c>
      <c r="H57" s="20">
        <v>11.2059206138266</v>
      </c>
      <c r="I57" s="20">
        <v>37.8348092954008</v>
      </c>
      <c r="J57" s="20">
        <v>5.69331341190264</v>
      </c>
      <c r="K57" s="20">
        <v>4.67927039600909</v>
      </c>
      <c r="L57" s="20">
        <v>27.3901335696194</v>
      </c>
      <c r="M57" s="20">
        <v>4.63883326621726</v>
      </c>
      <c r="N57" s="20">
        <v>7.59584888583049</v>
      </c>
      <c r="O57" s="28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-168.84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20">
        <v>16.1790222621741</v>
      </c>
      <c r="D58" s="20">
        <v>27.255322407851</v>
      </c>
      <c r="E58" s="20">
        <v>5.83391971187666</v>
      </c>
      <c r="F58" s="20">
        <v>0.534908431582153</v>
      </c>
      <c r="G58" s="20">
        <v>7.68886717502028</v>
      </c>
      <c r="H58" s="20">
        <v>22.7534943433914</v>
      </c>
      <c r="I58" s="20">
        <v>14.2787575994836</v>
      </c>
      <c r="J58" s="20">
        <v>13.8595365247864</v>
      </c>
      <c r="K58" s="20">
        <v>3.53089582957898</v>
      </c>
      <c r="L58" s="20">
        <v>20.7906066945972</v>
      </c>
      <c r="M58" s="20">
        <v>10.0421412102878</v>
      </c>
      <c r="N58" s="20">
        <v>54.9838198850564</v>
      </c>
      <c r="O58" s="28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-168.84</v>
      </c>
    </row>
    <row r="59" ht="15.75" customHeight="1">
      <c r="B59" s="13">
        <v>56.0</v>
      </c>
      <c r="C59" s="20">
        <v>51.824514540688</v>
      </c>
      <c r="D59" s="20">
        <v>51.3053318087883</v>
      </c>
      <c r="E59" s="20">
        <v>2.91134302038699</v>
      </c>
      <c r="F59" s="20">
        <v>28.6377482569281</v>
      </c>
      <c r="G59" s="20">
        <v>38.2616383097788</v>
      </c>
      <c r="H59" s="20">
        <v>3.05247258745168</v>
      </c>
      <c r="I59" s="20">
        <v>24.1222484304074</v>
      </c>
      <c r="J59" s="20">
        <v>19.8468661860781</v>
      </c>
      <c r="K59" s="20">
        <v>27.3912032960419</v>
      </c>
      <c r="L59" s="20">
        <v>15.3059574163737</v>
      </c>
      <c r="M59" s="20">
        <v>3.58456749469042</v>
      </c>
      <c r="N59" s="20">
        <v>0.0805968046188354</v>
      </c>
      <c r="O59" s="28"/>
      <c r="P59" s="13">
        <v>56.0</v>
      </c>
      <c r="Q59" s="16">
        <f>VLOOKUP(IF(C59&gt;240,5,IF(C59&gt;180,4,IF(C59&gt;120,3,IF(C59&gt;60,2,IF(C59&gt;30,1,0))))),Trial!$E$8:$H$13,4)</f>
        <v>-168.84</v>
      </c>
      <c r="R59" s="16">
        <f>VLOOKUP(IF(D59&gt;240,5,IF(D59&gt;180,4,IF(D59&gt;120,3,IF(D59&gt;60,2,IF(D59&gt;30,1,0))))),Trial!$E$8:$H$13,4)</f>
        <v>-168.84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-168.84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20">
        <v>8.91966348979622</v>
      </c>
      <c r="D60" s="20">
        <v>4.26275514953428</v>
      </c>
      <c r="E60" s="20">
        <v>30.9552257681701</v>
      </c>
      <c r="F60" s="20">
        <v>2.16695834443168</v>
      </c>
      <c r="G60" s="20">
        <v>4.75793639430776</v>
      </c>
      <c r="H60" s="20">
        <v>3.68758393051019</v>
      </c>
      <c r="I60" s="20">
        <v>29.5300744088802</v>
      </c>
      <c r="J60" s="20">
        <v>21.0462938143376</v>
      </c>
      <c r="K60" s="20">
        <v>40.8215425610265</v>
      </c>
      <c r="L60" s="20">
        <v>12.978313746232</v>
      </c>
      <c r="M60" s="20">
        <v>8.49554947111756</v>
      </c>
      <c r="N60" s="20">
        <v>30.9360614126984</v>
      </c>
      <c r="O60" s="28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-168.84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-168.84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-168.84</v>
      </c>
    </row>
    <row r="61" ht="15.75" customHeight="1">
      <c r="B61" s="13">
        <v>58.0</v>
      </c>
      <c r="C61" s="20">
        <v>0.0844245823364444</v>
      </c>
      <c r="D61" s="20">
        <v>17.2919526596772</v>
      </c>
      <c r="E61" s="20">
        <v>11.0118474326833</v>
      </c>
      <c r="F61" s="20">
        <v>0.456076981635329</v>
      </c>
      <c r="G61" s="20">
        <v>0.221945880912244</v>
      </c>
      <c r="H61" s="20">
        <v>3.02886256948113</v>
      </c>
      <c r="I61" s="20">
        <v>46.0008193527289</v>
      </c>
      <c r="J61" s="20">
        <v>3.78487811191007</v>
      </c>
      <c r="K61" s="20">
        <v>0.995927687552491</v>
      </c>
      <c r="L61" s="20">
        <v>15.3314170700716</v>
      </c>
      <c r="M61" s="20">
        <v>8.89684165595099</v>
      </c>
      <c r="N61" s="20">
        <v>5.4235523706302</v>
      </c>
      <c r="O61" s="28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-168.84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20">
        <v>5.84984664106742</v>
      </c>
      <c r="D62" s="20">
        <v>5.74892403557897</v>
      </c>
      <c r="E62" s="20">
        <v>32.3773458674272</v>
      </c>
      <c r="F62" s="20">
        <v>51.8653019492455</v>
      </c>
      <c r="G62" s="20">
        <v>8.20663591381162</v>
      </c>
      <c r="H62" s="20">
        <v>23.7199535953317</v>
      </c>
      <c r="I62" s="20">
        <v>17.8873158193411</v>
      </c>
      <c r="J62" s="20">
        <v>0.617531515994655</v>
      </c>
      <c r="K62" s="20">
        <v>26.0384267090324</v>
      </c>
      <c r="L62" s="20">
        <v>1.8731341464445</v>
      </c>
      <c r="M62" s="20">
        <v>16.1822847801272</v>
      </c>
      <c r="N62" s="20">
        <v>22.9936800657696</v>
      </c>
      <c r="O62" s="28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-168.84</v>
      </c>
      <c r="T62" s="16">
        <f>VLOOKUP(IF(F62&gt;240,5,IF(F62&gt;180,4,IF(F62&gt;120,3,IF(F62&gt;60,2,IF(F62&gt;30,1,0))))),Trial!$E$8:$H$13,4)</f>
        <v>-168.84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20">
        <v>0.761067908405301</v>
      </c>
      <c r="D63" s="20">
        <v>10.9039856760138</v>
      </c>
      <c r="E63" s="20">
        <v>42.3772195701428</v>
      </c>
      <c r="F63" s="20">
        <v>16.0403204283895</v>
      </c>
      <c r="G63" s="20">
        <v>1.51774639030918</v>
      </c>
      <c r="H63" s="20">
        <v>0.680359597317874</v>
      </c>
      <c r="I63" s="20">
        <v>8.84671207750216</v>
      </c>
      <c r="J63" s="20">
        <v>31.4074336005242</v>
      </c>
      <c r="K63" s="20">
        <v>5.01886692909888</v>
      </c>
      <c r="L63" s="20">
        <v>11.0743115230681</v>
      </c>
      <c r="M63" s="20">
        <v>30.8277805788878</v>
      </c>
      <c r="N63" s="20">
        <v>32.1532531142812</v>
      </c>
      <c r="O63" s="28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-168.84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-168.84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-168.84</v>
      </c>
      <c r="AB63" s="16">
        <f>VLOOKUP(IF(N63&gt;240,5,IF(N63&gt;180,4,IF(N63&gt;120,3,IF(N63&gt;60,2,IF(N63&gt;30,1,0))))),Trial!$E$8:$H$13,4)</f>
        <v>-168.84</v>
      </c>
    </row>
    <row r="64" ht="15.75" customHeight="1">
      <c r="B64" s="13">
        <v>61.0</v>
      </c>
      <c r="C64" s="20">
        <v>63.506907780896</v>
      </c>
      <c r="D64" s="20">
        <v>32.0614449646349</v>
      </c>
      <c r="E64" s="20">
        <v>3.09059840475611</v>
      </c>
      <c r="F64" s="20">
        <v>35.1122759915611</v>
      </c>
      <c r="G64" s="20">
        <v>8.78493409138173</v>
      </c>
      <c r="H64" s="20">
        <v>1.19253764860332</v>
      </c>
      <c r="I64" s="20">
        <v>18.5544212808119</v>
      </c>
      <c r="J64" s="20">
        <v>0.413024635054171</v>
      </c>
      <c r="K64" s="20">
        <v>5.12996459741475</v>
      </c>
      <c r="L64" s="20">
        <v>1.40379147604108</v>
      </c>
      <c r="M64" s="20">
        <v>2.15700844768435</v>
      </c>
      <c r="N64" s="20">
        <v>5.28008960885927</v>
      </c>
      <c r="O64" s="28"/>
      <c r="P64" s="13">
        <v>61.0</v>
      </c>
      <c r="Q64" s="16">
        <f>VLOOKUP(IF(C64&gt;240,5,IF(C64&gt;180,4,IF(C64&gt;120,3,IF(C64&gt;60,2,IF(C64&gt;30,1,0))))),Trial!$E$8:$H$13,4)</f>
        <v>-844.2</v>
      </c>
      <c r="R64" s="16">
        <f>VLOOKUP(IF(D64&gt;240,5,IF(D64&gt;180,4,IF(D64&gt;120,3,IF(D64&gt;60,2,IF(D64&gt;30,1,0))))),Trial!$E$8:$H$13,4)</f>
        <v>-168.84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-168.84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20">
        <v>10.3437689621933</v>
      </c>
      <c r="D65" s="20">
        <v>4.03567681124276</v>
      </c>
      <c r="E65" s="20">
        <v>7.91470482945442</v>
      </c>
      <c r="F65" s="20">
        <v>1.8918111291714</v>
      </c>
      <c r="G65" s="20">
        <v>65.8228654935401</v>
      </c>
      <c r="H65" s="20">
        <v>7.17147394081684</v>
      </c>
      <c r="I65" s="20">
        <v>3.77837197389454</v>
      </c>
      <c r="J65" s="20">
        <v>29.532649804509</v>
      </c>
      <c r="K65" s="20">
        <v>1.26270842039958</v>
      </c>
      <c r="L65" s="20">
        <v>39.9422663587695</v>
      </c>
      <c r="M65" s="20">
        <v>2.29860087005907</v>
      </c>
      <c r="N65" s="20">
        <v>19.7890129073741</v>
      </c>
      <c r="O65" s="28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-844.2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-168.84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20">
        <v>82.9204879191367</v>
      </c>
      <c r="D66" s="20">
        <v>17.2840078168767</v>
      </c>
      <c r="E66" s="20">
        <v>5.19174550194293</v>
      </c>
      <c r="F66" s="20">
        <v>10.6419011155945</v>
      </c>
      <c r="G66" s="20">
        <v>28.0109436704282</v>
      </c>
      <c r="H66" s="20">
        <v>17.3596421296926</v>
      </c>
      <c r="I66" s="20">
        <v>2.1193339722231</v>
      </c>
      <c r="J66" s="20">
        <v>41.852652353508</v>
      </c>
      <c r="K66" s="20">
        <v>5.63408724730834</v>
      </c>
      <c r="L66" s="20">
        <v>29.8766205633495</v>
      </c>
      <c r="M66" s="20">
        <v>3.29368733842751</v>
      </c>
      <c r="N66" s="20">
        <v>4.84246397694757</v>
      </c>
      <c r="O66" s="28"/>
      <c r="P66" s="13">
        <v>63.0</v>
      </c>
      <c r="Q66" s="16">
        <f>VLOOKUP(IF(C66&gt;240,5,IF(C66&gt;180,4,IF(C66&gt;120,3,IF(C66&gt;60,2,IF(C66&gt;30,1,0))))),Trial!$E$8:$H$13,4)</f>
        <v>-844.2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-168.84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20">
        <v>11.6240863786428</v>
      </c>
      <c r="D67" s="20">
        <v>48.7054989395749</v>
      </c>
      <c r="E67" s="20">
        <v>17.0409850956159</v>
      </c>
      <c r="F67" s="20">
        <v>30.0253968859527</v>
      </c>
      <c r="G67" s="20">
        <v>10.5584500025244</v>
      </c>
      <c r="H67" s="20">
        <v>26.1338203667167</v>
      </c>
      <c r="I67" s="20">
        <v>5.50061672930021</v>
      </c>
      <c r="J67" s="20">
        <v>9.45854421705008</v>
      </c>
      <c r="K67" s="20">
        <v>10.5368421455023</v>
      </c>
      <c r="L67" s="20">
        <v>15.6022105452822</v>
      </c>
      <c r="M67" s="20">
        <v>4.46520762518048</v>
      </c>
      <c r="N67" s="20">
        <v>4.80070153484121</v>
      </c>
      <c r="O67" s="28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-168.84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-168.84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20">
        <v>3.59805072901989</v>
      </c>
      <c r="D68" s="20">
        <v>0.264712302196514</v>
      </c>
      <c r="E68" s="20">
        <v>10.4138319700243</v>
      </c>
      <c r="F68" s="20">
        <v>2.7871757737527</v>
      </c>
      <c r="G68" s="20">
        <v>7.01824627351016</v>
      </c>
      <c r="H68" s="20">
        <v>22.4405326588515</v>
      </c>
      <c r="I68" s="20">
        <v>15.081483721103</v>
      </c>
      <c r="J68" s="20">
        <v>6.50639138650149</v>
      </c>
      <c r="K68" s="20">
        <v>3.28618217725307</v>
      </c>
      <c r="L68" s="20">
        <v>9.62907701265067</v>
      </c>
      <c r="M68" s="20">
        <v>8.61632707994431</v>
      </c>
      <c r="N68" s="20">
        <v>23.1719786288652</v>
      </c>
      <c r="O68" s="28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20">
        <v>16.2519243285334</v>
      </c>
      <c r="D69" s="20">
        <v>2.0253409086941</v>
      </c>
      <c r="E69" s="20">
        <v>10.5983911643482</v>
      </c>
      <c r="F69" s="20">
        <v>37.4383553191742</v>
      </c>
      <c r="G69" s="20">
        <v>30.0300679250125</v>
      </c>
      <c r="H69" s="20">
        <v>6.02916634641588</v>
      </c>
      <c r="I69" s="20">
        <v>45.5330152676949</v>
      </c>
      <c r="J69" s="20">
        <v>1.64880640106276</v>
      </c>
      <c r="K69" s="20">
        <v>5.98284101346508</v>
      </c>
      <c r="L69" s="20">
        <v>9.1350777936168</v>
      </c>
      <c r="M69" s="20">
        <v>4.68753136167934</v>
      </c>
      <c r="N69" s="20">
        <v>28.5097106990322</v>
      </c>
      <c r="O69" s="28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-168.84</v>
      </c>
      <c r="U69" s="16">
        <f>VLOOKUP(IF(G69&gt;240,5,IF(G69&gt;180,4,IF(G69&gt;120,3,IF(G69&gt;60,2,IF(G69&gt;30,1,0))))),Trial!$E$8:$H$13,4)</f>
        <v>-168.84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-168.84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20">
        <v>7.06621919525787</v>
      </c>
      <c r="D70" s="20">
        <v>6.44566150847822</v>
      </c>
      <c r="E70" s="20">
        <v>2.95652816711048</v>
      </c>
      <c r="F70" s="20">
        <v>7.97215789186198</v>
      </c>
      <c r="G70" s="20">
        <v>9.00466803694144</v>
      </c>
      <c r="H70" s="20">
        <v>29.7949928963993</v>
      </c>
      <c r="I70" s="20">
        <v>1.69929726747796</v>
      </c>
      <c r="J70" s="20">
        <v>5.025499035223</v>
      </c>
      <c r="K70" s="20">
        <v>14.4121228990363</v>
      </c>
      <c r="L70" s="20">
        <v>20.6365276308017</v>
      </c>
      <c r="M70" s="20">
        <v>2.96329532051459</v>
      </c>
      <c r="N70" s="20">
        <v>0.221278625540435</v>
      </c>
      <c r="O70" s="28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20">
        <v>10.6565696248673</v>
      </c>
      <c r="D71" s="20">
        <v>11.5496425464036</v>
      </c>
      <c r="E71" s="20">
        <v>2.52600457286462</v>
      </c>
      <c r="F71" s="20">
        <v>21.4750473002408</v>
      </c>
      <c r="G71" s="20">
        <v>12.8969225048305</v>
      </c>
      <c r="H71" s="20">
        <v>1.69463667785749</v>
      </c>
      <c r="I71" s="20">
        <v>6.9825840764679</v>
      </c>
      <c r="J71" s="20">
        <v>13.5298189887064</v>
      </c>
      <c r="K71" s="20">
        <v>14.876903773737</v>
      </c>
      <c r="L71" s="20">
        <v>23.8658233010332</v>
      </c>
      <c r="M71" s="20">
        <v>1.39061174355447</v>
      </c>
      <c r="N71" s="20">
        <v>1.36225266230247</v>
      </c>
      <c r="O71" s="28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20">
        <v>20.5348026047679</v>
      </c>
      <c r="D72" s="20">
        <v>10.0622905720957</v>
      </c>
      <c r="E72" s="20">
        <v>0.0403220462579115</v>
      </c>
      <c r="F72" s="20">
        <v>2.19107669719618</v>
      </c>
      <c r="G72" s="20">
        <v>14.5639871585832</v>
      </c>
      <c r="H72" s="20">
        <v>1.27316313325683</v>
      </c>
      <c r="I72" s="20">
        <v>20.5765654440529</v>
      </c>
      <c r="J72" s="20">
        <v>6.37219027554963</v>
      </c>
      <c r="K72" s="20">
        <v>23.107439567006</v>
      </c>
      <c r="L72" s="20">
        <v>5.25892457691953</v>
      </c>
      <c r="M72" s="20">
        <v>7.54659264581278</v>
      </c>
      <c r="N72" s="20">
        <v>1.60081808532949</v>
      </c>
      <c r="O72" s="28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20">
        <v>2.32203209772706</v>
      </c>
      <c r="D73" s="20">
        <v>43.2734253977366</v>
      </c>
      <c r="E73" s="20">
        <v>0.169494759757072</v>
      </c>
      <c r="F73" s="20">
        <v>8.75529676442966</v>
      </c>
      <c r="G73" s="20">
        <v>28.006716397262</v>
      </c>
      <c r="H73" s="20">
        <v>5.56596388109028</v>
      </c>
      <c r="I73" s="20">
        <v>9.92895597126335</v>
      </c>
      <c r="J73" s="20">
        <v>2.18748581563975</v>
      </c>
      <c r="K73" s="20">
        <v>1.57649814616889</v>
      </c>
      <c r="L73" s="20">
        <v>7.98127439338714</v>
      </c>
      <c r="M73" s="20">
        <v>32.2539299986979</v>
      </c>
      <c r="N73" s="20">
        <v>10.3681451431476</v>
      </c>
      <c r="O73" s="28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-168.84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-168.84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20">
        <v>9.12377933040261</v>
      </c>
      <c r="D74" s="20">
        <v>12.0608224216387</v>
      </c>
      <c r="E74" s="20">
        <v>5.76451237605422</v>
      </c>
      <c r="F74" s="20">
        <v>2.87086215103045</v>
      </c>
      <c r="G74" s="20">
        <v>2.52616834128276</v>
      </c>
      <c r="H74" s="20">
        <v>1.42909903224103</v>
      </c>
      <c r="I74" s="20">
        <v>12.6434411095283</v>
      </c>
      <c r="J74" s="20">
        <v>28.1089244942836</v>
      </c>
      <c r="K74" s="20">
        <v>6.48370794826038</v>
      </c>
      <c r="L74" s="20">
        <v>1.30638930480927</v>
      </c>
      <c r="M74" s="20">
        <v>38.0106955282112</v>
      </c>
      <c r="N74" s="20">
        <v>28.8479524808857</v>
      </c>
      <c r="O74" s="28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-168.84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20">
        <v>22.792939551777</v>
      </c>
      <c r="D75" s="20">
        <v>8.77555604092777</v>
      </c>
      <c r="E75" s="20">
        <v>3.30636250261552</v>
      </c>
      <c r="F75" s="20">
        <v>1.0904390620999</v>
      </c>
      <c r="G75" s="20">
        <v>10.7889636273714</v>
      </c>
      <c r="H75" s="20">
        <v>21.7435782043771</v>
      </c>
      <c r="I75" s="20">
        <v>2.05899016465992</v>
      </c>
      <c r="J75" s="20">
        <v>26.9006477190617</v>
      </c>
      <c r="K75" s="20">
        <v>3.59376958804205</v>
      </c>
      <c r="L75" s="20">
        <v>6.22369083110243</v>
      </c>
      <c r="M75" s="20">
        <v>15.5662221594932</v>
      </c>
      <c r="N75" s="20">
        <v>1.50913052028045</v>
      </c>
      <c r="O75" s="28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20">
        <v>0.554531074594706</v>
      </c>
      <c r="D76" s="20">
        <v>29.119834814823</v>
      </c>
      <c r="E76" s="20">
        <v>0.847220993600786</v>
      </c>
      <c r="F76" s="20">
        <v>2.97386801568791</v>
      </c>
      <c r="G76" s="20">
        <v>1.82469587540254</v>
      </c>
      <c r="H76" s="20">
        <v>9.0897385426797</v>
      </c>
      <c r="I76" s="20">
        <v>57.8909558864468</v>
      </c>
      <c r="J76" s="20">
        <v>8.74096308834851</v>
      </c>
      <c r="K76" s="20">
        <v>2.28504376485944</v>
      </c>
      <c r="L76" s="20">
        <v>7.46695634443313</v>
      </c>
      <c r="M76" s="20">
        <v>0.477338656227441</v>
      </c>
      <c r="N76" s="20">
        <v>2.9434011108242</v>
      </c>
      <c r="O76" s="28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-168.84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20">
        <v>9.71756282960996</v>
      </c>
      <c r="D77" s="20">
        <v>5.7109429807612</v>
      </c>
      <c r="E77" s="20">
        <v>11.3776764265894</v>
      </c>
      <c r="F77" s="20">
        <v>26.2838759912614</v>
      </c>
      <c r="G77" s="20">
        <v>6.20925168972462</v>
      </c>
      <c r="H77" s="20">
        <v>17.086470911506</v>
      </c>
      <c r="I77" s="20">
        <v>18.1518385553019</v>
      </c>
      <c r="J77" s="20">
        <v>8.74045330099761</v>
      </c>
      <c r="K77" s="20">
        <v>8.9946230314672</v>
      </c>
      <c r="L77" s="20">
        <v>5.821315593853</v>
      </c>
      <c r="M77" s="20">
        <v>2.37016254337505</v>
      </c>
      <c r="N77" s="20">
        <v>2.42149479920045</v>
      </c>
      <c r="O77" s="28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20">
        <v>4.72569447123158</v>
      </c>
      <c r="D78" s="20">
        <v>4.22412466490641</v>
      </c>
      <c r="E78" s="20">
        <v>24.262407402179</v>
      </c>
      <c r="F78" s="20">
        <v>22.4060166521434</v>
      </c>
      <c r="G78" s="20">
        <v>0.118599145207554</v>
      </c>
      <c r="H78" s="20">
        <v>34.3734184716412</v>
      </c>
      <c r="I78" s="20">
        <v>57.293330437147</v>
      </c>
      <c r="J78" s="20">
        <v>28.3373789569799</v>
      </c>
      <c r="K78" s="20">
        <v>4.59574096603319</v>
      </c>
      <c r="L78" s="20">
        <v>1.52367263333872</v>
      </c>
      <c r="M78" s="20">
        <v>44.1906344181222</v>
      </c>
      <c r="N78" s="20">
        <v>20.1807573710786</v>
      </c>
      <c r="O78" s="28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-168.84</v>
      </c>
      <c r="W78" s="16">
        <f>VLOOKUP(IF(I78&gt;240,5,IF(I78&gt;180,4,IF(I78&gt;120,3,IF(I78&gt;60,2,IF(I78&gt;30,1,0))))),Trial!$E$8:$H$13,4)</f>
        <v>-168.84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-168.84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20">
        <v>34.76137493548</v>
      </c>
      <c r="D79" s="20">
        <v>4.73683995427564</v>
      </c>
      <c r="E79" s="20">
        <v>10.1540770079009</v>
      </c>
      <c r="F79" s="20">
        <v>7.32918333029374</v>
      </c>
      <c r="G79" s="20">
        <v>0.991939915290378</v>
      </c>
      <c r="H79" s="20">
        <v>46.1259882126875</v>
      </c>
      <c r="I79" s="20">
        <v>5.31978972489014</v>
      </c>
      <c r="J79" s="20">
        <v>36.4700911301498</v>
      </c>
      <c r="K79" s="20">
        <v>15.8890345220672</v>
      </c>
      <c r="L79" s="20">
        <v>63.8158413543742</v>
      </c>
      <c r="M79" s="20">
        <v>0.150005083202823</v>
      </c>
      <c r="N79" s="20">
        <v>33.4200478046855</v>
      </c>
      <c r="O79" s="28"/>
      <c r="P79" s="13">
        <v>76.0</v>
      </c>
      <c r="Q79" s="16">
        <f>VLOOKUP(IF(C79&gt;240,5,IF(C79&gt;180,4,IF(C79&gt;120,3,IF(C79&gt;60,2,IF(C79&gt;30,1,0))))),Trial!$E$8:$H$13,4)</f>
        <v>-168.84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-168.84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-168.84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-844.2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-168.84</v>
      </c>
    </row>
    <row r="80" ht="15.75" customHeight="1">
      <c r="B80" s="13">
        <v>77.0</v>
      </c>
      <c r="C80" s="20">
        <v>3.06428642710671</v>
      </c>
      <c r="D80" s="20">
        <v>16.3145821116151</v>
      </c>
      <c r="E80" s="20">
        <v>28.0230880596415</v>
      </c>
      <c r="F80" s="20">
        <v>37.4844294115623</v>
      </c>
      <c r="G80" s="20">
        <v>10.4071172273936</v>
      </c>
      <c r="H80" s="20">
        <v>8.44824894386694</v>
      </c>
      <c r="I80" s="20">
        <v>5.00275968806818</v>
      </c>
      <c r="J80" s="20">
        <v>1.19455269305035</v>
      </c>
      <c r="K80" s="20">
        <v>2.82207915351998</v>
      </c>
      <c r="L80" s="20">
        <v>45.7212913756199</v>
      </c>
      <c r="M80" s="20">
        <v>11.6936715512963</v>
      </c>
      <c r="N80" s="20">
        <v>1.88293505359181</v>
      </c>
      <c r="O80" s="28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-168.84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-168.84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20">
        <v>23.2289060844544</v>
      </c>
      <c r="D81" s="20">
        <v>4.70045320906349</v>
      </c>
      <c r="E81" s="20">
        <v>0.928239604589014</v>
      </c>
      <c r="F81" s="20">
        <v>0.0476939370855689</v>
      </c>
      <c r="G81" s="20">
        <v>7.52063433174044</v>
      </c>
      <c r="H81" s="20">
        <v>17.8403563325511</v>
      </c>
      <c r="I81" s="20">
        <v>1.55145128024742</v>
      </c>
      <c r="J81" s="20">
        <v>12.2922414904272</v>
      </c>
      <c r="K81" s="20">
        <v>14.8030771727892</v>
      </c>
      <c r="L81" s="20">
        <v>30.4357852308515</v>
      </c>
      <c r="M81" s="20">
        <v>23.5665900939792</v>
      </c>
      <c r="N81" s="20">
        <v>12.5132488499613</v>
      </c>
      <c r="O81" s="28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-168.84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20">
        <v>23.2093843525711</v>
      </c>
      <c r="D82" s="20">
        <v>1.10233354847878</v>
      </c>
      <c r="E82" s="20">
        <v>4.93213498033583</v>
      </c>
      <c r="F82" s="20">
        <v>43.3795013583784</v>
      </c>
      <c r="G82" s="20">
        <v>39.637200932922</v>
      </c>
      <c r="H82" s="20">
        <v>4.18922568904236</v>
      </c>
      <c r="I82" s="20">
        <v>44.8968639199562</v>
      </c>
      <c r="J82" s="20">
        <v>33.9234402104935</v>
      </c>
      <c r="K82" s="20">
        <v>6.66548093548045</v>
      </c>
      <c r="L82" s="20">
        <v>10.9716948301749</v>
      </c>
      <c r="M82" s="20">
        <v>55.1137998016709</v>
      </c>
      <c r="N82" s="20">
        <v>15.9380176238002</v>
      </c>
      <c r="O82" s="28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-168.84</v>
      </c>
      <c r="U82" s="16">
        <f>VLOOKUP(IF(G82&gt;240,5,IF(G82&gt;180,4,IF(G82&gt;120,3,IF(G82&gt;60,2,IF(G82&gt;30,1,0))))),Trial!$E$8:$H$13,4)</f>
        <v>-168.84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-168.84</v>
      </c>
      <c r="X82" s="16">
        <f>VLOOKUP(IF(J82&gt;240,5,IF(J82&gt;180,4,IF(J82&gt;120,3,IF(J82&gt;60,2,IF(J82&gt;30,1,0))))),Trial!$E$8:$H$13,4)</f>
        <v>-168.84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-168.84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20">
        <v>6.31172906141728</v>
      </c>
      <c r="D83" s="20">
        <v>3.23074104264379</v>
      </c>
      <c r="E83" s="20">
        <v>10.1116530736908</v>
      </c>
      <c r="F83" s="20">
        <v>7.85443816334009</v>
      </c>
      <c r="G83" s="20">
        <v>2.00175896985456</v>
      </c>
      <c r="H83" s="20">
        <v>0.947563340887427</v>
      </c>
      <c r="I83" s="20">
        <v>24.1866519513232</v>
      </c>
      <c r="J83" s="20">
        <v>16.4515883981468</v>
      </c>
      <c r="K83" s="20">
        <v>18.8212200527297</v>
      </c>
      <c r="L83" s="20">
        <v>11.3878240104051</v>
      </c>
      <c r="M83" s="20">
        <v>15.9216257923501</v>
      </c>
      <c r="N83" s="20">
        <v>25.8347337494109</v>
      </c>
      <c r="O83" s="28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20">
        <v>23.6411537224062</v>
      </c>
      <c r="D84" s="20">
        <v>9.30813746234165</v>
      </c>
      <c r="E84" s="20">
        <v>1.80925721106624</v>
      </c>
      <c r="F84" s="20">
        <v>11.9422410142826</v>
      </c>
      <c r="G84" s="20">
        <v>4.15397887816653</v>
      </c>
      <c r="H84" s="20">
        <v>1.84933421434835</v>
      </c>
      <c r="I84" s="20">
        <v>1.27740235067904</v>
      </c>
      <c r="J84" s="20">
        <v>7.64321041759104</v>
      </c>
      <c r="K84" s="20">
        <v>1.24472009740277</v>
      </c>
      <c r="L84" s="20">
        <v>23.8798781564895</v>
      </c>
      <c r="M84" s="20">
        <v>13.1494957062634</v>
      </c>
      <c r="N84" s="20">
        <v>6.62968550110236</v>
      </c>
      <c r="O84" s="28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20">
        <v>69.1934174075167</v>
      </c>
      <c r="D85" s="20">
        <v>10.3158953413367</v>
      </c>
      <c r="E85" s="20">
        <v>10.2390187885612</v>
      </c>
      <c r="F85" s="20">
        <v>26.954627650461</v>
      </c>
      <c r="G85" s="20">
        <v>38.0626158863028</v>
      </c>
      <c r="H85" s="20">
        <v>21.0913639150769</v>
      </c>
      <c r="I85" s="20">
        <v>0.608164526056498</v>
      </c>
      <c r="J85" s="20">
        <v>58.5362078361947</v>
      </c>
      <c r="K85" s="20">
        <v>37.5311897583028</v>
      </c>
      <c r="L85" s="20">
        <v>0.510958721861243</v>
      </c>
      <c r="M85" s="20">
        <v>9.88694930914789</v>
      </c>
      <c r="N85" s="20">
        <v>1.06947941472754</v>
      </c>
      <c r="O85" s="28"/>
      <c r="P85" s="13">
        <v>82.0</v>
      </c>
      <c r="Q85" s="16">
        <f>VLOOKUP(IF(C85&gt;240,5,IF(C85&gt;180,4,IF(C85&gt;120,3,IF(C85&gt;60,2,IF(C85&gt;30,1,0))))),Trial!$E$8:$H$13,4)</f>
        <v>-844.2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-168.84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-168.84</v>
      </c>
      <c r="Y85" s="16">
        <f>VLOOKUP(IF(K85&gt;240,5,IF(K85&gt;180,4,IF(K85&gt;120,3,IF(K85&gt;60,2,IF(K85&gt;30,1,0))))),Trial!$E$8:$H$13,4)</f>
        <v>-168.84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20">
        <v>18.4244402305441</v>
      </c>
      <c r="D86" s="20">
        <v>11.8934108543428</v>
      </c>
      <c r="E86" s="20">
        <v>5.22744646299307</v>
      </c>
      <c r="F86" s="20">
        <v>1.33900219370804</v>
      </c>
      <c r="G86" s="20">
        <v>0.353363363492898</v>
      </c>
      <c r="H86" s="20">
        <v>31.797067884328</v>
      </c>
      <c r="I86" s="20">
        <v>6.10287317074835</v>
      </c>
      <c r="J86" s="20">
        <v>7.37070460338145</v>
      </c>
      <c r="K86" s="20">
        <v>18.8009663013028</v>
      </c>
      <c r="L86" s="20">
        <v>26.3626298947696</v>
      </c>
      <c r="M86" s="20">
        <v>2.55220678557107</v>
      </c>
      <c r="N86" s="20">
        <v>3.09329731045469</v>
      </c>
      <c r="O86" s="28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-168.84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20">
        <v>1.74580853898078</v>
      </c>
      <c r="D87" s="20">
        <v>28.798212193555</v>
      </c>
      <c r="E87" s="20">
        <v>25.5148824198607</v>
      </c>
      <c r="F87" s="20">
        <v>5.91346704633906</v>
      </c>
      <c r="G87" s="20">
        <v>80.8159060266463</v>
      </c>
      <c r="H87" s="20">
        <v>11.7805101250516</v>
      </c>
      <c r="I87" s="20">
        <v>2.996073960887</v>
      </c>
      <c r="J87" s="20">
        <v>7.39600220695138</v>
      </c>
      <c r="K87" s="20">
        <v>4.06027441844344</v>
      </c>
      <c r="L87" s="20">
        <v>27.8532117689061</v>
      </c>
      <c r="M87" s="20">
        <v>10.2892120904289</v>
      </c>
      <c r="N87" s="20">
        <v>38.4823579601666</v>
      </c>
      <c r="O87" s="28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-844.2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-168.84</v>
      </c>
    </row>
    <row r="88" ht="15.75" customHeight="1">
      <c r="B88" s="13">
        <v>85.0</v>
      </c>
      <c r="C88" s="20">
        <v>4.83179987641051</v>
      </c>
      <c r="D88" s="20">
        <v>3.58631244873836</v>
      </c>
      <c r="E88" s="20">
        <v>3.1081729894504</v>
      </c>
      <c r="F88" s="20">
        <v>11.8702046473728</v>
      </c>
      <c r="G88" s="20">
        <v>36.5751680433472</v>
      </c>
      <c r="H88" s="20">
        <v>29.5209064228896</v>
      </c>
      <c r="I88" s="20">
        <v>28.1882694816653</v>
      </c>
      <c r="J88" s="20">
        <v>30.6850448703829</v>
      </c>
      <c r="K88" s="20">
        <v>41.6583387104714</v>
      </c>
      <c r="L88" s="20">
        <v>17.9214025329085</v>
      </c>
      <c r="M88" s="20">
        <v>23.7379411036584</v>
      </c>
      <c r="N88" s="20">
        <v>6.94140544161201</v>
      </c>
      <c r="O88" s="28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-168.84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-168.84</v>
      </c>
      <c r="Y88" s="16">
        <f>VLOOKUP(IF(K88&gt;240,5,IF(K88&gt;180,4,IF(K88&gt;120,3,IF(K88&gt;60,2,IF(K88&gt;30,1,0))))),Trial!$E$8:$H$13,4)</f>
        <v>-168.84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20">
        <v>19.2078333108904</v>
      </c>
      <c r="D89" s="20">
        <v>5.27489668336742</v>
      </c>
      <c r="E89" s="20">
        <v>2.74849935051042</v>
      </c>
      <c r="F89" s="20">
        <v>11.2106653642516</v>
      </c>
      <c r="G89" s="20">
        <v>1.90826993901283</v>
      </c>
      <c r="H89" s="20">
        <v>0.68464666850815</v>
      </c>
      <c r="I89" s="20">
        <v>12.1182393276351</v>
      </c>
      <c r="J89" s="20">
        <v>32.4651717282554</v>
      </c>
      <c r="K89" s="20">
        <v>19.7395043301614</v>
      </c>
      <c r="L89" s="20">
        <v>3.40280489763245</v>
      </c>
      <c r="M89" s="20">
        <v>20.973442866138</v>
      </c>
      <c r="N89" s="20">
        <v>12.1263450317674</v>
      </c>
      <c r="O89" s="28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-168.84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20">
        <v>2.7408759048411</v>
      </c>
      <c r="D90" s="20">
        <v>1.28084609885455</v>
      </c>
      <c r="E90" s="20">
        <v>35.0403265729269</v>
      </c>
      <c r="F90" s="20">
        <v>9.12103029666469</v>
      </c>
      <c r="G90" s="20">
        <v>9.12514599272981</v>
      </c>
      <c r="H90" s="20">
        <v>0.703237901033604</v>
      </c>
      <c r="I90" s="20">
        <v>10.1874929736368</v>
      </c>
      <c r="J90" s="20">
        <v>4.16236416902393</v>
      </c>
      <c r="K90" s="20">
        <v>0.758635920938104</v>
      </c>
      <c r="L90" s="20">
        <v>24.534210533506</v>
      </c>
      <c r="M90" s="20">
        <v>35.0448368887152</v>
      </c>
      <c r="N90" s="20">
        <v>19.6389959513428</v>
      </c>
      <c r="O90" s="28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-168.84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-168.84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20">
        <v>18.6015643452512</v>
      </c>
      <c r="D91" s="20">
        <v>9.35757092898712</v>
      </c>
      <c r="E91" s="20">
        <v>0.179558484815061</v>
      </c>
      <c r="F91" s="20">
        <v>1.67401042660482</v>
      </c>
      <c r="G91" s="20">
        <v>13.2285308645325</v>
      </c>
      <c r="H91" s="20">
        <v>11.5935208776836</v>
      </c>
      <c r="I91" s="20">
        <v>22.573896703407</v>
      </c>
      <c r="J91" s="20">
        <v>5.75922862160951</v>
      </c>
      <c r="K91" s="20">
        <v>8.63052741391584</v>
      </c>
      <c r="L91" s="20">
        <v>3.48934940295294</v>
      </c>
      <c r="M91" s="20">
        <v>6.17362204105932</v>
      </c>
      <c r="N91" s="20">
        <v>9.57456298638135</v>
      </c>
      <c r="O91" s="28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20">
        <v>18.8002308872399</v>
      </c>
      <c r="D92" s="20">
        <v>18.0924248456242</v>
      </c>
      <c r="E92" s="20">
        <v>6.88503046903195</v>
      </c>
      <c r="F92" s="20">
        <v>77.2417390749932</v>
      </c>
      <c r="G92" s="20">
        <v>13.6662810382651</v>
      </c>
      <c r="H92" s="20">
        <v>0.522121503017843</v>
      </c>
      <c r="I92" s="20">
        <v>7.15611034568237</v>
      </c>
      <c r="J92" s="20">
        <v>10.9034854563691</v>
      </c>
      <c r="K92" s="20">
        <v>9.81387032428756</v>
      </c>
      <c r="L92" s="20">
        <v>2.43662243741579</v>
      </c>
      <c r="M92" s="20">
        <v>2.05377134727314</v>
      </c>
      <c r="N92" s="20">
        <v>1.93767100805417</v>
      </c>
      <c r="O92" s="28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-844.2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20">
        <v>10.0965148257092</v>
      </c>
      <c r="D93" s="20">
        <v>0.677766891506156</v>
      </c>
      <c r="E93" s="20">
        <v>28.7465619003836</v>
      </c>
      <c r="F93" s="20">
        <v>29.0297552837495</v>
      </c>
      <c r="G93" s="20">
        <v>14.9165569099816</v>
      </c>
      <c r="H93" s="20">
        <v>40.2413860037645</v>
      </c>
      <c r="I93" s="20">
        <v>28.7873498617176</v>
      </c>
      <c r="J93" s="20">
        <v>44.6794384692736</v>
      </c>
      <c r="K93" s="20">
        <v>0.0871152291074395</v>
      </c>
      <c r="L93" s="20">
        <v>30.8900479773495</v>
      </c>
      <c r="M93" s="20">
        <v>13.3033499624242</v>
      </c>
      <c r="N93" s="20">
        <v>1.60291776526719</v>
      </c>
      <c r="O93" s="28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-168.84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-168.84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-168.84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20">
        <v>8.78527041524649</v>
      </c>
      <c r="D94" s="20">
        <v>0.534537378698587</v>
      </c>
      <c r="E94" s="20">
        <v>40.6160171776732</v>
      </c>
      <c r="F94" s="20">
        <v>6.93996404064819</v>
      </c>
      <c r="G94" s="20">
        <v>29.7418472437624</v>
      </c>
      <c r="H94" s="20">
        <v>5.25380491908296</v>
      </c>
      <c r="I94" s="20">
        <v>11.1645364522221</v>
      </c>
      <c r="J94" s="20">
        <v>15.008426689844</v>
      </c>
      <c r="K94" s="20">
        <v>7.34748592833057</v>
      </c>
      <c r="L94" s="20">
        <v>17.4517786496537</v>
      </c>
      <c r="M94" s="20">
        <v>8.90697537688538</v>
      </c>
      <c r="N94" s="20">
        <v>12.0366431908834</v>
      </c>
      <c r="O94" s="28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-168.84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20">
        <v>8.72438832186162</v>
      </c>
      <c r="D95" s="20">
        <v>0.276666260214267</v>
      </c>
      <c r="E95" s="20">
        <v>8.68550148094073</v>
      </c>
      <c r="F95" s="20">
        <v>0.942416408130501</v>
      </c>
      <c r="G95" s="20">
        <v>5.40424935054034</v>
      </c>
      <c r="H95" s="20">
        <v>7.51099991953266</v>
      </c>
      <c r="I95" s="20">
        <v>5.62389947008342</v>
      </c>
      <c r="J95" s="20">
        <v>13.6089170223475</v>
      </c>
      <c r="K95" s="20">
        <v>3.43258210457861</v>
      </c>
      <c r="L95" s="20">
        <v>1.01585725788027</v>
      </c>
      <c r="M95" s="20">
        <v>6.39859120594338</v>
      </c>
      <c r="N95" s="20">
        <v>11.6343614732133</v>
      </c>
      <c r="O95" s="28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20">
        <v>33.07000408483</v>
      </c>
      <c r="D96" s="20">
        <v>23.2426745412621</v>
      </c>
      <c r="E96" s="20">
        <v>3.47503104983294</v>
      </c>
      <c r="F96" s="20">
        <v>17.4222049203919</v>
      </c>
      <c r="G96" s="20">
        <v>4.29973625577986</v>
      </c>
      <c r="H96" s="20">
        <v>15.083199077587</v>
      </c>
      <c r="I96" s="20">
        <v>6.15586600033566</v>
      </c>
      <c r="J96" s="20">
        <v>41.4599444605132</v>
      </c>
      <c r="K96" s="20">
        <v>20.9564228060081</v>
      </c>
      <c r="L96" s="20">
        <v>17.5677828763829</v>
      </c>
      <c r="M96" s="20">
        <v>5.99743300673095</v>
      </c>
      <c r="N96" s="20">
        <v>22.960862823433</v>
      </c>
      <c r="O96" s="28"/>
      <c r="P96" s="13">
        <v>93.0</v>
      </c>
      <c r="Q96" s="16">
        <f>VLOOKUP(IF(C96&gt;240,5,IF(C96&gt;180,4,IF(C96&gt;120,3,IF(C96&gt;60,2,IF(C96&gt;30,1,0))))),Trial!$E$8:$H$13,4)</f>
        <v>-168.84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-168.84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20">
        <v>11.7687937621595</v>
      </c>
      <c r="D97" s="20">
        <v>3.34094950463623</v>
      </c>
      <c r="E97" s="20">
        <v>12.1080519764902</v>
      </c>
      <c r="F97" s="20">
        <v>8.34167862078175</v>
      </c>
      <c r="G97" s="20">
        <v>9.92521690903232</v>
      </c>
      <c r="H97" s="20">
        <v>17.4832116247373</v>
      </c>
      <c r="I97" s="20">
        <v>54.5590860948101</v>
      </c>
      <c r="J97" s="20">
        <v>1.497924989923</v>
      </c>
      <c r="K97" s="20">
        <v>42.8094672759004</v>
      </c>
      <c r="L97" s="20">
        <v>5.76967938803136</v>
      </c>
      <c r="M97" s="20">
        <v>6.00854136049747</v>
      </c>
      <c r="N97" s="20">
        <v>16.7285842162775</v>
      </c>
      <c r="O97" s="28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-168.84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-168.84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20">
        <v>10.7450216997646</v>
      </c>
      <c r="D98" s="20">
        <v>7.80660062329844</v>
      </c>
      <c r="E98" s="20">
        <v>14.6396109082954</v>
      </c>
      <c r="F98" s="20">
        <v>20.4526632645385</v>
      </c>
      <c r="G98" s="20">
        <v>34.5311955715698</v>
      </c>
      <c r="H98" s="20">
        <v>35.6045258479702</v>
      </c>
      <c r="I98" s="20">
        <v>20.5225156427579</v>
      </c>
      <c r="J98" s="20">
        <v>7.83769697416574</v>
      </c>
      <c r="K98" s="20">
        <v>45.985341442091</v>
      </c>
      <c r="L98" s="20">
        <v>10.4536517656626</v>
      </c>
      <c r="M98" s="20">
        <v>20.0665651860865</v>
      </c>
      <c r="N98" s="20">
        <v>3.92894500633702</v>
      </c>
      <c r="O98" s="28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-168.84</v>
      </c>
      <c r="V98" s="16">
        <f>VLOOKUP(IF(H98&gt;240,5,IF(H98&gt;180,4,IF(H98&gt;120,3,IF(H98&gt;60,2,IF(H98&gt;30,1,0))))),Trial!$E$8:$H$13,4)</f>
        <v>-168.84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-168.84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20">
        <v>28.4830036839906</v>
      </c>
      <c r="D99" s="20">
        <v>16.6927501133861</v>
      </c>
      <c r="E99" s="20">
        <v>16.470125465955</v>
      </c>
      <c r="F99" s="20">
        <v>70.5579903497737</v>
      </c>
      <c r="G99" s="20">
        <v>28.6705788864259</v>
      </c>
      <c r="H99" s="20">
        <v>4.05156535562128</v>
      </c>
      <c r="I99" s="20">
        <v>17.2750902681829</v>
      </c>
      <c r="J99" s="20">
        <v>1.43856512848288</v>
      </c>
      <c r="K99" s="20">
        <v>7.89497052322121</v>
      </c>
      <c r="L99" s="20">
        <v>6.7417505546473</v>
      </c>
      <c r="M99" s="20">
        <v>9.47222974151373</v>
      </c>
      <c r="N99" s="20">
        <v>1.52874719817191</v>
      </c>
      <c r="O99" s="28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-844.2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20">
        <v>15.3013354952665</v>
      </c>
      <c r="D100" s="20">
        <v>8.29044717131183</v>
      </c>
      <c r="E100" s="20">
        <v>1.39109804289885</v>
      </c>
      <c r="F100" s="20">
        <v>6.35373305529356</v>
      </c>
      <c r="G100" s="20">
        <v>3.71450208825991</v>
      </c>
      <c r="H100" s="20">
        <v>5.50950029466888</v>
      </c>
      <c r="I100" s="20">
        <v>27.2194129144659</v>
      </c>
      <c r="J100" s="20">
        <v>13.6212690447675</v>
      </c>
      <c r="K100" s="20">
        <v>10.4600807630249</v>
      </c>
      <c r="L100" s="20">
        <v>8.52682847063988</v>
      </c>
      <c r="M100" s="20">
        <v>26.3965841742668</v>
      </c>
      <c r="N100" s="20">
        <v>8.1276563485153</v>
      </c>
      <c r="O100" s="28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20">
        <v>26.7842844116006</v>
      </c>
      <c r="D101" s="20">
        <v>17.7248910063164</v>
      </c>
      <c r="E101" s="20">
        <v>0.74318794766441</v>
      </c>
      <c r="F101" s="20">
        <v>25.6536081979487</v>
      </c>
      <c r="G101" s="20">
        <v>8.6311535560526</v>
      </c>
      <c r="H101" s="20">
        <v>6.5793649549596</v>
      </c>
      <c r="I101" s="20">
        <v>8.02860802737996</v>
      </c>
      <c r="J101" s="20">
        <v>23.2979332643066</v>
      </c>
      <c r="K101" s="20">
        <v>85.4820240963391</v>
      </c>
      <c r="L101" s="20">
        <v>3.53649843949825</v>
      </c>
      <c r="M101" s="20">
        <v>3.99658414793181</v>
      </c>
      <c r="N101" s="20">
        <v>1.60265035840569</v>
      </c>
      <c r="O101" s="28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-844.2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20">
        <v>25.6592833890084</v>
      </c>
      <c r="D102" s="20">
        <v>50.9679811050124</v>
      </c>
      <c r="E102" s="20">
        <v>7.10841247346252</v>
      </c>
      <c r="F102" s="20">
        <v>8.24960974277928</v>
      </c>
      <c r="G102" s="20">
        <v>12.4229579412596</v>
      </c>
      <c r="H102" s="20">
        <v>3.38142002516677</v>
      </c>
      <c r="I102" s="20">
        <v>41.0714686736187</v>
      </c>
      <c r="J102" s="20">
        <v>2.0832635596441</v>
      </c>
      <c r="K102" s="20">
        <v>1.12210404127836</v>
      </c>
      <c r="L102" s="20">
        <v>33.5705164894184</v>
      </c>
      <c r="M102" s="20">
        <v>9.73253160947934</v>
      </c>
      <c r="N102" s="20">
        <v>9.45073851384223</v>
      </c>
      <c r="O102" s="28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-168.84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-168.84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-168.84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20">
        <v>10.9692927076586</v>
      </c>
      <c r="D103" s="20">
        <v>5.87652087817084</v>
      </c>
      <c r="E103" s="20">
        <v>4.23592668492347</v>
      </c>
      <c r="F103" s="20">
        <v>16.1648973646007</v>
      </c>
      <c r="G103" s="20">
        <v>0.509414942279366</v>
      </c>
      <c r="H103" s="20">
        <v>11.41426029599</v>
      </c>
      <c r="I103" s="20">
        <v>10.6870044249328</v>
      </c>
      <c r="J103" s="20">
        <v>0.597496602635492</v>
      </c>
      <c r="K103" s="20">
        <v>16.0571151360156</v>
      </c>
      <c r="L103" s="20">
        <v>10.9740004263105</v>
      </c>
      <c r="M103" s="20">
        <v>10.4574805093019</v>
      </c>
      <c r="N103" s="20">
        <v>8.7726797349751</v>
      </c>
      <c r="O103" s="28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35" t="s">
        <v>48</v>
      </c>
      <c r="Q104" s="36">
        <f t="shared" ref="Q104:AB104" si="1">SUM(Q4:Q103)</f>
        <v>-6247.08</v>
      </c>
      <c r="R104" s="36">
        <f t="shared" si="1"/>
        <v>-2532.6</v>
      </c>
      <c r="S104" s="36">
        <f t="shared" si="1"/>
        <v>-3207.96</v>
      </c>
      <c r="T104" s="36">
        <f t="shared" si="1"/>
        <v>-4727.52</v>
      </c>
      <c r="U104" s="36">
        <f t="shared" si="1"/>
        <v>-4389.84</v>
      </c>
      <c r="V104" s="36">
        <f t="shared" si="1"/>
        <v>-1350.72</v>
      </c>
      <c r="W104" s="36">
        <f t="shared" si="1"/>
        <v>-2701.44</v>
      </c>
      <c r="X104" s="36">
        <f t="shared" si="1"/>
        <v>-5909.4</v>
      </c>
      <c r="Y104" s="36">
        <f t="shared" si="1"/>
        <v>-3039.12</v>
      </c>
      <c r="Z104" s="36">
        <f t="shared" si="1"/>
        <v>-3883.32</v>
      </c>
      <c r="AA104" s="36">
        <f t="shared" si="1"/>
        <v>-2532.6</v>
      </c>
      <c r="AB104" s="36">
        <f t="shared" si="1"/>
        <v>-3376.8</v>
      </c>
    </row>
    <row r="105" ht="15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ht="15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ht="15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ht="15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ht="15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ht="15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ht="15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ht="15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ht="15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ht="15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ht="15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ht="15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ht="15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ht="15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ht="15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15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ht="15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ht="15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ht="15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ht="15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ht="15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ht="15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ht="15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ht="15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ht="15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ht="15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ht="15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ht="15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ht="15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ht="15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ht="15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ht="15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ht="15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ht="15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ht="15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ht="15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ht="15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ht="15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ht="15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ht="15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ht="15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ht="15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ht="15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ht="15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ht="15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ht="15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ht="15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ht="15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5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ht="15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ht="15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ht="15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ht="15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ht="15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ht="15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ht="15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ht="15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5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ht="15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ht="15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ht="15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ht="15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ht="15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ht="15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ht="15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ht="15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ht="15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ht="15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ht="15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ht="15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ht="15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ht="15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ht="15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ht="15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ht="15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ht="15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ht="15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ht="15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ht="15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ht="15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ht="15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ht="15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ht="15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ht="15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ht="15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ht="15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ht="15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ht="15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ht="15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ht="15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ht="15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ht="15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ht="15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ht="15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ht="15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ht="15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ht="15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ht="15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ht="15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ht="15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ht="15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ht="15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ht="15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ht="15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ht="15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ht="15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ht="15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ht="15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ht="15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ht="15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ht="15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ht="15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ht="15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ht="15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ht="15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ht="15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ht="15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ht="15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ht="15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ht="15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ht="15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ht="15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ht="15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ht="15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ht="15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ht="15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ht="15.7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ht="15.7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ht="15.7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ht="15.7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ht="15.7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ht="15.7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ht="15.7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ht="15.7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ht="15.7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ht="15.7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ht="15.7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ht="15.7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ht="15.7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ht="15.7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ht="15.7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ht="15.7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ht="15.7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ht="15.7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ht="15.7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ht="15.7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ht="15.7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ht="15.7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ht="15.7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ht="15.7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ht="15.7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ht="15.7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ht="15.7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ht="15.7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ht="15.7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ht="15.7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ht="15.7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ht="15.7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ht="15.7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ht="15.7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ht="15.7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ht="15.7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ht="15.7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ht="15.7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ht="15.7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ht="15.7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ht="15.7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ht="15.7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ht="15.7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ht="15.7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ht="15.7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ht="15.7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ht="15.7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ht="15.7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ht="15.7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ht="15.7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ht="15.7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ht="15.7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ht="15.7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ht="15.7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ht="15.7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ht="15.7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ht="15.7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ht="15.7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ht="15.7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ht="15.7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ht="15.7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ht="15.7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ht="15.7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ht="15.7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ht="15.7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ht="15.7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ht="15.7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ht="15.7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ht="15.7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ht="15.7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ht="15.7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ht="15.7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ht="15.7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ht="15.75" customHeight="1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ht="15.7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ht="15.75" customHeight="1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ht="15.75" customHeight="1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ht="15.75" customHeight="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ht="15.7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ht="15.75" customHeight="1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ht="15.7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ht="15.7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ht="15.7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ht="15.7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ht="15.7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ht="15.7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ht="15.7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ht="15.7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ht="15.7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ht="15.7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ht="15.7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ht="15.7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ht="15.7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ht="15.7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ht="15.7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ht="15.7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ht="15.7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ht="15.7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ht="15.7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ht="15.75" customHeight="1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ht="15.7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ht="15.75" customHeight="1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ht="15.75" customHeight="1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ht="15.75" customHeight="1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ht="15.75" customHeight="1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ht="15.7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ht="15.75" customHeight="1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ht="15.7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ht="15.7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ht="15.7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ht="15.7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ht="15.7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ht="15.7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ht="15.7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ht="15.7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ht="15.7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ht="15.7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ht="15.7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ht="15.7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ht="15.7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ht="15.7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ht="15.7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ht="15.7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ht="15.7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ht="15.7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ht="15.7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ht="15.75" customHeight="1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ht="15.7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ht="15.75" customHeight="1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ht="15.75" customHeight="1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ht="15.75" customHeight="1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ht="15.75" customHeight="1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ht="15.7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ht="15.75" customHeight="1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ht="15.7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ht="15.7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ht="15.7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ht="15.7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ht="15.7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ht="15.7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ht="15.7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ht="15.7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ht="15.7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ht="15.7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ht="15.7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ht="15.7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ht="15.7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ht="15.7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ht="15.7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ht="15.7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ht="15.7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ht="15.7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ht="15.7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ht="15.75" customHeight="1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ht="15.7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ht="15.75" customHeight="1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ht="15.75" customHeight="1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ht="15.75" customHeight="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ht="15.75" customHeight="1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ht="15.75" customHeight="1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ht="15.7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ht="15.75" customHeight="1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ht="15.75" customHeight="1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ht="15.7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ht="15.7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ht="15.75" customHeight="1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ht="15.75" customHeight="1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ht="15.75" customHeight="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ht="15.75" customHeight="1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ht="15.75" customHeight="1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ht="15.75" customHeight="1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ht="15.75" customHeight="1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ht="15.75" customHeight="1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ht="15.75" customHeight="1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ht="15.75" customHeight="1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ht="15.75" customHeight="1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ht="15.75" customHeight="1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ht="15.75" customHeight="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ht="15.75" customHeight="1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ht="15.75" customHeight="1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ht="15.75" customHeight="1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ht="15.75" customHeight="1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ht="15.75" customHeight="1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ht="15.7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ht="15.75" customHeight="1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ht="15.75" customHeight="1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ht="15.75" customHeight="1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ht="15.75" customHeight="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ht="15.7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ht="15.7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ht="15.75" customHeight="1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ht="15.75" customHeight="1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ht="15.75" customHeight="1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ht="15.75" customHeight="1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ht="15.75" customHeight="1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ht="15.75" customHeight="1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ht="15.75" customHeight="1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ht="15.75" customHeight="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ht="15.75" customHeight="1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ht="15.75" customHeight="1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ht="15.75" customHeight="1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ht="15.75" customHeight="1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ht="15.75" customHeight="1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ht="15.75" customHeight="1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ht="15.75" customHeight="1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ht="15.75" customHeight="1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ht="15.75" customHeight="1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ht="15.75" customHeight="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ht="15.75" customHeight="1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ht="15.75" customHeight="1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ht="15.75" customHeight="1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ht="15.75" customHeight="1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ht="15.75" customHeight="1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ht="15.7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ht="15.75" customHeight="1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ht="15.7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ht="15.7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ht="15.7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ht="15.7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ht="15.7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ht="15.7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ht="15.7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ht="15.7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ht="15.7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ht="15.7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ht="15.7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ht="15.7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ht="15.7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ht="15.7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ht="15.7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ht="15.7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ht="15.7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ht="15.7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ht="15.7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ht="15.75" customHeight="1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ht="15.7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ht="15.75" customHeight="1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ht="15.75" customHeight="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ht="15.75" customHeight="1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ht="15.75" customHeight="1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ht="15.75" customHeight="1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ht="15.7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ht="15.7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ht="15.7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ht="15.7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ht="15.7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ht="15.7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ht="15.7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ht="15.7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ht="15.7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ht="15.7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ht="15.7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ht="15.7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ht="15.7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ht="15.7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ht="15.7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ht="15.7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ht="15.7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ht="15.7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ht="15.75" customHeight="1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ht="15.75" customHeight="1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ht="15.7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ht="15.75" customHeight="1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ht="15.75" customHeight="1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ht="15.7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ht="15.75" customHeight="1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ht="15.75" customHeight="1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ht="15.75" customHeight="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ht="15.7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ht="15.7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ht="15.7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ht="15.7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ht="15.7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ht="15.7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ht="15.7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ht="15.7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ht="15.7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ht="15.7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ht="15.7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ht="15.7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ht="15.7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ht="15.7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ht="15.7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ht="15.7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ht="15.7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ht="15.7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ht="15.7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ht="15.75" customHeight="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ht="15.7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ht="15.75" customHeight="1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ht="15.75" customHeight="1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ht="15.75" customHeight="1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ht="15.75" customHeight="1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ht="15.75" customHeight="1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ht="15.7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ht="15.7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ht="15.7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ht="15.7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ht="15.7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ht="15.7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ht="15.7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ht="15.7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ht="15.7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ht="15.7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ht="15.7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ht="15.7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ht="15.7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ht="15.7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ht="15.7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ht="15.7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ht="15.7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ht="15.7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ht="15.7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ht="15.75" customHeight="1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ht="15.7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ht="15.75" customHeight="1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ht="15.75" customHeight="1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ht="15.75" customHeight="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ht="15.75" customHeight="1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ht="15.75" customHeight="1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ht="15.7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ht="15.7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ht="15.7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ht="15.7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ht="15.7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ht="15.7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ht="15.7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ht="15.7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ht="15.7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ht="15.7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ht="15.7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ht="15.7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ht="15.7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ht="15.7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ht="15.7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ht="15.7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ht="15.7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ht="15.7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ht="15.7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ht="15.75" customHeight="1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ht="15.7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ht="15.75" customHeight="1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ht="15.75" customHeight="1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5.75" customHeight="1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ht="15.75" customHeight="1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ht="15.75" customHeight="1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ht="15.7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ht="15.7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ht="15.7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ht="15.7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ht="15.7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ht="15.7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ht="15.7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ht="15.7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ht="15.7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ht="15.7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ht="15.7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ht="15.7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ht="15.7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ht="15.7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ht="15.7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ht="15.7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ht="15.7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ht="15.7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ht="15.7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ht="15.75" customHeight="1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ht="15.7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ht="15.75" customHeight="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ht="15.7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ht="15.75" customHeight="1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ht="15.75" customHeight="1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ht="15.75" customHeight="1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ht="15.7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5.7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ht="15.7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ht="15.7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ht="15.7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ht="15.7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ht="15.7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ht="15.7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ht="15.7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ht="15.7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ht="15.7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ht="15.7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ht="15.7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ht="15.7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ht="15.7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ht="15.7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ht="15.7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ht="15.7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ht="15.7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ht="15.75" customHeight="1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ht="15.7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5.75" customHeight="1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ht="15.75" customHeight="1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ht="15.75" customHeight="1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ht="15.75" customHeight="1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ht="15.75" customHeight="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ht="15.75" customHeight="1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ht="15.7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ht="15.7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ht="15.7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ht="15.7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ht="15.7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ht="15.7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ht="15.7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ht="15.7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ht="15.7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ht="15.7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ht="15.7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ht="15.7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ht="15.7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ht="15.7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ht="15.7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ht="15.7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ht="15.7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ht="15.7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ht="15.7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ht="15.75" customHeight="1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ht="15.7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ht="15.75" customHeight="1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ht="15.75" customHeight="1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ht="15.75" customHeight="1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ht="15.75" customHeight="1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ht="15.75" customHeight="1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ht="15.75" customHeight="1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ht="15.75" customHeight="1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ht="15.75" customHeight="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ht="15.75" customHeight="1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ht="15.75" customHeight="1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ht="15.75" customHeight="1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ht="15.75" customHeight="1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ht="15.75" customHeight="1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5.75" customHeight="1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ht="15.75" customHeight="1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ht="15.75" customHeight="1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ht="15.75" customHeight="1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ht="15.75" customHeight="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ht="15.75" customHeight="1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ht="15.75" customHeight="1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ht="15.75" customHeight="1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ht="15.75" customHeight="1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ht="15.75" customHeight="1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ht="15.75" customHeight="1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ht="15.75" customHeight="1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ht="15.75" customHeight="1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ht="15.75" customHeight="1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ht="15.75" customHeight="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ht="15.75" customHeight="1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ht="15.75" customHeight="1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ht="15.75" customHeight="1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ht="15.75" customHeight="1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ht="15.75" customHeight="1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5.75" customHeight="1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ht="15.75" customHeight="1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ht="15.75" customHeight="1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ht="15.75" customHeight="1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ht="15.75" customHeight="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ht="15.75" customHeight="1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ht="15.75" customHeight="1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ht="15.75" customHeight="1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ht="15.75" customHeight="1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ht="15.75" customHeight="1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ht="15.75" customHeight="1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ht="15.75" customHeight="1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ht="15.75" customHeight="1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ht="15.75" customHeight="1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ht="15.75" customHeight="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ht="15.75" customHeight="1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ht="15.75" customHeight="1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ht="15.75" customHeight="1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ht="15.75" customHeight="1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ht="15.75" customHeight="1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ht="15.75" customHeight="1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ht="15.75" customHeight="1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ht="15.75" customHeight="1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ht="15.75" customHeight="1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ht="15.75" customHeight="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ht="15.75" customHeight="1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ht="15.75" customHeight="1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ht="15.75" customHeight="1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ht="15.75" customHeight="1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ht="15.75" customHeight="1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ht="15.75" customHeight="1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ht="15.75" customHeight="1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ht="15.75" customHeight="1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ht="15.75" customHeight="1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ht="15.75" customHeight="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ht="15.75" customHeight="1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ht="15.75" customHeight="1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ht="15.75" customHeight="1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ht="15.75" customHeight="1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ht="15.75" customHeight="1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ht="15.75" customHeight="1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ht="15.75" customHeight="1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ht="15.75" customHeight="1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ht="15.75" customHeight="1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ht="15.75" customHeight="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ht="15.75" customHeight="1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ht="15.75" customHeight="1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ht="15.75" customHeight="1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ht="15.75" customHeight="1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ht="15.75" customHeight="1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ht="15.75" customHeight="1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ht="15.75" customHeight="1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ht="15.75" customHeight="1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ht="15.75" customHeight="1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ht="15.75" customHeight="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ht="15.75" customHeight="1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ht="15.75" customHeight="1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ht="15.75" customHeight="1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ht="15.75" customHeight="1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ht="15.75" customHeight="1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ht="15.75" customHeight="1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ht="15.75" customHeight="1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ht="15.75" customHeight="1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ht="15.75" customHeight="1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ht="15.75" customHeight="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ht="15.75" customHeight="1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ht="15.75" customHeight="1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ht="15.75" customHeight="1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ht="15.75" customHeight="1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ht="15.75" customHeight="1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ht="15.75" customHeight="1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ht="15.75" customHeight="1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ht="15.75" customHeight="1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ht="15.75" customHeight="1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ht="15.75" customHeight="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ht="15.75" customHeight="1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ht="15.75" customHeight="1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ht="15.75" customHeight="1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ht="15.75" customHeight="1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ht="15.75" customHeight="1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ht="15.75" customHeight="1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ht="15.75" customHeight="1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ht="15.75" customHeight="1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ht="15.75" customHeight="1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ht="15.75" customHeight="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ht="15.75" customHeight="1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ht="15.75" customHeight="1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ht="15.75" customHeight="1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ht="15.75" customHeight="1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ht="15.75" customHeight="1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ht="15.75" customHeight="1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ht="15.75" customHeight="1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ht="15.75" customHeight="1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ht="15.75" customHeight="1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ht="15.75" customHeight="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ht="15.75" customHeight="1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ht="15.75" customHeight="1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ht="15.75" customHeight="1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ht="15.75" customHeight="1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ht="15.75" customHeight="1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ht="15.75" customHeight="1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ht="15.75" customHeight="1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ht="15.75" customHeight="1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ht="15.75" customHeight="1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ht="15.75" customHeight="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ht="15.75" customHeight="1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ht="15.75" customHeight="1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ht="15.75" customHeight="1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ht="15.75" customHeight="1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ht="15.75" customHeight="1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ht="15.75" customHeight="1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ht="15.75" customHeight="1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ht="15.75" customHeight="1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ht="15.75" customHeight="1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ht="15.75" customHeight="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ht="15.75" customHeight="1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ht="15.75" customHeight="1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ht="15.75" customHeight="1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ht="15.75" customHeight="1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ht="15.75" customHeight="1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ht="15.75" customHeight="1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ht="15.75" customHeight="1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ht="15.75" customHeight="1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ht="15.75" customHeight="1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ht="15.75" customHeight="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ht="15.75" customHeight="1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ht="15.75" customHeight="1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ht="15.75" customHeight="1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ht="15.75" customHeight="1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ht="15.75" customHeight="1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ht="15.75" customHeight="1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ht="15.75" customHeight="1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ht="15.75" customHeight="1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ht="15.75" customHeight="1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ht="15.75" customHeight="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ht="15.75" customHeight="1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ht="15.75" customHeight="1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ht="15.75" customHeight="1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ht="15.75" customHeight="1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ht="15.75" customHeight="1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ht="15.75" customHeight="1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ht="15.75" customHeight="1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ht="15.75" customHeight="1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ht="15.75" customHeight="1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ht="15.75" customHeight="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ht="15.75" customHeight="1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ht="15.75" customHeight="1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ht="15.75" customHeight="1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ht="15.75" customHeight="1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ht="15.75" customHeight="1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ht="15.75" customHeight="1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ht="15.75" customHeight="1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ht="15.75" customHeight="1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ht="15.75" customHeight="1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ht="15.75" customHeight="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ht="15.75" customHeight="1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ht="15.75" customHeight="1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ht="15.75" customHeight="1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ht="15.75" customHeight="1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ht="15.75" customHeight="1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ht="15.75" customHeight="1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ht="15.75" customHeight="1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ht="15.75" customHeight="1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ht="15.75" customHeight="1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ht="15.75" customHeight="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ht="15.75" customHeight="1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ht="15.75" customHeight="1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ht="15.75" customHeight="1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ht="15.75" customHeight="1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ht="15.75" customHeight="1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ht="15.75" customHeight="1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ht="15.75" customHeight="1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ht="15.75" customHeight="1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ht="15.75" customHeight="1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ht="15.75" customHeight="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ht="15.75" customHeight="1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ht="15.75" customHeight="1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ht="15.75" customHeight="1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ht="15.75" customHeight="1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ht="15.75" customHeight="1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ht="15.75" customHeight="1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ht="15.75" customHeight="1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ht="15.75" customHeight="1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ht="15.75" customHeight="1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ht="15.75" customHeight="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ht="15.75" customHeight="1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ht="15.75" customHeight="1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ht="15.75" customHeight="1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ht="15.75" customHeight="1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ht="15.75" customHeight="1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ht="15.75" customHeight="1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ht="15.75" customHeight="1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ht="15.75" customHeight="1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ht="15.75" customHeight="1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ht="15.75" customHeight="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ht="15.75" customHeight="1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ht="15.75" customHeight="1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ht="15.75" customHeight="1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ht="15.75" customHeight="1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ht="15.75" customHeight="1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ht="15.75" customHeight="1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ht="15.75" customHeight="1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ht="15.75" customHeight="1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ht="15.75" customHeight="1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ht="15.75" customHeight="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ht="15.75" customHeight="1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ht="15.75" customHeight="1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ht="15.75" customHeight="1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ht="15.75" customHeight="1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ht="15.75" customHeight="1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ht="15.75" customHeight="1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ht="15.75" customHeight="1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ht="15.75" customHeight="1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ht="15.75" customHeight="1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ht="15.75" customHeight="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ht="15.75" customHeight="1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ht="15.75" customHeight="1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ht="15.75" customHeight="1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ht="15.75" customHeight="1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ht="15.75" customHeight="1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ht="15.75" customHeight="1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ht="15.75" customHeight="1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ht="15.75" customHeight="1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ht="15.75" customHeight="1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ht="15.75" customHeight="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ht="15.75" customHeight="1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ht="15.75" customHeight="1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ht="15.75" customHeight="1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ht="15.75" customHeight="1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ht="15.75" customHeight="1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ht="15.75" customHeight="1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ht="15.75" customHeight="1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ht="15.75" customHeight="1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ht="15.75" customHeight="1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ht="15.75" customHeight="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ht="15.75" customHeight="1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ht="15.75" customHeight="1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ht="15.75" customHeight="1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ht="15.75" customHeight="1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ht="15.75" customHeight="1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ht="15.75" customHeight="1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ht="15.75" customHeight="1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ht="15.75" customHeight="1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ht="15.75" customHeight="1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ht="15.75" customHeight="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ht="15.75" customHeight="1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ht="15.75" customHeight="1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ht="15.75" customHeight="1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ht="15.75" customHeight="1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ht="15.75" customHeight="1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ht="15.75" customHeight="1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ht="15.75" customHeight="1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ht="15.75" customHeight="1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ht="15.75" customHeight="1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ht="15.75" customHeight="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ht="15.75" customHeight="1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ht="15.75" customHeight="1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ht="15.75" customHeight="1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ht="15.75" customHeight="1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ht="15.75" customHeight="1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ht="15.75" customHeight="1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ht="15.75" customHeight="1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ht="15.75" customHeight="1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ht="15.75" customHeight="1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ht="15.75" customHeight="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ht="15.75" customHeight="1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ht="15.75" customHeight="1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ht="15.75" customHeight="1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ht="15.75" customHeight="1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ht="15.75" customHeight="1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ht="15.75" customHeight="1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ht="15.75" customHeight="1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ht="15.75" customHeight="1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ht="15.75" customHeight="1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ht="15.75" customHeight="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ht="15.75" customHeight="1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ht="15.75" customHeight="1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ht="15.75" customHeight="1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ht="15.75" customHeight="1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ht="15.75" customHeight="1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ht="15.75" customHeight="1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ht="15.75" customHeight="1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ht="15.75" customHeight="1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ht="15.75" customHeight="1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ht="15.75" customHeight="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ht="15.75" customHeight="1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ht="15.75" customHeight="1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ht="15.75" customHeight="1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ht="15.75" customHeight="1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ht="15.75" customHeight="1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ht="15.75" customHeight="1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ht="15.75" customHeight="1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ht="15.75" customHeight="1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ht="15.75" customHeight="1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ht="15.75" customHeight="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ht="15.75" customHeight="1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ht="15.75" customHeight="1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ht="15.75" customHeight="1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ht="15.75" customHeight="1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ht="15.75" customHeight="1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ht="15.75" customHeight="1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ht="15.75" customHeight="1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ht="15.75" customHeight="1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ht="15.75" customHeight="1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ht="15.75" customHeight="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ht="15.75" customHeight="1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ht="15.75" customHeight="1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ht="15.75" customHeight="1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ht="15.75" customHeight="1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ht="15.75" customHeight="1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ht="15.75" customHeight="1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ht="15.75" customHeight="1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ht="15.75" customHeight="1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ht="15.75" customHeight="1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2020-11-14T07:48:10Z</dcterms:created>
  <dc:creator>Jason Hadinata Putra</dc:creator>
</cp:coreProperties>
</file>