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hidden" name="Лист2" sheetId="2" r:id="rId5"/>
  </sheets>
  <definedNames/>
  <calcPr/>
</workbook>
</file>

<file path=xl/sharedStrings.xml><?xml version="1.0" encoding="utf-8"?>
<sst xmlns="http://schemas.openxmlformats.org/spreadsheetml/2006/main" count="139" uniqueCount="77">
  <si>
    <t>Gantt Chart</t>
  </si>
  <si>
    <t>Malawi: Blood Giving Sets</t>
  </si>
  <si>
    <t>BME 462</t>
  </si>
  <si>
    <t xml:space="preserve">  START DATE</t>
  </si>
  <si>
    <t xml:space="preserve">     COMPLETION BY TIME</t>
  </si>
  <si>
    <t>DATE 
SHIFT</t>
  </si>
  <si>
    <t xml:space="preserve">  COMPLETION DATE</t>
  </si>
  <si>
    <t xml:space="preserve">     COMPLETION BY STAGES</t>
  </si>
  <si>
    <t>PROJECT DATA</t>
  </si>
  <si>
    <t>% COMPLETE</t>
  </si>
  <si>
    <t xml:space="preserve">              GANTT CHART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</si>
  <si>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</si>
  <si>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</si>
  <si>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</si>
  <si>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</si>
  <si>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</si>
  <si>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</si>
  <si>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</si>
  <si>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</si>
  <si>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</si>
  <si>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</si>
  <si>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</si>
  <si>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</si>
  <si>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</si>
  <si>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</si>
  <si>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STATUS</t>
  </si>
  <si>
    <t>TASK</t>
  </si>
  <si>
    <t>START 
DATE</t>
  </si>
  <si>
    <t>DURATION, days</t>
  </si>
  <si>
    <t>COMPLETION DATE</t>
  </si>
  <si>
    <t>PERFORMER</t>
  </si>
  <si>
    <t>PERCENTAGE OF EXECUTION</t>
  </si>
  <si>
    <t>Initiation</t>
  </si>
  <si>
    <t>Completed</t>
  </si>
  <si>
    <t>WA 1: Team Charter</t>
  </si>
  <si>
    <t>All</t>
  </si>
  <si>
    <t>Schedule Client Meetings</t>
  </si>
  <si>
    <t>WA 2: Interview</t>
  </si>
  <si>
    <t>Access to Student Shop</t>
  </si>
  <si>
    <t>Hannah, Jason</t>
  </si>
  <si>
    <t>Planning and Design</t>
  </si>
  <si>
    <t xml:space="preserve">Research: Community </t>
  </si>
  <si>
    <t xml:space="preserve">Research: Materials </t>
  </si>
  <si>
    <t>Darcy, Michaela</t>
  </si>
  <si>
    <t>WA 3: Community context, needs statement, and design criteria</t>
  </si>
  <si>
    <t>Define Design Criteria (Initial Prototype)</t>
  </si>
  <si>
    <t>Initial Brainstorming session</t>
  </si>
  <si>
    <t>Oral Presentation #1 (hear)</t>
  </si>
  <si>
    <t>Acquire Initial Materials</t>
  </si>
  <si>
    <t>WA 4: Design solutions: prior art and lit review, brainstorming solutions,
trade study between them, initial prototype 1 or sketches</t>
  </si>
  <si>
    <t>Trade Study</t>
  </si>
  <si>
    <t>Initial Prototype</t>
  </si>
  <si>
    <t>Execution</t>
  </si>
  <si>
    <t>Medium Fidelity Prototype Iteration</t>
  </si>
  <si>
    <t>MUBAS Connection and Collaborations</t>
  </si>
  <si>
    <t>Blue Smith Inital Prints</t>
  </si>
  <si>
    <t>Oral presentation #2 (create)</t>
  </si>
  <si>
    <t>Blue Smith Re-Print</t>
  </si>
  <si>
    <t>WA 5: Testing plan, prototype development and progress</t>
  </si>
  <si>
    <t>Conduct Testing</t>
  </si>
  <si>
    <t>Client Check in</t>
  </si>
  <si>
    <t>WA 6: Testing report, iteration plan</t>
  </si>
  <si>
    <t>High Fidelity Prototype iteration</t>
  </si>
  <si>
    <t>Activity 4</t>
  </si>
  <si>
    <t>Finalization &amp; Handoff</t>
  </si>
  <si>
    <t>Final prototype</t>
  </si>
  <si>
    <t>Not started</t>
  </si>
  <si>
    <t>High Fidelity Prototype Testing*</t>
  </si>
  <si>
    <t>* Plan to continute prototype and high fidelity testing next semester</t>
  </si>
  <si>
    <t>WA 7: Training, handoff, continuation plan</t>
  </si>
  <si>
    <t>WA 8: Poster draft</t>
  </si>
  <si>
    <t>Final Presentation</t>
  </si>
  <si>
    <t>Final Poster</t>
  </si>
  <si>
    <t>In process</t>
  </si>
  <si>
    <t>Final Client Meeting</t>
  </si>
  <si>
    <t>Activity 3</t>
  </si>
  <si>
    <t>Suspended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</si>
</sst>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/&quot;dd&quot;/&quot;yy"/>
    <numFmt numFmtId="165" formatCode="&quot;$&quot;#,##0.00"/>
    <numFmt numFmtId="166" formatCode="&quot;$&quot;#,##0.00;[Red]&quot;-$&quot;#,##0.00"/>
    <numFmt numFmtId="167" formatCode="dd.MM.yyyy"/>
    <numFmt numFmtId="168" formatCode="m&quot;/&quot;d"/>
    <numFmt numFmtId="169" formatCode="###0.00[$ ₽]"/>
  </numFmts>
  <fonts count="18">
    <font>
      <sz val="10.0"/>
      <color rgb="FF000000"/>
      <name val="Arial"/>
      <scheme val="minor"/>
    </font>
    <font>
      <color theme="1"/>
      <name val="Barlow"/>
    </font>
    <font>
      <b/>
      <i/>
      <sz val="16.0"/>
      <color theme="1"/>
      <name val="Barlow"/>
    </font>
    <font>
      <b/>
      <i/>
      <sz val="24.0"/>
      <color rgb="FF4A86E8"/>
      <name val="Barlow"/>
    </font>
    <font/>
    <font>
      <color theme="1"/>
      <name val="Arial"/>
      <scheme val="minor"/>
    </font>
    <font>
      <b/>
      <sz val="11.0"/>
      <color rgb="FF4A86E8"/>
      <name val="Barlow"/>
    </font>
    <font>
      <b/>
      <i/>
      <color rgb="FF666666"/>
      <name val="Barlow"/>
    </font>
    <font>
      <b/>
      <color rgb="FF4A86E8"/>
      <name val="Barlow"/>
    </font>
    <font>
      <b/>
      <color rgb="FF666666"/>
      <name val="Barlow"/>
    </font>
    <font>
      <b/>
      <sz val="9.0"/>
      <color rgb="FFFFFFFF"/>
      <name val="Barlow"/>
    </font>
    <font>
      <b/>
      <sz val="9.0"/>
      <color rgb="FF0B5394"/>
      <name val="Barlow"/>
    </font>
    <font>
      <b/>
      <sz val="9.0"/>
      <color rgb="FF45818E"/>
      <name val="Barlow"/>
    </font>
    <font>
      <b/>
      <sz val="8.0"/>
      <color rgb="FF0B5394"/>
      <name val="Barlow"/>
    </font>
    <font>
      <b/>
      <sz val="14.0"/>
      <color rgb="FF434343"/>
      <name val="Barlow"/>
    </font>
    <font>
      <b/>
      <sz val="12.0"/>
      <color rgb="FF45818E"/>
      <name val="Barlow"/>
    </font>
    <font>
      <color rgb="FF0B5394"/>
      <name val="Barlow"/>
    </font>
    <font>
      <color rgb="FF45818E"/>
      <name val="Barlow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FEF9F9"/>
        <bgColor rgb="FFFEF9F9"/>
      </patternFill>
    </fill>
    <fill>
      <patternFill patternType="solid">
        <fgColor rgb="FF57BB8A"/>
        <bgColor rgb="FF57BB8A"/>
      </patternFill>
    </fill>
  </fills>
  <borders count="45">
    <border/>
    <border>
      <left style="dotted">
        <color rgb="FFC9DAF8"/>
      </left>
      <top style="dotted">
        <color rgb="FFC9DAF8"/>
      </top>
    </border>
    <border>
      <top style="dotted">
        <color rgb="FFC9DAF8"/>
      </top>
    </border>
    <border>
      <right style="dotted">
        <color rgb="FFC9DAF8"/>
      </right>
      <top style="dotted">
        <color rgb="FFC9DAF8"/>
      </top>
    </border>
    <border>
      <left style="dotted">
        <color rgb="FFC9DAF8"/>
      </left>
    </border>
    <border>
      <right style="dotted">
        <color rgb="FFC9DAF8"/>
      </right>
    </border>
    <border>
      <left style="dotted">
        <color rgb="FFC9DAF8"/>
      </left>
      <bottom style="dotted">
        <color rgb="FFC9DAF8"/>
      </bottom>
    </border>
    <border>
      <bottom style="dotted">
        <color rgb="FFC9DAF8"/>
      </bottom>
    </border>
    <border>
      <right style="dotted">
        <color rgb="FFC9DAF8"/>
      </right>
      <bottom style="dotted">
        <color rgb="FFC9DAF8"/>
      </bottom>
    </border>
    <border>
      <left style="dotted">
        <color rgb="FFC9DAF8"/>
      </left>
      <top style="dotted">
        <color rgb="FFC9DAF8"/>
      </top>
      <bottom style="dotted">
        <color rgb="FFC9DAF8"/>
      </bottom>
    </border>
    <border>
      <right style="dotted">
        <color rgb="FFC9DAF8"/>
      </right>
      <top style="dotted">
        <color rgb="FFC9DAF8"/>
      </top>
      <bottom style="dotted">
        <color rgb="FFC9DAF8"/>
      </bottom>
    </border>
    <border>
      <left style="thin">
        <color rgb="FFC9DAF8"/>
      </left>
      <top style="thin">
        <color rgb="FFC9DAF8"/>
      </top>
      <bottom style="dotted">
        <color rgb="FFFFFFFF"/>
      </bottom>
    </border>
    <border>
      <right style="thin">
        <color rgb="FFC9DAF8"/>
      </right>
      <top style="thin">
        <color rgb="FFC9DAF8"/>
      </top>
      <bottom style="dotted">
        <color rgb="FFFFFFFF"/>
      </bottom>
    </border>
    <border>
      <top style="dotted">
        <color rgb="FFC9DAF8"/>
      </top>
      <bottom style="dotted">
        <color rgb="FFC9DAF8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dotted">
        <color rgb="FFFFFFFF"/>
      </bottom>
    </border>
    <border>
      <left style="thin">
        <color rgb="FFC9DAF8"/>
      </left>
      <top style="thin">
        <color rgb="FFC9DAF8"/>
      </top>
    </border>
    <border>
      <top style="thin">
        <color rgb="FFC9DAF8"/>
      </top>
    </border>
    <border>
      <right style="thin">
        <color rgb="FFC9DAF8"/>
      </right>
      <top style="thin">
        <color rgb="FFC9DAF8"/>
      </top>
    </border>
    <border>
      <left style="thin">
        <color rgb="FFC9DAF8"/>
      </left>
      <top style="dotted">
        <color rgb="FFFFFFFF"/>
      </top>
      <bottom style="thin">
        <color rgb="FFC9DAF8"/>
      </bottom>
    </border>
    <border>
      <right style="thin">
        <color rgb="FFC9DAF8"/>
      </right>
      <top style="dotted">
        <color rgb="FFFFFFFF"/>
      </top>
      <bottom style="thin">
        <color rgb="FFC9DAF8"/>
      </bottom>
    </border>
    <border>
      <left style="thin">
        <color rgb="FFC9DAF8"/>
      </left>
      <right style="thin">
        <color rgb="FFC9DAF8"/>
      </right>
      <top style="dotted">
        <color rgb="FFFFFFFF"/>
      </top>
      <bottom style="thin">
        <color rgb="FFC9DAF8"/>
      </bottom>
    </border>
    <border>
      <left style="thin">
        <color rgb="FFC9DAF8"/>
      </left>
      <bottom style="thin">
        <color rgb="FFC9DAF8"/>
      </bottom>
    </border>
    <border>
      <bottom style="thin">
        <color rgb="FFC9DAF8"/>
      </bottom>
    </border>
    <border>
      <right style="thin">
        <color rgb="FFC9DAF8"/>
      </right>
      <bottom style="thin">
        <color rgb="FFC9DAF8"/>
      </bottom>
    </border>
    <border>
      <left style="thin">
        <color rgb="FF0B5394"/>
      </left>
      <top style="thin">
        <color rgb="FF0B5394"/>
      </top>
      <bottom style="thin">
        <color rgb="FF0B5394"/>
      </bottom>
    </border>
    <border>
      <top style="thin">
        <color rgb="FF0B5394"/>
      </top>
      <bottom style="thin">
        <color rgb="FF0B5394"/>
      </bottom>
    </border>
    <border>
      <right style="thin">
        <color rgb="FF0B5394"/>
      </right>
      <top style="thin">
        <color rgb="FF0B5394"/>
      </top>
      <bottom style="thin">
        <color rgb="FF0B539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9DAF8"/>
      </left>
      <right style="thin">
        <color rgb="FFC9DAF8"/>
      </right>
      <bottom style="thin">
        <color rgb="FFC9DAF8"/>
      </bottom>
    </border>
    <border>
      <left style="thin">
        <color rgb="FFC9DAF8"/>
      </left>
      <right style="thin">
        <color rgb="FFC9DAF8"/>
      </right>
    </border>
    <border>
      <left style="dotted">
        <color rgb="FFCCCCCC"/>
      </left>
      <bottom style="thin">
        <color rgb="FFC9DAF8"/>
      </bottom>
    </border>
    <border>
      <left style="thin">
        <color rgb="FFC9DAF8"/>
      </left>
      <top style="thin">
        <color rgb="FFC9DAF8"/>
      </top>
      <bottom style="thin">
        <color rgb="FFC9DAF8"/>
      </bottom>
    </border>
    <border>
      <top style="thin">
        <color rgb="FFC9DAF8"/>
      </top>
      <bottom style="thin">
        <color rgb="FFC9DAF8"/>
      </bottom>
    </border>
    <border>
      <right style="thin">
        <color rgb="FFC9DAF8"/>
      </right>
      <top style="thin">
        <color rgb="FFC9DAF8"/>
      </top>
      <bottom style="thin">
        <color rgb="FFC9DAF8"/>
      </bottom>
    </border>
    <border>
      <left style="medium">
        <color rgb="FF6D9EEB"/>
      </left>
      <right style="medium">
        <color rgb="FF6D9EEB"/>
      </right>
      <top style="medium">
        <color rgb="FF6D9EEB"/>
      </top>
      <bottom style="medium">
        <color rgb="FF6D9EEB"/>
      </bottom>
    </border>
    <border>
      <right style="dotted">
        <color rgb="FFC9DAF8"/>
      </right>
      <top style="thin">
        <color rgb="FFC9DAF8"/>
      </top>
      <bottom style="dotted">
        <color rgb="FFC9DAF8"/>
      </bottom>
    </border>
    <border>
      <left style="dotted">
        <color rgb="FFC9DAF8"/>
      </left>
      <right style="dotted">
        <color rgb="FFC9DAF8"/>
      </right>
      <top style="thin">
        <color rgb="FFC9DAF8"/>
      </top>
      <bottom style="dotted">
        <color rgb="FFC9DAF8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dotted">
        <color rgb="FFC9DAF8"/>
      </right>
      <top style="dotted">
        <color rgb="FFC9DAF8"/>
      </top>
      <bottom style="dotted">
        <color rgb="FFC9DAF8"/>
      </bottom>
    </border>
    <border>
      <left style="dotted">
        <color rgb="FFC9DAF8"/>
      </left>
      <right style="dotted">
        <color rgb="FFC9DAF8"/>
      </right>
      <top style="dotted">
        <color rgb="FFC9DAF8"/>
      </top>
      <bottom style="dotted">
        <color rgb="FFC9DAF8"/>
      </bottom>
    </border>
    <border>
      <right style="medium">
        <color rgb="FF6D9EEB"/>
      </right>
      <top style="medium">
        <color rgb="FF6D9EEB"/>
      </top>
      <bottom style="medium">
        <color rgb="FF6D9EEB"/>
      </bottom>
    </border>
    <border>
      <left style="thin">
        <color rgb="FFC9DAF8"/>
      </left>
      <right style="dotted">
        <color rgb="FFC9DAF8"/>
      </right>
      <top style="dotted">
        <color rgb="FFC9DAF8"/>
      </top>
      <bottom style="thin">
        <color rgb="FFC9DAF8"/>
      </bottom>
    </border>
    <border>
      <left style="dotted">
        <color rgb="FFC9DAF8"/>
      </left>
      <right style="dotted">
        <color rgb="FFC9DAF8"/>
      </right>
      <top style="dotted">
        <color rgb="FFC9DAF8"/>
      </top>
      <bottom style="thin">
        <color rgb="FFC9DAF8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center" readingOrder="0" vertical="bottom"/>
    </xf>
    <xf borderId="0" fillId="3" fontId="1" numFmtId="164" xfId="0" applyAlignment="1" applyFill="1" applyFont="1" applyNumberFormat="1">
      <alignment vertical="center"/>
    </xf>
    <xf borderId="0" fillId="3" fontId="1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0" fillId="0" fontId="5" numFmtId="165" xfId="0" applyFont="1" applyNumberForma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5" numFmtId="166" xfId="0" applyFont="1" applyNumberFormat="1"/>
    <xf borderId="0" fillId="3" fontId="3" numFmtId="164" xfId="0" applyAlignment="1" applyFont="1" applyNumberFormat="1">
      <alignment readingOrder="0"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3" fontId="1" numFmtId="167" xfId="0" applyAlignment="1" applyFont="1" applyNumberFormat="1">
      <alignment vertical="center"/>
    </xf>
    <xf borderId="0" fillId="2" fontId="1" numFmtId="0" xfId="0" applyAlignment="1" applyFont="1">
      <alignment shrinkToFit="0" vertical="center" wrapText="1"/>
    </xf>
    <xf borderId="9" fillId="3" fontId="6" numFmtId="0" xfId="0" applyAlignment="1" applyBorder="1" applyFont="1">
      <alignment readingOrder="0" shrinkToFit="0" vertical="center" wrapText="1"/>
    </xf>
    <xf borderId="10" fillId="0" fontId="4" numFmtId="0" xfId="0" applyBorder="1" applyFont="1"/>
    <xf borderId="11" fillId="4" fontId="7" numFmtId="164" xfId="0" applyAlignment="1" applyBorder="1" applyFill="1" applyFont="1" applyNumberFormat="1">
      <alignment readingOrder="0" shrinkToFit="0" vertical="center" wrapText="1"/>
    </xf>
    <xf borderId="12" fillId="0" fontId="4" numFmtId="0" xfId="0" applyBorder="1" applyFont="1"/>
    <xf borderId="13" fillId="3" fontId="8" numFmtId="164" xfId="0" applyAlignment="1" applyBorder="1" applyFont="1" applyNumberFormat="1">
      <alignment horizontal="center" readingOrder="0" shrinkToFit="0" vertical="center" wrapText="1"/>
    </xf>
    <xf borderId="14" fillId="4" fontId="7" numFmtId="0" xfId="0" applyAlignment="1" applyBorder="1" applyFont="1">
      <alignment readingOrder="0" shrinkToFit="0" vertical="center" wrapText="1"/>
    </xf>
    <xf borderId="13" fillId="3" fontId="9" numFmtId="9" xfId="0" applyAlignment="1" applyBorder="1" applyFont="1" applyNumberFormat="1">
      <alignment horizontal="center" shrinkToFit="0" vertical="center" wrapText="1"/>
    </xf>
    <xf borderId="15" fillId="4" fontId="7" numFmtId="0" xfId="0" applyAlignment="1" applyBorder="1" applyFont="1">
      <alignment horizontal="center" readingOrder="0" shrinkToFit="0" vertical="center" wrapText="1"/>
    </xf>
    <xf borderId="16" fillId="0" fontId="4" numFmtId="0" xfId="0" applyBorder="1" applyFont="1"/>
    <xf borderId="17" fillId="0" fontId="4" numFmtId="0" xfId="0" applyBorder="1" applyFont="1"/>
    <xf borderId="2" fillId="3" fontId="8" numFmtId="0" xfId="0" applyAlignment="1" applyBorder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3" fontId="1" numFmtId="0" xfId="0" applyFont="1"/>
    <xf borderId="0" fillId="3" fontId="1" numFmtId="0" xfId="0" applyAlignment="1" applyFont="1">
      <alignment shrinkToFit="0" vertical="center" wrapText="1"/>
    </xf>
    <xf borderId="18" fillId="4" fontId="7" numFmtId="164" xfId="0" applyAlignment="1" applyBorder="1" applyFont="1" applyNumberFormat="1">
      <alignment readingOrder="0" shrinkToFit="0" vertical="center" wrapText="1"/>
    </xf>
    <xf borderId="19" fillId="0" fontId="4" numFmtId="0" xfId="0" applyBorder="1" applyFont="1"/>
    <xf borderId="20" fillId="4" fontId="7" numFmtId="0" xfId="0" applyAlignment="1" applyBorder="1" applyFont="1">
      <alignment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2" fontId="1" numFmtId="0" xfId="0" applyAlignment="1" applyFont="1">
      <alignment vertical="center"/>
    </xf>
    <xf borderId="24" fillId="5" fontId="10" numFmtId="0" xfId="0" applyAlignment="1" applyBorder="1" applyFill="1" applyFont="1">
      <alignment horizontal="center" readingOrder="0" shrinkToFit="0" vertical="center" wrapText="1"/>
    </xf>
    <xf borderId="25" fillId="0" fontId="4" numFmtId="0" xfId="0" applyBorder="1" applyFont="1"/>
    <xf borderId="26" fillId="5" fontId="10" numFmtId="0" xfId="0" applyAlignment="1" applyBorder="1" applyFont="1">
      <alignment horizontal="center" readingOrder="0" shrinkToFit="0" vertical="center" wrapText="1"/>
    </xf>
    <xf borderId="16" fillId="4" fontId="11" numFmtId="0" xfId="0" applyAlignment="1" applyBorder="1" applyFont="1">
      <alignment horizontal="left" readingOrder="0" shrinkToFit="0" vertical="center" wrapText="1"/>
    </xf>
    <xf borderId="0" fillId="4" fontId="11" numFmtId="0" xfId="0" applyAlignment="1" applyFont="1">
      <alignment horizontal="left" readingOrder="0" shrinkToFit="0" vertical="center" wrapText="1"/>
    </xf>
    <xf borderId="22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readingOrder="0" vertical="center"/>
    </xf>
    <xf borderId="28" fillId="0" fontId="4" numFmtId="0" xfId="0" applyBorder="1" applyFont="1"/>
    <xf borderId="29" fillId="0" fontId="4" numFmtId="0" xfId="0" applyBorder="1" applyFont="1"/>
    <xf borderId="30" fillId="2" fontId="11" numFmtId="0" xfId="0" applyAlignment="1" applyBorder="1" applyFont="1">
      <alignment horizontal="center" readingOrder="0" shrinkToFit="0" vertical="center" wrapText="1"/>
    </xf>
    <xf borderId="30" fillId="2" fontId="11" numFmtId="164" xfId="0" applyAlignment="1" applyBorder="1" applyFont="1" applyNumberFormat="1">
      <alignment horizontal="center" readingOrder="0" shrinkToFit="0" vertical="center" wrapText="1"/>
    </xf>
    <xf borderId="31" fillId="2" fontId="12" numFmtId="0" xfId="0" applyAlignment="1" applyBorder="1" applyFont="1">
      <alignment horizontal="center" readingOrder="0" shrinkToFit="0" vertical="center" wrapText="1"/>
    </xf>
    <xf borderId="32" fillId="2" fontId="13" numFmtId="168" xfId="0" applyAlignment="1" applyBorder="1" applyFont="1" applyNumberFormat="1">
      <alignment horizontal="center" readingOrder="0" shrinkToFit="0" textRotation="90" vertical="center" wrapText="1"/>
    </xf>
    <xf borderId="33" fillId="6" fontId="14" numFmtId="0" xfId="0" applyAlignment="1" applyBorder="1" applyFill="1" applyFont="1">
      <alignment readingOrder="0" shrinkToFit="0" vertical="center" wrapText="0"/>
    </xf>
    <xf borderId="34" fillId="0" fontId="4" numFmtId="0" xfId="0" applyBorder="1" applyFont="1"/>
    <xf borderId="35" fillId="0" fontId="4" numFmtId="0" xfId="0" applyBorder="1" applyFont="1"/>
    <xf borderId="36" fillId="7" fontId="15" numFmtId="9" xfId="0" applyAlignment="1" applyBorder="1" applyFill="1" applyFont="1" applyNumberFormat="1">
      <alignment horizontal="center" shrinkToFit="0" vertical="center" wrapText="1"/>
    </xf>
    <xf borderId="37" fillId="3" fontId="1" numFmtId="169" xfId="0" applyAlignment="1" applyBorder="1" applyFont="1" applyNumberFormat="1">
      <alignment vertical="center"/>
    </xf>
    <xf borderId="38" fillId="3" fontId="1" numFmtId="169" xfId="0" applyAlignment="1" applyBorder="1" applyFont="1" applyNumberFormat="1">
      <alignment vertical="center"/>
    </xf>
    <xf borderId="0" fillId="3" fontId="1" numFmtId="169" xfId="0" applyAlignment="1" applyFont="1" applyNumberFormat="1">
      <alignment vertical="center"/>
    </xf>
    <xf borderId="39" fillId="0" fontId="16" numFmtId="0" xfId="0" applyAlignment="1" applyBorder="1" applyFont="1">
      <alignment readingOrder="0" shrinkToFit="0" vertical="center" wrapText="1"/>
    </xf>
    <xf borderId="39" fillId="0" fontId="16" numFmtId="164" xfId="0" applyAlignment="1" applyBorder="1" applyFont="1" applyNumberFormat="1">
      <alignment horizontal="center" readingOrder="0" shrinkToFit="0" vertical="center" wrapText="1"/>
    </xf>
    <xf borderId="39" fillId="0" fontId="16" numFmtId="3" xfId="0" applyAlignment="1" applyBorder="1" applyFont="1" applyNumberFormat="1">
      <alignment horizontal="center" readingOrder="0" shrinkToFit="0" vertical="center" wrapText="1"/>
    </xf>
    <xf borderId="39" fillId="0" fontId="16" numFmtId="0" xfId="0" applyAlignment="1" applyBorder="1" applyFont="1">
      <alignment horizontal="center" readingOrder="0" shrinkToFit="0" vertical="center" wrapText="1"/>
    </xf>
    <xf borderId="21" fillId="7" fontId="17" numFmtId="9" xfId="0" applyAlignment="1" applyBorder="1" applyFont="1" applyNumberFormat="1">
      <alignment horizontal="center" readingOrder="0" shrinkToFit="0" vertical="center" wrapText="1"/>
    </xf>
    <xf borderId="40" fillId="0" fontId="1" numFmtId="0" xfId="0" applyAlignment="1" applyBorder="1" applyFont="1">
      <alignment vertical="center"/>
    </xf>
    <xf borderId="41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33" fillId="7" fontId="17" numFmtId="9" xfId="0" applyAlignment="1" applyBorder="1" applyFont="1" applyNumberFormat="1">
      <alignment horizontal="center" readingOrder="0" shrinkToFit="0" vertical="center" wrapText="1"/>
    </xf>
    <xf borderId="33" fillId="7" fontId="17" numFmtId="9" xfId="0" applyAlignment="1" applyBorder="1" applyFont="1" applyNumberFormat="1">
      <alignment horizontal="center" shrinkToFit="0" vertical="center" wrapText="1"/>
    </xf>
    <xf borderId="33" fillId="6" fontId="14" numFmtId="0" xfId="0" applyAlignment="1" applyBorder="1" applyFont="1">
      <alignment horizontal="left" readingOrder="0" shrinkToFit="0" vertical="center" wrapText="0"/>
    </xf>
    <xf borderId="42" fillId="3" fontId="15" numFmtId="9" xfId="0" applyAlignment="1" applyBorder="1" applyFont="1" applyNumberFormat="1">
      <alignment horizontal="center" shrinkToFit="0" vertical="center" wrapText="1"/>
    </xf>
    <xf borderId="41" fillId="3" fontId="1" numFmtId="169" xfId="0" applyAlignment="1" applyBorder="1" applyFont="1" applyNumberFormat="1">
      <alignment vertical="center"/>
    </xf>
    <xf borderId="39" fillId="0" fontId="1" numFmtId="164" xfId="0" applyAlignment="1" applyBorder="1" applyFont="1" applyNumberFormat="1">
      <alignment horizontal="center" readingOrder="0" shrinkToFit="0" vertical="center" wrapText="1"/>
    </xf>
    <xf borderId="40" fillId="3" fontId="1" numFmtId="169" xfId="0" applyAlignment="1" applyBorder="1" applyFont="1" applyNumberFormat="1">
      <alignment vertical="center"/>
    </xf>
    <xf borderId="39" fillId="0" fontId="16" numFmtId="3" xfId="0" applyAlignment="1" applyBorder="1" applyFont="1" applyNumberFormat="1">
      <alignment horizontal="center" shrinkToFit="0" vertical="center" wrapText="1"/>
    </xf>
    <xf borderId="40" fillId="0" fontId="1" numFmtId="0" xfId="0" applyAlignment="1" applyBorder="1" applyFont="1">
      <alignment readingOrder="0" vertical="center"/>
    </xf>
    <xf borderId="43" fillId="0" fontId="1" numFmtId="0" xfId="0" applyAlignment="1" applyBorder="1" applyFont="1">
      <alignment vertical="center"/>
    </xf>
    <xf borderId="44" fillId="0" fontId="1" numFmtId="0" xfId="0" applyAlignment="1" applyBorder="1" applyFont="1">
      <alignment vertic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1"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AFFCA5"/>
          <bgColor rgb="FFAFFCA5"/>
        </patternFill>
      </fill>
      <border/>
    </dxf>
    <dxf>
      <font/>
      <fill>
        <patternFill patternType="solid">
          <fgColor rgb="FFFCFF9C"/>
          <bgColor rgb="FFFCFF9C"/>
        </patternFill>
      </fill>
      <border/>
    </dxf>
    <dxf>
      <font/>
      <fill>
        <patternFill patternType="solid">
          <fgColor rgb="FFFF8C8C"/>
          <bgColor rgb="FFFF8C8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BB55"/>
          <bgColor rgb="FFFFBB55"/>
        </patternFill>
      </fill>
      <border/>
    </dxf>
    <dxf>
      <font>
        <i/>
        <color rgb="FF999999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FFCA5"/>
    <outlinePr summaryBelow="0" summaryRight="0"/>
    <pageSetUpPr fitToPage="1"/>
  </sheetPr>
  <sheetViews>
    <sheetView showGridLines="0" workbookViewId="0">
      <pane xSplit="8.0" topLeftCell="I1" activePane="topRight" state="frozen"/>
      <selection activeCell="J2" sqref="J2" pane="topRight"/>
    </sheetView>
  </sheetViews>
  <sheetFormatPr customHeight="1" defaultColWidth="12.63" defaultRowHeight="15.75"/>
  <cols>
    <col customWidth="1" min="1" max="1" width="0.88"/>
    <col customWidth="1" min="2" max="2" width="12.5"/>
    <col customWidth="1" min="3" max="3" width="28.5"/>
    <col customWidth="1" min="4" max="4" width="9.75"/>
    <col customWidth="1" min="5" max="5" width="9.0"/>
    <col customWidth="1" min="6" max="6" width="12.13"/>
    <col customWidth="1" min="7" max="7" width="13.0"/>
    <col customWidth="1" min="8" max="8" width="13.75"/>
    <col customWidth="1" min="9" max="105" width="3.25"/>
  </cols>
  <sheetData>
    <row r="1" ht="7.5" customHeight="1">
      <c r="A1" s="1"/>
      <c r="B1" s="2"/>
      <c r="C1" s="3"/>
      <c r="D1" s="4"/>
      <c r="E1" s="5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</row>
    <row r="2" ht="10.5" customHeight="1">
      <c r="A2" s="1"/>
      <c r="B2" s="6"/>
      <c r="C2" s="7" t="s">
        <v>0</v>
      </c>
      <c r="D2" s="8" t="s">
        <v>1</v>
      </c>
      <c r="E2" s="9"/>
      <c r="F2" s="9"/>
      <c r="G2" s="10"/>
      <c r="H2" s="11"/>
      <c r="I2" s="11"/>
      <c r="J2" s="11"/>
      <c r="K2" s="11"/>
      <c r="L2" s="12"/>
      <c r="M2" s="12"/>
      <c r="N2" s="1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</row>
    <row r="3" ht="9.0" customHeight="1">
      <c r="A3" s="1"/>
      <c r="D3" s="13"/>
      <c r="G3" s="14"/>
      <c r="H3" s="11"/>
      <c r="I3" s="11"/>
      <c r="J3" s="11"/>
      <c r="K3" s="11"/>
      <c r="L3" s="12"/>
      <c r="M3" s="12"/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</row>
    <row r="4" ht="12.75" customHeight="1">
      <c r="A4" s="1"/>
      <c r="D4" s="15"/>
      <c r="E4" s="16"/>
      <c r="F4" s="16"/>
      <c r="G4" s="17"/>
      <c r="H4" s="11"/>
      <c r="I4" s="11"/>
      <c r="J4" s="11"/>
      <c r="K4" s="11"/>
      <c r="L4" s="18"/>
      <c r="M4" s="18"/>
      <c r="N4" s="1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</row>
    <row r="5" ht="1.5" customHeight="1">
      <c r="A5" s="1"/>
      <c r="B5" s="2"/>
      <c r="C5" s="3"/>
      <c r="D5" s="19"/>
      <c r="E5" s="20"/>
      <c r="F5" s="19"/>
      <c r="G5" s="20"/>
      <c r="H5" s="2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</row>
    <row r="6" ht="30.75" customHeight="1">
      <c r="A6" s="22"/>
      <c r="B6" s="23" t="s">
        <v>2</v>
      </c>
      <c r="C6" s="24"/>
      <c r="D6" s="25" t="s">
        <v>3</v>
      </c>
      <c r="E6" s="26"/>
      <c r="F6" s="27">
        <v>45537.0</v>
      </c>
      <c r="G6" s="28" t="s">
        <v>4</v>
      </c>
      <c r="H6" s="29">
        <f>iferror(if((TODAY()-F6)/(F7-F6)&lt;0,0,(TODAY()-F6)/(F7-F6)),0)</f>
        <v>0.9578947368</v>
      </c>
      <c r="I6" s="30" t="s">
        <v>5</v>
      </c>
      <c r="J6" s="31"/>
      <c r="K6" s="32"/>
      <c r="L6" s="33">
        <v>1.0</v>
      </c>
      <c r="M6" s="10"/>
      <c r="N6" s="34"/>
      <c r="O6" s="35"/>
      <c r="P6" s="35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</row>
    <row r="7" ht="29.25" customHeight="1">
      <c r="A7" s="22"/>
      <c r="B7" s="23"/>
      <c r="C7" s="24"/>
      <c r="D7" s="37" t="s">
        <v>6</v>
      </c>
      <c r="E7" s="38"/>
      <c r="F7" s="27">
        <v>45632.0</v>
      </c>
      <c r="G7" s="39" t="s">
        <v>7</v>
      </c>
      <c r="H7" s="29">
        <f>AVERAGE(H12,H17,H28,H40)</f>
        <v>1</v>
      </c>
      <c r="I7" s="40"/>
      <c r="J7" s="41"/>
      <c r="K7" s="42"/>
      <c r="L7" s="16"/>
      <c r="M7" s="17"/>
      <c r="N7" s="34"/>
      <c r="O7" s="35"/>
      <c r="P7" s="35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</row>
    <row r="8" ht="3.75" customHeight="1">
      <c r="A8" s="43"/>
      <c r="B8" s="5"/>
      <c r="C8" s="35"/>
      <c r="D8" s="4"/>
      <c r="E8" s="5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</row>
    <row r="9" ht="15.0" customHeight="1">
      <c r="A9" s="22"/>
      <c r="B9" s="44" t="s">
        <v>8</v>
      </c>
      <c r="C9" s="45"/>
      <c r="D9" s="45"/>
      <c r="E9" s="45"/>
      <c r="F9" s="45"/>
      <c r="G9" s="45"/>
      <c r="H9" s="46" t="s">
        <v>9</v>
      </c>
      <c r="I9" s="47" t="s">
        <v>10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2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</row>
    <row r="10" ht="12.75" customHeight="1">
      <c r="A10" s="49"/>
      <c r="B10" s="49"/>
      <c r="C10" s="49"/>
      <c r="D10" s="49"/>
      <c r="E10" s="49"/>
      <c r="F10" s="49"/>
      <c r="G10" s="49"/>
      <c r="H10" s="49"/>
      <c r="I10" s="50" t="s">
        <v>11</v>
      </c>
      <c r="J10" s="51"/>
      <c r="K10" s="51"/>
      <c r="L10" s="51"/>
      <c r="M10" s="51"/>
      <c r="N10" s="51"/>
      <c r="O10" s="52"/>
      <c r="P10" s="50" t="s">
        <v>12</v>
      </c>
      <c r="Q10" s="51"/>
      <c r="R10" s="51"/>
      <c r="S10" s="51"/>
      <c r="T10" s="51"/>
      <c r="U10" s="51"/>
      <c r="V10" s="52"/>
      <c r="W10" s="50" t="s">
        <v>13</v>
      </c>
      <c r="X10" s="51"/>
      <c r="Y10" s="51"/>
      <c r="Z10" s="51"/>
      <c r="AA10" s="51"/>
      <c r="AB10" s="51"/>
      <c r="AC10" s="52"/>
      <c r="AD10" s="50" t="s">
        <v>14</v>
      </c>
      <c r="AE10" s="51"/>
      <c r="AF10" s="51"/>
      <c r="AG10" s="51"/>
      <c r="AH10" s="51"/>
      <c r="AI10" s="51"/>
      <c r="AJ10" s="52"/>
      <c r="AK10" s="50" t="s">
        <v>15</v>
      </c>
      <c r="AL10" s="51"/>
      <c r="AM10" s="51"/>
      <c r="AN10" s="51"/>
      <c r="AO10" s="51"/>
      <c r="AP10" s="51"/>
      <c r="AQ10" s="52"/>
      <c r="AR10" s="50" t="s">
        <v>16</v>
      </c>
      <c r="AS10" s="51"/>
      <c r="AT10" s="51"/>
      <c r="AU10" s="51"/>
      <c r="AV10" s="51"/>
      <c r="AW10" s="51"/>
      <c r="AX10" s="52"/>
      <c r="AY10" s="50" t="s">
        <v>17</v>
      </c>
      <c r="AZ10" s="51"/>
      <c r="BA10" s="51"/>
      <c r="BB10" s="51"/>
      <c r="BC10" s="51"/>
      <c r="BD10" s="51"/>
      <c r="BE10" s="52"/>
      <c r="BF10" s="50" t="s">
        <v>18</v>
      </c>
      <c r="BG10" s="51"/>
      <c r="BH10" s="51"/>
      <c r="BI10" s="51"/>
      <c r="BJ10" s="51"/>
      <c r="BK10" s="51"/>
      <c r="BL10" s="52"/>
      <c r="BM10" s="50" t="s">
        <v>19</v>
      </c>
      <c r="BN10" s="51"/>
      <c r="BO10" s="51"/>
      <c r="BP10" s="51"/>
      <c r="BQ10" s="51"/>
      <c r="BR10" s="51"/>
      <c r="BS10" s="52"/>
      <c r="BT10" s="50" t="s">
        <v>20</v>
      </c>
      <c r="BU10" s="51"/>
      <c r="BV10" s="51"/>
      <c r="BW10" s="51"/>
      <c r="BX10" s="51"/>
      <c r="BY10" s="51"/>
      <c r="BZ10" s="52"/>
      <c r="CA10" s="50" t="s">
        <v>21</v>
      </c>
      <c r="CB10" s="51"/>
      <c r="CC10" s="51"/>
      <c r="CD10" s="51"/>
      <c r="CE10" s="51"/>
      <c r="CF10" s="51"/>
      <c r="CG10" s="52"/>
      <c r="CH10" s="50" t="s">
        <v>22</v>
      </c>
      <c r="CI10" s="51"/>
      <c r="CJ10" s="51"/>
      <c r="CK10" s="51"/>
      <c r="CL10" s="51"/>
      <c r="CM10" s="51"/>
      <c r="CN10" s="52"/>
      <c r="CO10" s="50" t="s">
        <v>23</v>
      </c>
      <c r="CP10" s="51"/>
      <c r="CQ10" s="51"/>
      <c r="CR10" s="51"/>
      <c r="CS10" s="51"/>
      <c r="CT10" s="51"/>
      <c r="CU10" s="52"/>
      <c r="CV10" s="50" t="s">
        <v>24</v>
      </c>
      <c r="CW10" s="51"/>
      <c r="CX10" s="51"/>
      <c r="CY10" s="51"/>
      <c r="CZ10" s="51"/>
      <c r="DA10" s="52"/>
    </row>
    <row r="11" ht="29.25" customHeight="1">
      <c r="A11" s="43"/>
      <c r="B11" s="53" t="s">
        <v>25</v>
      </c>
      <c r="C11" s="53" t="s">
        <v>26</v>
      </c>
      <c r="D11" s="54" t="s">
        <v>27</v>
      </c>
      <c r="E11" s="53" t="s">
        <v>28</v>
      </c>
      <c r="F11" s="54" t="s">
        <v>29</v>
      </c>
      <c r="G11" s="53" t="s">
        <v>30</v>
      </c>
      <c r="H11" s="55" t="s">
        <v>31</v>
      </c>
      <c r="I11" s="56">
        <f>F6</f>
        <v>45537</v>
      </c>
      <c r="J11" s="56">
        <f t="shared" ref="J11:DA11" si="1">If($L$6="",I$11+1,I$11+$L$6)</f>
        <v>45538</v>
      </c>
      <c r="K11" s="56">
        <f t="shared" si="1"/>
        <v>45539</v>
      </c>
      <c r="L11" s="56">
        <f t="shared" si="1"/>
        <v>45540</v>
      </c>
      <c r="M11" s="56">
        <f t="shared" si="1"/>
        <v>45541</v>
      </c>
      <c r="N11" s="56">
        <f t="shared" si="1"/>
        <v>45542</v>
      </c>
      <c r="O11" s="56">
        <f t="shared" si="1"/>
        <v>45543</v>
      </c>
      <c r="P11" s="56">
        <f t="shared" si="1"/>
        <v>45544</v>
      </c>
      <c r="Q11" s="56">
        <f t="shared" si="1"/>
        <v>45545</v>
      </c>
      <c r="R11" s="56">
        <f t="shared" si="1"/>
        <v>45546</v>
      </c>
      <c r="S11" s="56">
        <f t="shared" si="1"/>
        <v>45547</v>
      </c>
      <c r="T11" s="56">
        <f t="shared" si="1"/>
        <v>45548</v>
      </c>
      <c r="U11" s="56">
        <f t="shared" si="1"/>
        <v>45549</v>
      </c>
      <c r="V11" s="56">
        <f t="shared" si="1"/>
        <v>45550</v>
      </c>
      <c r="W11" s="56">
        <f t="shared" si="1"/>
        <v>45551</v>
      </c>
      <c r="X11" s="56">
        <f t="shared" si="1"/>
        <v>45552</v>
      </c>
      <c r="Y11" s="56">
        <f t="shared" si="1"/>
        <v>45553</v>
      </c>
      <c r="Z11" s="56">
        <f t="shared" si="1"/>
        <v>45554</v>
      </c>
      <c r="AA11" s="56">
        <f t="shared" si="1"/>
        <v>45555</v>
      </c>
      <c r="AB11" s="56">
        <f t="shared" si="1"/>
        <v>45556</v>
      </c>
      <c r="AC11" s="56">
        <f t="shared" si="1"/>
        <v>45557</v>
      </c>
      <c r="AD11" s="56">
        <f t="shared" si="1"/>
        <v>45558</v>
      </c>
      <c r="AE11" s="56">
        <f t="shared" si="1"/>
        <v>45559</v>
      </c>
      <c r="AF11" s="56">
        <f t="shared" si="1"/>
        <v>45560</v>
      </c>
      <c r="AG11" s="56">
        <f t="shared" si="1"/>
        <v>45561</v>
      </c>
      <c r="AH11" s="56">
        <f t="shared" si="1"/>
        <v>45562</v>
      </c>
      <c r="AI11" s="56">
        <f t="shared" si="1"/>
        <v>45563</v>
      </c>
      <c r="AJ11" s="56">
        <f t="shared" si="1"/>
        <v>45564</v>
      </c>
      <c r="AK11" s="56">
        <f t="shared" si="1"/>
        <v>45565</v>
      </c>
      <c r="AL11" s="56">
        <f t="shared" si="1"/>
        <v>45566</v>
      </c>
      <c r="AM11" s="56">
        <f t="shared" si="1"/>
        <v>45567</v>
      </c>
      <c r="AN11" s="56">
        <f t="shared" si="1"/>
        <v>45568</v>
      </c>
      <c r="AO11" s="56">
        <f t="shared" si="1"/>
        <v>45569</v>
      </c>
      <c r="AP11" s="56">
        <f t="shared" si="1"/>
        <v>45570</v>
      </c>
      <c r="AQ11" s="56">
        <f t="shared" si="1"/>
        <v>45571</v>
      </c>
      <c r="AR11" s="56">
        <f t="shared" si="1"/>
        <v>45572</v>
      </c>
      <c r="AS11" s="56">
        <f t="shared" si="1"/>
        <v>45573</v>
      </c>
      <c r="AT11" s="56">
        <f t="shared" si="1"/>
        <v>45574</v>
      </c>
      <c r="AU11" s="56">
        <f t="shared" si="1"/>
        <v>45575</v>
      </c>
      <c r="AV11" s="56">
        <f t="shared" si="1"/>
        <v>45576</v>
      </c>
      <c r="AW11" s="56">
        <f t="shared" si="1"/>
        <v>45577</v>
      </c>
      <c r="AX11" s="56">
        <f t="shared" si="1"/>
        <v>45578</v>
      </c>
      <c r="AY11" s="56">
        <f t="shared" si="1"/>
        <v>45579</v>
      </c>
      <c r="AZ11" s="56">
        <f t="shared" si="1"/>
        <v>45580</v>
      </c>
      <c r="BA11" s="56">
        <f t="shared" si="1"/>
        <v>45581</v>
      </c>
      <c r="BB11" s="56">
        <f t="shared" si="1"/>
        <v>45582</v>
      </c>
      <c r="BC11" s="56">
        <f t="shared" si="1"/>
        <v>45583</v>
      </c>
      <c r="BD11" s="56">
        <f t="shared" si="1"/>
        <v>45584</v>
      </c>
      <c r="BE11" s="56">
        <f t="shared" si="1"/>
        <v>45585</v>
      </c>
      <c r="BF11" s="56">
        <f t="shared" si="1"/>
        <v>45586</v>
      </c>
      <c r="BG11" s="56">
        <f t="shared" si="1"/>
        <v>45587</v>
      </c>
      <c r="BH11" s="56">
        <f t="shared" si="1"/>
        <v>45588</v>
      </c>
      <c r="BI11" s="56">
        <f t="shared" si="1"/>
        <v>45589</v>
      </c>
      <c r="BJ11" s="56">
        <f t="shared" si="1"/>
        <v>45590</v>
      </c>
      <c r="BK11" s="56">
        <f t="shared" si="1"/>
        <v>45591</v>
      </c>
      <c r="BL11" s="56">
        <f t="shared" si="1"/>
        <v>45592</v>
      </c>
      <c r="BM11" s="56">
        <f t="shared" si="1"/>
        <v>45593</v>
      </c>
      <c r="BN11" s="56">
        <f t="shared" si="1"/>
        <v>45594</v>
      </c>
      <c r="BO11" s="56">
        <f t="shared" si="1"/>
        <v>45595</v>
      </c>
      <c r="BP11" s="56">
        <f t="shared" si="1"/>
        <v>45596</v>
      </c>
      <c r="BQ11" s="56">
        <f t="shared" si="1"/>
        <v>45597</v>
      </c>
      <c r="BR11" s="56">
        <f t="shared" si="1"/>
        <v>45598</v>
      </c>
      <c r="BS11" s="56">
        <f t="shared" si="1"/>
        <v>45599</v>
      </c>
      <c r="BT11" s="56">
        <f t="shared" si="1"/>
        <v>45600</v>
      </c>
      <c r="BU11" s="56">
        <f t="shared" si="1"/>
        <v>45601</v>
      </c>
      <c r="BV11" s="56">
        <f t="shared" si="1"/>
        <v>45602</v>
      </c>
      <c r="BW11" s="56">
        <f t="shared" si="1"/>
        <v>45603</v>
      </c>
      <c r="BX11" s="56">
        <f t="shared" si="1"/>
        <v>45604</v>
      </c>
      <c r="BY11" s="56">
        <f t="shared" si="1"/>
        <v>45605</v>
      </c>
      <c r="BZ11" s="56">
        <f t="shared" si="1"/>
        <v>45606</v>
      </c>
      <c r="CA11" s="56">
        <f t="shared" si="1"/>
        <v>45607</v>
      </c>
      <c r="CB11" s="56">
        <f t="shared" si="1"/>
        <v>45608</v>
      </c>
      <c r="CC11" s="56">
        <f t="shared" si="1"/>
        <v>45609</v>
      </c>
      <c r="CD11" s="56">
        <f t="shared" si="1"/>
        <v>45610</v>
      </c>
      <c r="CE11" s="56">
        <f t="shared" si="1"/>
        <v>45611</v>
      </c>
      <c r="CF11" s="56">
        <f t="shared" si="1"/>
        <v>45612</v>
      </c>
      <c r="CG11" s="56">
        <f t="shared" si="1"/>
        <v>45613</v>
      </c>
      <c r="CH11" s="56">
        <f t="shared" si="1"/>
        <v>45614</v>
      </c>
      <c r="CI11" s="56">
        <f t="shared" si="1"/>
        <v>45615</v>
      </c>
      <c r="CJ11" s="56">
        <f t="shared" si="1"/>
        <v>45616</v>
      </c>
      <c r="CK11" s="56">
        <f t="shared" si="1"/>
        <v>45617</v>
      </c>
      <c r="CL11" s="56">
        <f t="shared" si="1"/>
        <v>45618</v>
      </c>
      <c r="CM11" s="56">
        <f t="shared" si="1"/>
        <v>45619</v>
      </c>
      <c r="CN11" s="56">
        <f t="shared" si="1"/>
        <v>45620</v>
      </c>
      <c r="CO11" s="56">
        <f t="shared" si="1"/>
        <v>45621</v>
      </c>
      <c r="CP11" s="56">
        <f t="shared" si="1"/>
        <v>45622</v>
      </c>
      <c r="CQ11" s="56">
        <f t="shared" si="1"/>
        <v>45623</v>
      </c>
      <c r="CR11" s="56">
        <f t="shared" si="1"/>
        <v>45624</v>
      </c>
      <c r="CS11" s="56">
        <f t="shared" si="1"/>
        <v>45625</v>
      </c>
      <c r="CT11" s="56">
        <f t="shared" si="1"/>
        <v>45626</v>
      </c>
      <c r="CU11" s="56">
        <f t="shared" si="1"/>
        <v>45627</v>
      </c>
      <c r="CV11" s="56">
        <f t="shared" si="1"/>
        <v>45628</v>
      </c>
      <c r="CW11" s="56">
        <f t="shared" si="1"/>
        <v>45629</v>
      </c>
      <c r="CX11" s="56">
        <f t="shared" si="1"/>
        <v>45630</v>
      </c>
      <c r="CY11" s="56">
        <f t="shared" si="1"/>
        <v>45631</v>
      </c>
      <c r="CZ11" s="56">
        <f t="shared" si="1"/>
        <v>45632</v>
      </c>
      <c r="DA11" s="56">
        <f t="shared" si="1"/>
        <v>45633</v>
      </c>
    </row>
    <row r="12">
      <c r="A12" s="43"/>
      <c r="B12" s="57" t="s">
        <v>32</v>
      </c>
      <c r="C12" s="58"/>
      <c r="D12" s="58"/>
      <c r="E12" s="58"/>
      <c r="F12" s="58"/>
      <c r="G12" s="59"/>
      <c r="H12" s="60">
        <f>AVERAGE(H13:H16)</f>
        <v>1</v>
      </c>
      <c r="I12" s="61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3"/>
    </row>
    <row r="13">
      <c r="A13" s="43"/>
      <c r="B13" s="64" t="s">
        <v>33</v>
      </c>
      <c r="C13" s="64" t="s">
        <v>34</v>
      </c>
      <c r="D13" s="65">
        <v>45537.0</v>
      </c>
      <c r="E13" s="66">
        <v>1.0</v>
      </c>
      <c r="F13" s="65">
        <f t="shared" ref="F13:F16" si="2">if((D13+E13)=0,"",D13+E13)</f>
        <v>45538</v>
      </c>
      <c r="G13" s="67" t="s">
        <v>35</v>
      </c>
      <c r="H13" s="68">
        <f t="shared" ref="H13:H16" si="3">IF($B13="Completed",1,0)</f>
        <v>1</v>
      </c>
      <c r="I13" s="69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1"/>
    </row>
    <row r="14">
      <c r="A14" s="43"/>
      <c r="B14" s="64" t="s">
        <v>33</v>
      </c>
      <c r="C14" s="64" t="s">
        <v>36</v>
      </c>
      <c r="D14" s="65">
        <v>45537.0</v>
      </c>
      <c r="E14" s="66">
        <v>7.0</v>
      </c>
      <c r="F14" s="65">
        <f t="shared" si="2"/>
        <v>45544</v>
      </c>
      <c r="G14" s="67" t="s">
        <v>35</v>
      </c>
      <c r="H14" s="72">
        <f t="shared" si="3"/>
        <v>1</v>
      </c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1"/>
    </row>
    <row r="15">
      <c r="A15" s="43"/>
      <c r="B15" s="64" t="s">
        <v>33</v>
      </c>
      <c r="C15" s="64" t="s">
        <v>37</v>
      </c>
      <c r="D15" s="65">
        <v>45538.0</v>
      </c>
      <c r="E15" s="66">
        <v>7.0</v>
      </c>
      <c r="F15" s="65">
        <f t="shared" si="2"/>
        <v>45545</v>
      </c>
      <c r="G15" s="67" t="s">
        <v>35</v>
      </c>
      <c r="H15" s="72">
        <f t="shared" si="3"/>
        <v>1</v>
      </c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1"/>
    </row>
    <row r="16">
      <c r="A16" s="43"/>
      <c r="B16" s="64" t="s">
        <v>33</v>
      </c>
      <c r="C16" s="64" t="s">
        <v>38</v>
      </c>
      <c r="D16" s="65">
        <v>45536.0</v>
      </c>
      <c r="E16" s="66">
        <v>14.0</v>
      </c>
      <c r="F16" s="65">
        <f t="shared" si="2"/>
        <v>45550</v>
      </c>
      <c r="G16" s="67" t="s">
        <v>39</v>
      </c>
      <c r="H16" s="73">
        <f t="shared" si="3"/>
        <v>1</v>
      </c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1"/>
    </row>
    <row r="17">
      <c r="A17" s="43"/>
      <c r="B17" s="74" t="s">
        <v>40</v>
      </c>
      <c r="C17" s="58"/>
      <c r="D17" s="58"/>
      <c r="E17" s="58"/>
      <c r="F17" s="58"/>
      <c r="G17" s="59"/>
      <c r="H17" s="75">
        <f>AVERAGE(H18:H27)</f>
        <v>1</v>
      </c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1"/>
    </row>
    <row r="18">
      <c r="A18" s="43"/>
      <c r="B18" s="64" t="s">
        <v>33</v>
      </c>
      <c r="C18" s="64" t="s">
        <v>41</v>
      </c>
      <c r="D18" s="65">
        <v>45537.0</v>
      </c>
      <c r="E18" s="66">
        <v>7.0</v>
      </c>
      <c r="F18" s="65">
        <f t="shared" ref="F18:F27" si="4">if((D18+E18)=0,"",D18+E18)</f>
        <v>45544</v>
      </c>
      <c r="G18" s="67" t="s">
        <v>39</v>
      </c>
      <c r="H18" s="72">
        <f t="shared" ref="H18:H27" si="5">IF($B18="Completed",1,0)</f>
        <v>1</v>
      </c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1"/>
    </row>
    <row r="19">
      <c r="A19" s="43"/>
      <c r="B19" s="64" t="s">
        <v>33</v>
      </c>
      <c r="C19" s="64" t="s">
        <v>42</v>
      </c>
      <c r="D19" s="65">
        <v>45537.0</v>
      </c>
      <c r="E19" s="66">
        <v>7.0</v>
      </c>
      <c r="F19" s="65">
        <f t="shared" si="4"/>
        <v>45544</v>
      </c>
      <c r="G19" s="67" t="s">
        <v>43</v>
      </c>
      <c r="H19" s="73">
        <f t="shared" si="5"/>
        <v>1</v>
      </c>
      <c r="I19" s="69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1"/>
    </row>
    <row r="20">
      <c r="A20" s="43"/>
      <c r="B20" s="64" t="s">
        <v>33</v>
      </c>
      <c r="C20" s="64" t="s">
        <v>44</v>
      </c>
      <c r="D20" s="65">
        <v>45545.0</v>
      </c>
      <c r="E20" s="66">
        <v>7.0</v>
      </c>
      <c r="F20" s="65">
        <f t="shared" si="4"/>
        <v>45552</v>
      </c>
      <c r="G20" s="67" t="s">
        <v>35</v>
      </c>
      <c r="H20" s="72">
        <f t="shared" si="5"/>
        <v>1</v>
      </c>
      <c r="I20" s="69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63"/>
    </row>
    <row r="21">
      <c r="A21" s="43"/>
      <c r="B21" s="64" t="s">
        <v>33</v>
      </c>
      <c r="C21" s="64" t="s">
        <v>45</v>
      </c>
      <c r="D21" s="65">
        <v>45551.0</v>
      </c>
      <c r="E21" s="66">
        <v>7.0</v>
      </c>
      <c r="F21" s="65">
        <f t="shared" si="4"/>
        <v>45558</v>
      </c>
      <c r="G21" s="67" t="s">
        <v>35</v>
      </c>
      <c r="H21" s="72">
        <f t="shared" si="5"/>
        <v>1</v>
      </c>
      <c r="I21" s="69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1"/>
    </row>
    <row r="22">
      <c r="A22" s="43"/>
      <c r="B22" s="64" t="s">
        <v>33</v>
      </c>
      <c r="C22" s="64" t="s">
        <v>46</v>
      </c>
      <c r="D22" s="65">
        <v>45551.0</v>
      </c>
      <c r="E22" s="66">
        <v>7.0</v>
      </c>
      <c r="F22" s="77">
        <f t="shared" si="4"/>
        <v>45558</v>
      </c>
      <c r="G22" s="67" t="s">
        <v>35</v>
      </c>
      <c r="H22" s="72">
        <f t="shared" si="5"/>
        <v>1</v>
      </c>
      <c r="I22" s="69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1"/>
    </row>
    <row r="23">
      <c r="A23" s="43"/>
      <c r="B23" s="64" t="s">
        <v>33</v>
      </c>
      <c r="C23" s="64" t="s">
        <v>47</v>
      </c>
      <c r="D23" s="65">
        <v>45551.0</v>
      </c>
      <c r="E23" s="66">
        <v>7.0</v>
      </c>
      <c r="F23" s="65">
        <f t="shared" si="4"/>
        <v>45558</v>
      </c>
      <c r="G23" s="67" t="s">
        <v>35</v>
      </c>
      <c r="H23" s="72">
        <f t="shared" si="5"/>
        <v>1</v>
      </c>
      <c r="I23" s="69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1"/>
    </row>
    <row r="24">
      <c r="A24" s="43"/>
      <c r="B24" s="64" t="s">
        <v>33</v>
      </c>
      <c r="C24" s="64" t="s">
        <v>48</v>
      </c>
      <c r="D24" s="65">
        <v>45554.0</v>
      </c>
      <c r="E24" s="66">
        <v>10.0</v>
      </c>
      <c r="F24" s="77">
        <f t="shared" si="4"/>
        <v>45564</v>
      </c>
      <c r="G24" s="67" t="s">
        <v>35</v>
      </c>
      <c r="H24" s="72">
        <f t="shared" si="5"/>
        <v>1</v>
      </c>
      <c r="I24" s="69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1"/>
    </row>
    <row r="25">
      <c r="A25" s="43"/>
      <c r="B25" s="64" t="s">
        <v>33</v>
      </c>
      <c r="C25" s="64" t="s">
        <v>49</v>
      </c>
      <c r="D25" s="65">
        <v>45556.0</v>
      </c>
      <c r="E25" s="66">
        <v>10.0</v>
      </c>
      <c r="F25" s="77">
        <f t="shared" si="4"/>
        <v>45566</v>
      </c>
      <c r="G25" s="67" t="s">
        <v>35</v>
      </c>
      <c r="H25" s="72">
        <f t="shared" si="5"/>
        <v>1</v>
      </c>
      <c r="I25" s="69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1"/>
    </row>
    <row r="26">
      <c r="A26" s="43"/>
      <c r="B26" s="64" t="s">
        <v>33</v>
      </c>
      <c r="C26" s="64" t="s">
        <v>50</v>
      </c>
      <c r="D26" s="65">
        <v>45558.0</v>
      </c>
      <c r="E26" s="66">
        <v>7.0</v>
      </c>
      <c r="F26" s="77">
        <f t="shared" si="4"/>
        <v>45565</v>
      </c>
      <c r="G26" s="67" t="s">
        <v>35</v>
      </c>
      <c r="H26" s="73">
        <f t="shared" si="5"/>
        <v>1</v>
      </c>
      <c r="I26" s="69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1"/>
    </row>
    <row r="27">
      <c r="A27" s="43"/>
      <c r="B27" s="64" t="s">
        <v>33</v>
      </c>
      <c r="C27" s="64" t="s">
        <v>51</v>
      </c>
      <c r="D27" s="65">
        <v>45558.0</v>
      </c>
      <c r="E27" s="66">
        <v>14.0</v>
      </c>
      <c r="F27" s="65">
        <f t="shared" si="4"/>
        <v>45572</v>
      </c>
      <c r="G27" s="67" t="s">
        <v>35</v>
      </c>
      <c r="H27" s="73">
        <f t="shared" si="5"/>
        <v>1</v>
      </c>
      <c r="I27" s="69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1"/>
    </row>
    <row r="28">
      <c r="A28" s="43"/>
      <c r="B28" s="74" t="s">
        <v>52</v>
      </c>
      <c r="C28" s="58"/>
      <c r="D28" s="58"/>
      <c r="E28" s="58"/>
      <c r="F28" s="58"/>
      <c r="G28" s="59"/>
      <c r="H28" s="75">
        <f>(H29+H30+H31+H32+H33+H34+H35+H36+H37+H38)/10</f>
        <v>1</v>
      </c>
      <c r="I28" s="69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1"/>
    </row>
    <row r="29">
      <c r="A29" s="43"/>
      <c r="B29" s="64" t="s">
        <v>33</v>
      </c>
      <c r="C29" s="64" t="s">
        <v>53</v>
      </c>
      <c r="D29" s="65">
        <v>45572.0</v>
      </c>
      <c r="E29" s="66">
        <v>14.0</v>
      </c>
      <c r="F29" s="77">
        <f t="shared" ref="F29:F39" si="6">if((D29+E29)=0,"",D29+E29)</f>
        <v>45586</v>
      </c>
      <c r="G29" s="67" t="s">
        <v>35</v>
      </c>
      <c r="H29" s="72" t="str">
        <f t="shared" ref="H29:H39" si="7">IF($B29="Completed", "100%", IF($B29="In process", "50%", "0%"))</f>
        <v>100%</v>
      </c>
      <c r="I29" s="69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1"/>
    </row>
    <row r="30">
      <c r="A30" s="43"/>
      <c r="B30" s="64" t="s">
        <v>33</v>
      </c>
      <c r="C30" s="64" t="s">
        <v>54</v>
      </c>
      <c r="D30" s="65">
        <v>45572.0</v>
      </c>
      <c r="E30" s="66">
        <v>45.0</v>
      </c>
      <c r="F30" s="77">
        <f t="shared" si="6"/>
        <v>45617</v>
      </c>
      <c r="G30" s="67" t="s">
        <v>35</v>
      </c>
      <c r="H30" s="72" t="str">
        <f t="shared" si="7"/>
        <v>100%</v>
      </c>
      <c r="I30" s="69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1"/>
    </row>
    <row r="31">
      <c r="A31" s="43"/>
      <c r="B31" s="64" t="s">
        <v>33</v>
      </c>
      <c r="C31" s="64" t="s">
        <v>55</v>
      </c>
      <c r="D31" s="65">
        <v>45572.0</v>
      </c>
      <c r="E31" s="66">
        <v>7.0</v>
      </c>
      <c r="F31" s="77">
        <f t="shared" si="6"/>
        <v>45579</v>
      </c>
      <c r="G31" s="67" t="s">
        <v>35</v>
      </c>
      <c r="H31" s="72" t="str">
        <f t="shared" si="7"/>
        <v>100%</v>
      </c>
      <c r="I31" s="69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1"/>
    </row>
    <row r="32">
      <c r="A32" s="43"/>
      <c r="B32" s="64" t="s">
        <v>33</v>
      </c>
      <c r="C32" s="64" t="s">
        <v>56</v>
      </c>
      <c r="D32" s="65">
        <v>45582.0</v>
      </c>
      <c r="E32" s="66">
        <v>5.0</v>
      </c>
      <c r="F32" s="77">
        <f t="shared" si="6"/>
        <v>45587</v>
      </c>
      <c r="G32" s="67" t="s">
        <v>35</v>
      </c>
      <c r="H32" s="72" t="str">
        <f t="shared" si="7"/>
        <v>100%</v>
      </c>
      <c r="I32" s="69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1"/>
    </row>
    <row r="33">
      <c r="A33" s="43"/>
      <c r="B33" s="64" t="s">
        <v>33</v>
      </c>
      <c r="C33" s="64" t="s">
        <v>57</v>
      </c>
      <c r="D33" s="65">
        <v>45582.0</v>
      </c>
      <c r="E33" s="66">
        <v>7.0</v>
      </c>
      <c r="F33" s="77">
        <f t="shared" si="6"/>
        <v>45589</v>
      </c>
      <c r="G33" s="67" t="s">
        <v>35</v>
      </c>
      <c r="H33" s="72" t="str">
        <f t="shared" si="7"/>
        <v>100%</v>
      </c>
      <c r="I33" s="69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1"/>
    </row>
    <row r="34">
      <c r="A34" s="43"/>
      <c r="B34" s="64" t="s">
        <v>33</v>
      </c>
      <c r="C34" s="64" t="s">
        <v>58</v>
      </c>
      <c r="D34" s="65">
        <v>45582.0</v>
      </c>
      <c r="E34" s="66">
        <v>12.0</v>
      </c>
      <c r="F34" s="77">
        <f t="shared" si="6"/>
        <v>45594</v>
      </c>
      <c r="G34" s="67" t="s">
        <v>35</v>
      </c>
      <c r="H34" s="72" t="str">
        <f t="shared" si="7"/>
        <v>100%</v>
      </c>
      <c r="I34" s="69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1"/>
    </row>
    <row r="35">
      <c r="A35" s="43"/>
      <c r="B35" s="64" t="s">
        <v>33</v>
      </c>
      <c r="C35" s="64" t="s">
        <v>59</v>
      </c>
      <c r="D35" s="65">
        <v>45594.0</v>
      </c>
      <c r="E35" s="66">
        <v>21.0</v>
      </c>
      <c r="F35" s="77">
        <f t="shared" si="6"/>
        <v>45615</v>
      </c>
      <c r="G35" s="67" t="s">
        <v>35</v>
      </c>
      <c r="H35" s="72" t="str">
        <f t="shared" si="7"/>
        <v>100%</v>
      </c>
      <c r="I35" s="69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1"/>
    </row>
    <row r="36">
      <c r="A36" s="43"/>
      <c r="B36" s="64" t="s">
        <v>33</v>
      </c>
      <c r="C36" s="64" t="s">
        <v>60</v>
      </c>
      <c r="D36" s="65">
        <v>45593.0</v>
      </c>
      <c r="E36" s="66">
        <v>5.0</v>
      </c>
      <c r="F36" s="77">
        <f t="shared" si="6"/>
        <v>45598</v>
      </c>
      <c r="G36" s="67" t="s">
        <v>35</v>
      </c>
      <c r="H36" s="72" t="str">
        <f t="shared" si="7"/>
        <v>100%</v>
      </c>
      <c r="I36" s="69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1"/>
    </row>
    <row r="37">
      <c r="A37" s="43"/>
      <c r="B37" s="64" t="s">
        <v>33</v>
      </c>
      <c r="C37" s="64" t="s">
        <v>61</v>
      </c>
      <c r="D37" s="65">
        <v>45594.0</v>
      </c>
      <c r="E37" s="66">
        <v>21.0</v>
      </c>
      <c r="F37" s="77">
        <f t="shared" si="6"/>
        <v>45615</v>
      </c>
      <c r="G37" s="67" t="s">
        <v>35</v>
      </c>
      <c r="H37" s="72" t="str">
        <f t="shared" si="7"/>
        <v>100%</v>
      </c>
      <c r="I37" s="69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1"/>
    </row>
    <row r="38">
      <c r="A38" s="43"/>
      <c r="B38" s="64" t="s">
        <v>33</v>
      </c>
      <c r="C38" s="64" t="s">
        <v>62</v>
      </c>
      <c r="D38" s="65">
        <v>45608.0</v>
      </c>
      <c r="E38" s="66">
        <v>7.0</v>
      </c>
      <c r="F38" s="77">
        <f t="shared" si="6"/>
        <v>45615</v>
      </c>
      <c r="G38" s="67" t="s">
        <v>35</v>
      </c>
      <c r="H38" s="72" t="str">
        <f t="shared" si="7"/>
        <v>100%</v>
      </c>
      <c r="I38" s="78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6"/>
      <c r="CZ38" s="76"/>
      <c r="DA38" s="63"/>
    </row>
    <row r="39">
      <c r="A39" s="43"/>
      <c r="B39" s="64"/>
      <c r="C39" s="64" t="s">
        <v>63</v>
      </c>
      <c r="D39" s="65"/>
      <c r="E39" s="79"/>
      <c r="F39" s="77" t="str">
        <f t="shared" si="6"/>
        <v/>
      </c>
      <c r="G39" s="67"/>
      <c r="H39" s="72" t="str">
        <f t="shared" si="7"/>
        <v>0%</v>
      </c>
      <c r="I39" s="69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62"/>
      <c r="BN39" s="62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62"/>
      <c r="CZ39" s="62"/>
      <c r="DA39" s="71"/>
    </row>
    <row r="40">
      <c r="A40" s="43"/>
      <c r="B40" s="74" t="s">
        <v>64</v>
      </c>
      <c r="C40" s="58"/>
      <c r="D40" s="58"/>
      <c r="E40" s="58"/>
      <c r="F40" s="58"/>
      <c r="G40" s="59"/>
      <c r="H40" s="75">
        <f>(H41+H43+H44+H45)/4</f>
        <v>1</v>
      </c>
      <c r="I40" s="69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1"/>
    </row>
    <row r="41">
      <c r="A41" s="43"/>
      <c r="B41" s="64" t="s">
        <v>33</v>
      </c>
      <c r="C41" s="64" t="s">
        <v>65</v>
      </c>
      <c r="D41" s="65">
        <v>45615.0</v>
      </c>
      <c r="E41" s="66">
        <v>7.0</v>
      </c>
      <c r="F41" s="77">
        <f t="shared" ref="F41:F45" si="8">if((D41+E41)=0,"",D41+E41)</f>
        <v>45622</v>
      </c>
      <c r="G41" s="67" t="s">
        <v>35</v>
      </c>
      <c r="H41" s="73" t="str">
        <f t="shared" ref="H41:H45" si="9">IF($B41="Completed", "100%", IF($B41="In process", "50%", "0%"))</f>
        <v>100%</v>
      </c>
      <c r="I41" s="69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1"/>
    </row>
    <row r="42">
      <c r="A42" s="43"/>
      <c r="B42" s="64" t="s">
        <v>66</v>
      </c>
      <c r="C42" s="64" t="s">
        <v>67</v>
      </c>
      <c r="D42" s="65">
        <v>45615.0</v>
      </c>
      <c r="E42" s="66">
        <v>18.0</v>
      </c>
      <c r="F42" s="77">
        <f t="shared" si="8"/>
        <v>45633</v>
      </c>
      <c r="G42" s="67"/>
      <c r="H42" s="73" t="str">
        <f t="shared" si="9"/>
        <v>0%</v>
      </c>
      <c r="I42" s="80" t="s">
        <v>68</v>
      </c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1"/>
    </row>
    <row r="43">
      <c r="A43" s="43"/>
      <c r="B43" s="64" t="s">
        <v>33</v>
      </c>
      <c r="C43" s="64" t="s">
        <v>60</v>
      </c>
      <c r="D43" s="65">
        <v>45614.0</v>
      </c>
      <c r="E43" s="66">
        <v>5.0</v>
      </c>
      <c r="F43" s="77">
        <f t="shared" si="8"/>
        <v>45619</v>
      </c>
      <c r="G43" s="67" t="s">
        <v>35</v>
      </c>
      <c r="H43" s="72" t="str">
        <f t="shared" si="9"/>
        <v>100%</v>
      </c>
      <c r="I43" s="69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1"/>
    </row>
    <row r="44">
      <c r="A44" s="43"/>
      <c r="B44" s="64" t="s">
        <v>33</v>
      </c>
      <c r="C44" s="64" t="s">
        <v>69</v>
      </c>
      <c r="D44" s="65">
        <v>45608.0</v>
      </c>
      <c r="E44" s="66">
        <v>21.0</v>
      </c>
      <c r="F44" s="77">
        <f t="shared" si="8"/>
        <v>45629</v>
      </c>
      <c r="G44" s="67" t="s">
        <v>35</v>
      </c>
      <c r="H44" s="73" t="str">
        <f t="shared" si="9"/>
        <v>100%</v>
      </c>
      <c r="I44" s="69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1"/>
    </row>
    <row r="45">
      <c r="A45" s="43"/>
      <c r="B45" s="64" t="s">
        <v>33</v>
      </c>
      <c r="C45" s="64" t="s">
        <v>70</v>
      </c>
      <c r="D45" s="65">
        <v>45608.0</v>
      </c>
      <c r="E45" s="66">
        <v>14.0</v>
      </c>
      <c r="F45" s="77">
        <f t="shared" si="8"/>
        <v>45622</v>
      </c>
      <c r="G45" s="67" t="s">
        <v>35</v>
      </c>
      <c r="H45" s="72" t="str">
        <f t="shared" si="9"/>
        <v>100%</v>
      </c>
      <c r="I45" s="69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1"/>
    </row>
    <row r="46">
      <c r="A46" s="43"/>
      <c r="B46" s="74" t="s">
        <v>71</v>
      </c>
      <c r="C46" s="58"/>
      <c r="D46" s="58"/>
      <c r="E46" s="58"/>
      <c r="F46" s="58"/>
      <c r="G46" s="59"/>
      <c r="H46" s="75">
        <f>AVERAGE(H48:H50)</f>
        <v>0</v>
      </c>
      <c r="I46" s="69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1"/>
    </row>
    <row r="47">
      <c r="A47" s="43"/>
      <c r="B47" s="64" t="s">
        <v>33</v>
      </c>
      <c r="C47" s="64" t="s">
        <v>72</v>
      </c>
      <c r="D47" s="65">
        <v>45622.0</v>
      </c>
      <c r="E47" s="66">
        <v>10.0</v>
      </c>
      <c r="F47" s="77">
        <f t="shared" ref="F47:F48" si="10">if((D47+E47)=0,"",$D$48+E47)</f>
        <v>45634</v>
      </c>
      <c r="G47" s="67" t="s">
        <v>35</v>
      </c>
      <c r="H47" s="73">
        <f t="shared" ref="H47:H50" si="11">IF($B47="Completed",1,0)</f>
        <v>1</v>
      </c>
      <c r="I47" s="81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71"/>
    </row>
    <row r="48">
      <c r="A48" s="43"/>
      <c r="B48" s="64" t="s">
        <v>73</v>
      </c>
      <c r="C48" s="64" t="s">
        <v>71</v>
      </c>
      <c r="D48" s="65">
        <v>45624.0</v>
      </c>
      <c r="E48" s="66">
        <v>7.0</v>
      </c>
      <c r="F48" s="77">
        <f t="shared" si="10"/>
        <v>45631</v>
      </c>
      <c r="G48" s="67" t="s">
        <v>35</v>
      </c>
      <c r="H48" s="73">
        <f t="shared" si="11"/>
        <v>0</v>
      </c>
      <c r="I48" s="69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1"/>
    </row>
    <row r="49">
      <c r="A49" s="43"/>
      <c r="B49" s="64" t="s">
        <v>66</v>
      </c>
      <c r="C49" s="64" t="s">
        <v>74</v>
      </c>
      <c r="D49" s="65">
        <v>45624.0</v>
      </c>
      <c r="E49" s="66">
        <v>7.0</v>
      </c>
      <c r="F49" s="77">
        <f>if((D49+E49)=0,"",D49+E49)</f>
        <v>45631</v>
      </c>
      <c r="G49" s="67" t="s">
        <v>35</v>
      </c>
      <c r="H49" s="72">
        <f t="shared" si="11"/>
        <v>0</v>
      </c>
      <c r="I49" s="69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1"/>
    </row>
    <row r="50">
      <c r="A50" s="43"/>
      <c r="B50" s="64"/>
      <c r="C50" s="64" t="s">
        <v>75</v>
      </c>
      <c r="D50" s="65"/>
      <c r="E50" s="79"/>
      <c r="F50" s="77" t="str">
        <f>if((D50+E50)=0,"",$D$48+E50)</f>
        <v/>
      </c>
      <c r="G50" s="67"/>
      <c r="H50" s="73">
        <f t="shared" si="11"/>
        <v>0</v>
      </c>
      <c r="I50" s="81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</row>
  </sheetData>
  <mergeCells count="30">
    <mergeCell ref="B7:C7"/>
    <mergeCell ref="D7:E7"/>
    <mergeCell ref="B9:G9"/>
    <mergeCell ref="I9:BM9"/>
    <mergeCell ref="BF10:BL10"/>
    <mergeCell ref="BM10:BS10"/>
    <mergeCell ref="BT10:BZ10"/>
    <mergeCell ref="CA10:CG10"/>
    <mergeCell ref="CH10:CN10"/>
    <mergeCell ref="CO10:CU10"/>
    <mergeCell ref="CV10:DA10"/>
    <mergeCell ref="I10:O10"/>
    <mergeCell ref="P10:V10"/>
    <mergeCell ref="W10:AC10"/>
    <mergeCell ref="AD10:AJ10"/>
    <mergeCell ref="AK10:AQ10"/>
    <mergeCell ref="AR10:AX10"/>
    <mergeCell ref="AY10:BE10"/>
    <mergeCell ref="B12:G12"/>
    <mergeCell ref="B17:G17"/>
    <mergeCell ref="B28:G28"/>
    <mergeCell ref="B40:G40"/>
    <mergeCell ref="B46:G46"/>
    <mergeCell ref="B2:B4"/>
    <mergeCell ref="C2:C4"/>
    <mergeCell ref="D2:G4"/>
    <mergeCell ref="B6:C6"/>
    <mergeCell ref="D6:E6"/>
    <mergeCell ref="I6:K7"/>
    <mergeCell ref="L6:M7"/>
  </mergeCells>
  <conditionalFormatting sqref="H13:H50">
    <cfRule type="containsText" dxfId="0" priority="1" operator="containsText" text="100%">
      <formula>NOT(ISERROR(SEARCH(("100%"),(H13))))</formula>
    </cfRule>
  </conditionalFormatting>
  <conditionalFormatting sqref="B13:B50">
    <cfRule type="containsText" dxfId="1" priority="2" operator="containsText" text="Completed">
      <formula>NOT(ISERROR(SEARCH(("Completed"),(B13))))</formula>
    </cfRule>
  </conditionalFormatting>
  <conditionalFormatting sqref="B13:B50">
    <cfRule type="containsText" dxfId="2" priority="3" operator="containsText" text="In process">
      <formula>NOT(ISERROR(SEARCH(("In process"),(B13))))</formula>
    </cfRule>
  </conditionalFormatting>
  <conditionalFormatting sqref="B13:B50">
    <cfRule type="containsText" dxfId="3" priority="4" operator="containsText" text="Not started">
      <formula>NOT(ISERROR(SEARCH(("Not started"),(B13))))</formula>
    </cfRule>
  </conditionalFormatting>
  <conditionalFormatting sqref="B13:B50">
    <cfRule type="containsText" dxfId="4" priority="5" operator="containsText" text="Suspended">
      <formula>NOT(ISERROR(SEARCH(("Suspended"),(B13))))</formula>
    </cfRule>
  </conditionalFormatting>
  <conditionalFormatting sqref="I13:CZ50 DA13:DA49">
    <cfRule type="expression" dxfId="5" priority="6">
      <formula>$I12=TODAY()</formula>
    </cfRule>
  </conditionalFormatting>
  <conditionalFormatting sqref="I13:CZ50 DA13:DA49">
    <cfRule type="expression" dxfId="6" priority="7">
      <formula>AND(I$11&gt;=$D13,I$11&lt;($D13+ROUND(($F13-$D13+1)*IF($H13&lt;1,$H13,1),0)))</formula>
    </cfRule>
  </conditionalFormatting>
  <conditionalFormatting sqref="I13:CZ50 DA13:DA49">
    <cfRule type="expression" dxfId="7" priority="8">
      <formula>AND($D13&lt;&gt;"",I$11&gt;=$D13,I$11&lt;=$F13,$H13&lt;1,TODAY()&gt;$F13)</formula>
    </cfRule>
  </conditionalFormatting>
  <conditionalFormatting sqref="I13:CZ50 DA13:DA49">
    <cfRule type="expression" dxfId="4" priority="9">
      <formula>AND($D13&lt;&gt;"",I$11&gt;=$D13,I$11&lt;=$F13)</formula>
    </cfRule>
  </conditionalFormatting>
  <conditionalFormatting sqref="D6:D7 C11 C13:C16 C18:C27 C29:C39 C41:C45 C47:C50">
    <cfRule type="containsText" dxfId="8" priority="10" operator="containsText" text="Activity">
      <formula>NOT(ISERROR(SEARCH(("Activity"),(D6))))</formula>
    </cfRule>
  </conditionalFormatting>
  <conditionalFormatting sqref="H12:H50">
    <cfRule type="containsText" dxfId="9" priority="11" operator="containsText" text="50%">
      <formula>NOT(ISERROR(SEARCH(("50%"),(H12))))</formula>
    </cfRule>
  </conditionalFormatting>
  <conditionalFormatting sqref="H12:H50">
    <cfRule type="containsText" dxfId="10" priority="12" operator="containsText" text="0%">
      <formula>NOT(ISERROR(SEARCH(("0%"),(H12))))</formula>
    </cfRule>
  </conditionalFormatting>
  <dataValidations>
    <dataValidation type="list" allowBlank="1" showErrorMessage="1" sqref="B13:B16 B18:B27 B29:B39 B41:B45 B47:B50">
      <formula1>'Лист2'!$A$2:$A$5</formula1>
    </dataValidation>
  </dataValidations>
  <printOptions gridLines="1" horizontalCentered="1"/>
  <pageMargins bottom="0.39370078740157477" footer="0.0" header="0.0" left="0.23622047244094488" right="0.23622047244094488" top="0.39370078740157477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83" t="s">
        <v>73</v>
      </c>
    </row>
    <row r="3">
      <c r="A3" s="83" t="s">
        <v>33</v>
      </c>
    </row>
    <row r="4">
      <c r="A4" s="83" t="s">
        <v>66</v>
      </c>
    </row>
    <row r="5">
      <c r="A5" s="83" t="s">
        <v>76</v>
      </c>
    </row>
  </sheetData>
  <drawing r:id="rId1"/>
</worksheet>
</file>