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filterPrivacy="1" autoCompressPictures="0"/>
  <bookViews>
    <workbookView xWindow="0" yWindow="20" windowWidth="25600" windowHeight="14560" firstSheet="1" activeTab="1"/>
  </bookViews>
  <sheets>
    <sheet name="Sheet1" sheetId="1" r:id="rId1"/>
    <sheet name="Afternoon Distance" sheetId="2" r:id="rId2"/>
    <sheet name="Morning Distance" sheetId="3" r:id="rId3"/>
    <sheet name="Night Distance" sheetId="4" r:id="rId4"/>
    <sheet name="Afternoon half km 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E3" i="5"/>
  <c r="E4" i="5"/>
  <c r="J4" i="5"/>
  <c r="B23" i="5"/>
  <c r="B22" i="5"/>
  <c r="H4" i="5"/>
  <c r="B21" i="5"/>
  <c r="B20" i="5"/>
  <c r="F4" i="5"/>
  <c r="B19" i="5"/>
  <c r="B18" i="5"/>
  <c r="B17" i="5"/>
  <c r="B16" i="5"/>
  <c r="B15" i="5"/>
  <c r="J3" i="5"/>
  <c r="B14" i="5"/>
  <c r="I3" i="5"/>
  <c r="B13" i="5"/>
  <c r="H3" i="5"/>
  <c r="B12" i="5"/>
  <c r="G3" i="5"/>
  <c r="B11" i="5"/>
  <c r="F3" i="5"/>
  <c r="B10" i="5"/>
  <c r="B9" i="5"/>
  <c r="B8" i="5"/>
  <c r="B7" i="5"/>
  <c r="B6" i="5"/>
  <c r="J2" i="5"/>
  <c r="B5" i="5"/>
  <c r="I2" i="5"/>
  <c r="E5" i="5"/>
  <c r="B4" i="5"/>
  <c r="H25" i="5"/>
  <c r="B3" i="5"/>
  <c r="G2" i="5"/>
  <c r="B2" i="5"/>
  <c r="F2" i="5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E3" i="2"/>
  <c r="J3" i="2"/>
  <c r="N3" i="2"/>
  <c r="B14" i="2"/>
  <c r="B13" i="2"/>
  <c r="B12" i="2"/>
  <c r="G3" i="2"/>
  <c r="R3" i="2"/>
  <c r="B11" i="2"/>
  <c r="F3" i="2"/>
  <c r="M3" i="2"/>
  <c r="B10" i="2"/>
  <c r="B9" i="2"/>
  <c r="B8" i="2"/>
  <c r="B7" i="2"/>
  <c r="B6" i="2"/>
  <c r="J2" i="2"/>
  <c r="E4" i="2"/>
  <c r="E5" i="2"/>
  <c r="B5" i="2"/>
  <c r="I2" i="2"/>
  <c r="S2" i="2"/>
  <c r="J4" i="2"/>
  <c r="N4" i="2"/>
  <c r="B4" i="2"/>
  <c r="H2" i="2"/>
  <c r="O2" i="2"/>
  <c r="I3" i="2"/>
  <c r="S3" i="2"/>
  <c r="H3" i="2"/>
  <c r="B3" i="2"/>
  <c r="G2" i="2"/>
  <c r="R2" i="2"/>
  <c r="B2" i="2"/>
  <c r="F2" i="2"/>
  <c r="M2" i="2"/>
  <c r="M2" i="5"/>
  <c r="S2" i="5"/>
  <c r="O4" i="5"/>
  <c r="N4" i="5"/>
  <c r="R3" i="5"/>
  <c r="M4" i="5"/>
  <c r="O3" i="5"/>
  <c r="M3" i="5"/>
  <c r="N3" i="5"/>
  <c r="N2" i="5"/>
  <c r="S3" i="5"/>
  <c r="R2" i="5"/>
  <c r="H5" i="5"/>
  <c r="O5" i="5"/>
  <c r="G5" i="5"/>
  <c r="R5" i="5"/>
  <c r="F5" i="5"/>
  <c r="M5" i="5"/>
  <c r="E6" i="5"/>
  <c r="I5" i="5"/>
  <c r="S5" i="5"/>
  <c r="J5" i="5"/>
  <c r="N5" i="5"/>
  <c r="H2" i="5"/>
  <c r="O2" i="5"/>
  <c r="T3" i="2"/>
  <c r="G4" i="5"/>
  <c r="R4" i="5"/>
  <c r="I4" i="5"/>
  <c r="S4" i="5"/>
  <c r="P2" i="2"/>
  <c r="T2" i="2"/>
  <c r="N2" i="2"/>
  <c r="E6" i="2"/>
  <c r="J5" i="2"/>
  <c r="N5" i="2"/>
  <c r="I5" i="2"/>
  <c r="S5" i="2"/>
  <c r="H25" i="2"/>
  <c r="O3" i="2"/>
  <c r="P3" i="2"/>
  <c r="I4" i="2"/>
  <c r="S4" i="2"/>
  <c r="G5" i="2"/>
  <c r="R5" i="2"/>
  <c r="H5" i="2"/>
  <c r="O5" i="2"/>
  <c r="H4" i="2"/>
  <c r="O4" i="2"/>
  <c r="G4" i="2"/>
  <c r="R4" i="2"/>
  <c r="F4" i="2"/>
  <c r="M4" i="2"/>
  <c r="F5" i="2"/>
  <c r="M5" i="2"/>
  <c r="E3" i="4"/>
  <c r="E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H3" i="4"/>
  <c r="B12" i="4"/>
  <c r="B11" i="4"/>
  <c r="F3" i="4"/>
  <c r="B10" i="4"/>
  <c r="B9" i="4"/>
  <c r="B8" i="4"/>
  <c r="B7" i="4"/>
  <c r="B6" i="4"/>
  <c r="J2" i="4"/>
  <c r="N2" i="4"/>
  <c r="B5" i="4"/>
  <c r="I2" i="4"/>
  <c r="S2" i="4"/>
  <c r="B4" i="4"/>
  <c r="B3" i="4"/>
  <c r="G2" i="4"/>
  <c r="B2" i="4"/>
  <c r="F2" i="4"/>
  <c r="M2" i="4"/>
  <c r="B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H17" i="3"/>
  <c r="E18" i="3"/>
  <c r="H18" i="3"/>
  <c r="E19" i="3"/>
  <c r="H19" i="3"/>
  <c r="E20" i="3"/>
  <c r="H20" i="3"/>
  <c r="E21" i="3"/>
  <c r="H21" i="3"/>
  <c r="E22" i="3"/>
  <c r="H22" i="3"/>
  <c r="E23" i="3"/>
  <c r="H23" i="3"/>
  <c r="E24" i="3"/>
  <c r="H24" i="3"/>
  <c r="I17" i="3"/>
  <c r="I18" i="3"/>
  <c r="I19" i="3"/>
  <c r="I20" i="3"/>
  <c r="I21" i="3"/>
  <c r="I22" i="3"/>
  <c r="I23" i="3"/>
  <c r="I24" i="3"/>
  <c r="J17" i="3"/>
  <c r="J18" i="3"/>
  <c r="J19" i="3"/>
  <c r="J20" i="3"/>
  <c r="J21" i="3"/>
  <c r="J22" i="3"/>
  <c r="J23" i="3"/>
  <c r="J24" i="3"/>
  <c r="G17" i="3"/>
  <c r="G18" i="3"/>
  <c r="G19" i="3"/>
  <c r="G20" i="3"/>
  <c r="G21" i="3"/>
  <c r="G22" i="3"/>
  <c r="G23" i="3"/>
  <c r="G24" i="3"/>
  <c r="F17" i="3"/>
  <c r="F18" i="3"/>
  <c r="F19" i="3"/>
  <c r="F20" i="3"/>
  <c r="F21" i="3"/>
  <c r="F22" i="3"/>
  <c r="F23" i="3"/>
  <c r="F24" i="3"/>
  <c r="B133" i="3"/>
  <c r="B132" i="3"/>
  <c r="J16" i="3"/>
  <c r="B131" i="3"/>
  <c r="I16" i="3"/>
  <c r="B130" i="3"/>
  <c r="H16" i="3"/>
  <c r="B129" i="3"/>
  <c r="G16" i="3"/>
  <c r="B128" i="3"/>
  <c r="F16" i="3"/>
  <c r="B127" i="3"/>
  <c r="B126" i="3"/>
  <c r="B125" i="3"/>
  <c r="B124" i="3"/>
  <c r="B123" i="3"/>
  <c r="J15" i="3"/>
  <c r="B122" i="3"/>
  <c r="I15" i="3"/>
  <c r="B121" i="3"/>
  <c r="H15" i="3"/>
  <c r="B120" i="3"/>
  <c r="G15" i="3"/>
  <c r="B119" i="3"/>
  <c r="F15" i="3"/>
  <c r="B118" i="3"/>
  <c r="B117" i="3"/>
  <c r="B116" i="3"/>
  <c r="B115" i="3"/>
  <c r="B114" i="3"/>
  <c r="J14" i="3"/>
  <c r="B113" i="3"/>
  <c r="I14" i="3"/>
  <c r="S14" i="3"/>
  <c r="B112" i="3"/>
  <c r="H14" i="3"/>
  <c r="B111" i="3"/>
  <c r="G14" i="3"/>
  <c r="B110" i="3"/>
  <c r="F14" i="3"/>
  <c r="B109" i="3"/>
  <c r="B108" i="3"/>
  <c r="B107" i="3"/>
  <c r="B106" i="3"/>
  <c r="B105" i="3"/>
  <c r="J13" i="3"/>
  <c r="B104" i="3"/>
  <c r="I13" i="3"/>
  <c r="S13" i="3"/>
  <c r="B103" i="3"/>
  <c r="H13" i="3"/>
  <c r="B102" i="3"/>
  <c r="G13" i="3"/>
  <c r="B101" i="3"/>
  <c r="F13" i="3"/>
  <c r="B100" i="3"/>
  <c r="B99" i="3"/>
  <c r="B98" i="3"/>
  <c r="B97" i="3"/>
  <c r="B96" i="3"/>
  <c r="J12" i="3"/>
  <c r="B95" i="3"/>
  <c r="I12" i="3"/>
  <c r="B94" i="3"/>
  <c r="H12" i="3"/>
  <c r="B93" i="3"/>
  <c r="G12" i="3"/>
  <c r="R12" i="3"/>
  <c r="B92" i="3"/>
  <c r="F12" i="3"/>
  <c r="B91" i="3"/>
  <c r="B90" i="3"/>
  <c r="B89" i="3"/>
  <c r="B88" i="3"/>
  <c r="B87" i="3"/>
  <c r="J11" i="3"/>
  <c r="B86" i="3"/>
  <c r="I11" i="3"/>
  <c r="B85" i="3"/>
  <c r="H11" i="3"/>
  <c r="B84" i="3"/>
  <c r="G11" i="3"/>
  <c r="B83" i="3"/>
  <c r="F11" i="3"/>
  <c r="B82" i="3"/>
  <c r="B81" i="3"/>
  <c r="B80" i="3"/>
  <c r="B79" i="3"/>
  <c r="B78" i="3"/>
  <c r="J10" i="3"/>
  <c r="B77" i="3"/>
  <c r="I10" i="3"/>
  <c r="S10" i="3"/>
  <c r="B76" i="3"/>
  <c r="H10" i="3"/>
  <c r="B75" i="3"/>
  <c r="G10" i="3"/>
  <c r="B74" i="3"/>
  <c r="F10" i="3"/>
  <c r="B73" i="3"/>
  <c r="B72" i="3"/>
  <c r="B71" i="3"/>
  <c r="B70" i="3"/>
  <c r="B69" i="3"/>
  <c r="J9" i="3"/>
  <c r="B68" i="3"/>
  <c r="I9" i="3"/>
  <c r="S9" i="3"/>
  <c r="B67" i="3"/>
  <c r="H9" i="3"/>
  <c r="B66" i="3"/>
  <c r="G9" i="3"/>
  <c r="B65" i="3"/>
  <c r="F9" i="3"/>
  <c r="B64" i="3"/>
  <c r="B63" i="3"/>
  <c r="B62" i="3"/>
  <c r="B61" i="3"/>
  <c r="B60" i="3"/>
  <c r="J8" i="3"/>
  <c r="B59" i="3"/>
  <c r="I8" i="3"/>
  <c r="B58" i="3"/>
  <c r="H8" i="3"/>
  <c r="B57" i="3"/>
  <c r="G8" i="3"/>
  <c r="B56" i="3"/>
  <c r="F8" i="3"/>
  <c r="B55" i="3"/>
  <c r="B54" i="3"/>
  <c r="B53" i="3"/>
  <c r="B52" i="3"/>
  <c r="B51" i="3"/>
  <c r="J7" i="3"/>
  <c r="B50" i="3"/>
  <c r="I7" i="3"/>
  <c r="B49" i="3"/>
  <c r="H7" i="3"/>
  <c r="B48" i="3"/>
  <c r="G7" i="3"/>
  <c r="B47" i="3"/>
  <c r="F7" i="3"/>
  <c r="B46" i="3"/>
  <c r="B45" i="3"/>
  <c r="B44" i="3"/>
  <c r="B43" i="3"/>
  <c r="B42" i="3"/>
  <c r="J6" i="3"/>
  <c r="B41" i="3"/>
  <c r="I6" i="3"/>
  <c r="S6" i="3"/>
  <c r="B40" i="3"/>
  <c r="H6" i="3"/>
  <c r="B39" i="3"/>
  <c r="G6" i="3"/>
  <c r="B38" i="3"/>
  <c r="F6" i="3"/>
  <c r="B37" i="3"/>
  <c r="B36" i="3"/>
  <c r="B35" i="3"/>
  <c r="B34" i="3"/>
  <c r="B33" i="3"/>
  <c r="J5" i="3"/>
  <c r="B32" i="3"/>
  <c r="I5" i="3"/>
  <c r="S5" i="3"/>
  <c r="B31" i="3"/>
  <c r="H5" i="3"/>
  <c r="B30" i="3"/>
  <c r="G5" i="3"/>
  <c r="R5" i="3"/>
  <c r="B29" i="3"/>
  <c r="F5" i="3"/>
  <c r="B28" i="3"/>
  <c r="B27" i="3"/>
  <c r="B26" i="3"/>
  <c r="B25" i="3"/>
  <c r="B24" i="3"/>
  <c r="J4" i="3"/>
  <c r="B23" i="3"/>
  <c r="B7" i="3"/>
  <c r="B8" i="3"/>
  <c r="B9" i="3"/>
  <c r="B10" i="3"/>
  <c r="B11" i="3"/>
  <c r="B12" i="3"/>
  <c r="B13" i="3"/>
  <c r="H3" i="3"/>
  <c r="B14" i="3"/>
  <c r="I3" i="3"/>
  <c r="B15" i="3"/>
  <c r="J3" i="3"/>
  <c r="B16" i="3"/>
  <c r="B17" i="3"/>
  <c r="B18" i="3"/>
  <c r="B19" i="3"/>
  <c r="B20" i="3"/>
  <c r="F4" i="3"/>
  <c r="M4" i="3"/>
  <c r="B21" i="3"/>
  <c r="B22" i="3"/>
  <c r="H4" i="3"/>
  <c r="B3" i="3"/>
  <c r="G2" i="3"/>
  <c r="R2" i="3"/>
  <c r="B4" i="3"/>
  <c r="H2" i="3"/>
  <c r="B5" i="3"/>
  <c r="I2" i="3"/>
  <c r="B6" i="3"/>
  <c r="J2" i="3"/>
  <c r="B2" i="3"/>
  <c r="F2" i="3"/>
  <c r="P2" i="5"/>
  <c r="P4" i="5"/>
  <c r="T2" i="5"/>
  <c r="P5" i="5"/>
  <c r="T3" i="5"/>
  <c r="P3" i="5"/>
  <c r="T4" i="5"/>
  <c r="J6" i="5"/>
  <c r="N6" i="5"/>
  <c r="I6" i="5"/>
  <c r="S6" i="5"/>
  <c r="H6" i="5"/>
  <c r="O6" i="5"/>
  <c r="G6" i="5"/>
  <c r="R6" i="5"/>
  <c r="F6" i="5"/>
  <c r="M6" i="5"/>
  <c r="E7" i="5"/>
  <c r="T5" i="5"/>
  <c r="T5" i="2"/>
  <c r="T4" i="2"/>
  <c r="P5" i="2"/>
  <c r="P4" i="2"/>
  <c r="F6" i="2"/>
  <c r="M6" i="2"/>
  <c r="I6" i="2"/>
  <c r="S6" i="2"/>
  <c r="H6" i="2"/>
  <c r="O6" i="2"/>
  <c r="E7" i="2"/>
  <c r="G6" i="2"/>
  <c r="R6" i="2"/>
  <c r="J6" i="2"/>
  <c r="N6" i="2"/>
  <c r="O3" i="4"/>
  <c r="R2" i="4"/>
  <c r="T2" i="4"/>
  <c r="M3" i="4"/>
  <c r="O4" i="3"/>
  <c r="S3" i="3"/>
  <c r="O5" i="3"/>
  <c r="R6" i="3"/>
  <c r="T6" i="3"/>
  <c r="M7" i="3"/>
  <c r="S12" i="3"/>
  <c r="T12" i="3"/>
  <c r="O13" i="3"/>
  <c r="R14" i="3"/>
  <c r="T14" i="3"/>
  <c r="R8" i="3"/>
  <c r="S7" i="3"/>
  <c r="S8" i="3"/>
  <c r="M12" i="3"/>
  <c r="S11" i="3"/>
  <c r="R7" i="3"/>
  <c r="M8" i="3"/>
  <c r="O14" i="3"/>
  <c r="R9" i="3"/>
  <c r="O9" i="3"/>
  <c r="S2" i="3"/>
  <c r="M2" i="3"/>
  <c r="O2" i="3"/>
  <c r="R13" i="3"/>
  <c r="O7" i="3"/>
  <c r="R10" i="3"/>
  <c r="R11" i="3"/>
  <c r="O11" i="3"/>
  <c r="O6" i="3"/>
  <c r="M9" i="3"/>
  <c r="M5" i="3"/>
  <c r="O3" i="3"/>
  <c r="O8" i="3"/>
  <c r="N7" i="3"/>
  <c r="O10" i="3"/>
  <c r="O12" i="3"/>
  <c r="N4" i="3"/>
  <c r="N12" i="3"/>
  <c r="N14" i="3"/>
  <c r="M6" i="3"/>
  <c r="N5" i="3"/>
  <c r="N13" i="3"/>
  <c r="M10" i="3"/>
  <c r="M11" i="3"/>
  <c r="N8" i="3"/>
  <c r="M13" i="3"/>
  <c r="M14" i="3"/>
  <c r="N6" i="3"/>
  <c r="N3" i="3"/>
  <c r="N10" i="3"/>
  <c r="N11" i="3"/>
  <c r="N2" i="3"/>
  <c r="N9" i="3"/>
  <c r="J3" i="4"/>
  <c r="N3" i="4"/>
  <c r="J4" i="4"/>
  <c r="N4" i="4"/>
  <c r="H2" i="4"/>
  <c r="O2" i="4"/>
  <c r="P2" i="4"/>
  <c r="G3" i="4"/>
  <c r="R3" i="4"/>
  <c r="F4" i="4"/>
  <c r="M4" i="4"/>
  <c r="E5" i="4"/>
  <c r="G4" i="4"/>
  <c r="R4" i="4"/>
  <c r="I3" i="4"/>
  <c r="S3" i="4"/>
  <c r="H4" i="4"/>
  <c r="O4" i="4"/>
  <c r="I4" i="4"/>
  <c r="S4" i="4"/>
  <c r="H25" i="3"/>
  <c r="I4" i="3"/>
  <c r="S4" i="3"/>
  <c r="G4" i="3"/>
  <c r="R4" i="3"/>
  <c r="G3" i="3"/>
  <c r="R3" i="3"/>
  <c r="F3" i="3"/>
  <c r="M3" i="3"/>
  <c r="P6" i="5"/>
  <c r="T6" i="5"/>
  <c r="E8" i="5"/>
  <c r="J7" i="5"/>
  <c r="N7" i="5"/>
  <c r="I7" i="5"/>
  <c r="S7" i="5"/>
  <c r="H7" i="5"/>
  <c r="O7" i="5"/>
  <c r="G7" i="5"/>
  <c r="R7" i="5"/>
  <c r="F7" i="5"/>
  <c r="M7" i="5"/>
  <c r="T6" i="2"/>
  <c r="I7" i="2"/>
  <c r="S7" i="2"/>
  <c r="H7" i="2"/>
  <c r="O7" i="2"/>
  <c r="G7" i="2"/>
  <c r="R7" i="2"/>
  <c r="J7" i="2"/>
  <c r="N7" i="2"/>
  <c r="F7" i="2"/>
  <c r="M7" i="2"/>
  <c r="E8" i="2"/>
  <c r="P3" i="4"/>
  <c r="P6" i="2"/>
  <c r="T7" i="3"/>
  <c r="P4" i="4"/>
  <c r="T3" i="4"/>
  <c r="P7" i="3"/>
  <c r="T8" i="3"/>
  <c r="T4" i="4"/>
  <c r="T3" i="3"/>
  <c r="T4" i="3"/>
  <c r="T5" i="3"/>
  <c r="T13" i="3"/>
  <c r="T10" i="3"/>
  <c r="T11" i="3"/>
  <c r="T9" i="3"/>
  <c r="T2" i="3"/>
  <c r="P5" i="3"/>
  <c r="P13" i="3"/>
  <c r="P2" i="3"/>
  <c r="P10" i="3"/>
  <c r="P9" i="3"/>
  <c r="P8" i="3"/>
  <c r="P3" i="3"/>
  <c r="P11" i="3"/>
  <c r="P14" i="3"/>
  <c r="P4" i="3"/>
  <c r="P6" i="3"/>
  <c r="P12" i="3"/>
  <c r="J5" i="4"/>
  <c r="N5" i="4"/>
  <c r="I5" i="4"/>
  <c r="S5" i="4"/>
  <c r="H5" i="4"/>
  <c r="O5" i="4"/>
  <c r="G5" i="4"/>
  <c r="R5" i="4"/>
  <c r="E6" i="4"/>
  <c r="F5" i="4"/>
  <c r="M5" i="4"/>
  <c r="T7" i="5"/>
  <c r="P7" i="5"/>
  <c r="T7" i="2"/>
  <c r="E9" i="5"/>
  <c r="J8" i="5"/>
  <c r="N8" i="5"/>
  <c r="I8" i="5"/>
  <c r="S8" i="5"/>
  <c r="H8" i="5"/>
  <c r="O8" i="5"/>
  <c r="G8" i="5"/>
  <c r="R8" i="5"/>
  <c r="F8" i="5"/>
  <c r="M8" i="5"/>
  <c r="P7" i="2"/>
  <c r="E9" i="2"/>
  <c r="J8" i="2"/>
  <c r="N8" i="2"/>
  <c r="G8" i="2"/>
  <c r="R8" i="2"/>
  <c r="F8" i="2"/>
  <c r="M8" i="2"/>
  <c r="I8" i="2"/>
  <c r="S8" i="2"/>
  <c r="H8" i="2"/>
  <c r="O8" i="2"/>
  <c r="P5" i="4"/>
  <c r="T5" i="4"/>
  <c r="I6" i="4"/>
  <c r="S6" i="4"/>
  <c r="H6" i="4"/>
  <c r="O6" i="4"/>
  <c r="G6" i="4"/>
  <c r="R6" i="4"/>
  <c r="E7" i="4"/>
  <c r="F6" i="4"/>
  <c r="M6" i="4"/>
  <c r="J6" i="4"/>
  <c r="N6" i="4"/>
  <c r="P8" i="5"/>
  <c r="T8" i="5"/>
  <c r="G9" i="5"/>
  <c r="R9" i="5"/>
  <c r="F9" i="5"/>
  <c r="M9" i="5"/>
  <c r="E10" i="5"/>
  <c r="J9" i="5"/>
  <c r="N9" i="5"/>
  <c r="I9" i="5"/>
  <c r="S9" i="5"/>
  <c r="H9" i="5"/>
  <c r="O9" i="5"/>
  <c r="P8" i="2"/>
  <c r="T8" i="2"/>
  <c r="G9" i="2"/>
  <c r="R9" i="2"/>
  <c r="F9" i="2"/>
  <c r="M9" i="2"/>
  <c r="H9" i="2"/>
  <c r="O9" i="2"/>
  <c r="E10" i="2"/>
  <c r="J9" i="2"/>
  <c r="N9" i="2"/>
  <c r="I9" i="2"/>
  <c r="S9" i="2"/>
  <c r="P6" i="4"/>
  <c r="T6" i="4"/>
  <c r="H7" i="4"/>
  <c r="O7" i="4"/>
  <c r="G7" i="4"/>
  <c r="R7" i="4"/>
  <c r="E8" i="4"/>
  <c r="F7" i="4"/>
  <c r="M7" i="4"/>
  <c r="J7" i="4"/>
  <c r="N7" i="4"/>
  <c r="I7" i="4"/>
  <c r="S7" i="4"/>
  <c r="C49" i="1"/>
  <c r="D49" i="1"/>
  <c r="C50" i="1"/>
  <c r="D50" i="1"/>
  <c r="C51" i="1"/>
  <c r="D51" i="1"/>
  <c r="C52" i="1"/>
  <c r="D52" i="1"/>
  <c r="C48" i="1"/>
  <c r="D48" i="1"/>
  <c r="T9" i="5"/>
  <c r="I10" i="5"/>
  <c r="S10" i="5"/>
  <c r="H10" i="5"/>
  <c r="O10" i="5"/>
  <c r="G10" i="5"/>
  <c r="R10" i="5"/>
  <c r="F10" i="5"/>
  <c r="M10" i="5"/>
  <c r="E11" i="5"/>
  <c r="J10" i="5"/>
  <c r="N10" i="5"/>
  <c r="P9" i="5"/>
  <c r="T9" i="2"/>
  <c r="E11" i="2"/>
  <c r="J10" i="2"/>
  <c r="N10" i="2"/>
  <c r="I10" i="2"/>
  <c r="S10" i="2"/>
  <c r="H10" i="2"/>
  <c r="O10" i="2"/>
  <c r="F10" i="2"/>
  <c r="M10" i="2"/>
  <c r="G10" i="2"/>
  <c r="R10" i="2"/>
  <c r="P9" i="2"/>
  <c r="P7" i="4"/>
  <c r="T7" i="4"/>
  <c r="G8" i="4"/>
  <c r="R8" i="4"/>
  <c r="E9" i="4"/>
  <c r="F8" i="4"/>
  <c r="M8" i="4"/>
  <c r="I8" i="4"/>
  <c r="S8" i="4"/>
  <c r="J8" i="4"/>
  <c r="N8" i="4"/>
  <c r="H8" i="4"/>
  <c r="O8" i="4"/>
  <c r="C28" i="1"/>
  <c r="D28" i="1"/>
  <c r="C33" i="1"/>
  <c r="D33" i="1"/>
  <c r="C39" i="1"/>
  <c r="D39" i="1"/>
  <c r="D45" i="1"/>
  <c r="C27" i="1"/>
  <c r="D27" i="1"/>
  <c r="C32" i="1"/>
  <c r="D32" i="1"/>
  <c r="C38" i="1"/>
  <c r="D38" i="1"/>
  <c r="D44" i="1"/>
  <c r="C26" i="1"/>
  <c r="D26" i="1"/>
  <c r="C31" i="1"/>
  <c r="D31" i="1"/>
  <c r="C37" i="1"/>
  <c r="D37" i="1"/>
  <c r="D43" i="1"/>
  <c r="C45" i="1"/>
  <c r="C44" i="1"/>
  <c r="C43" i="1"/>
  <c r="B44" i="1"/>
  <c r="B45" i="1"/>
  <c r="B43" i="1"/>
  <c r="C13" i="1"/>
  <c r="D13" i="1"/>
  <c r="C14" i="1"/>
  <c r="D14" i="1"/>
  <c r="C11" i="1"/>
  <c r="D11" i="1"/>
  <c r="C10" i="1"/>
  <c r="D10" i="1"/>
  <c r="C3" i="1"/>
  <c r="D3" i="1"/>
  <c r="C6" i="1"/>
  <c r="D6" i="1"/>
  <c r="C2" i="1"/>
  <c r="D2" i="1"/>
  <c r="C5" i="1"/>
  <c r="D5" i="1"/>
  <c r="C18" i="1"/>
  <c r="D18" i="1"/>
  <c r="C20" i="1"/>
  <c r="D20" i="1"/>
  <c r="C12" i="1"/>
  <c r="D12" i="1"/>
  <c r="C19" i="1"/>
  <c r="D19" i="1"/>
  <c r="C4" i="1"/>
  <c r="D4" i="1"/>
  <c r="C21" i="1"/>
  <c r="D21" i="1"/>
  <c r="C17" i="1"/>
  <c r="D17" i="1"/>
  <c r="P10" i="5"/>
  <c r="P10" i="2"/>
  <c r="E12" i="5"/>
  <c r="J11" i="5"/>
  <c r="N11" i="5"/>
  <c r="I11" i="5"/>
  <c r="S11" i="5"/>
  <c r="H11" i="5"/>
  <c r="O11" i="5"/>
  <c r="G11" i="5"/>
  <c r="R11" i="5"/>
  <c r="F11" i="5"/>
  <c r="M11" i="5"/>
  <c r="T10" i="5"/>
  <c r="T10" i="2"/>
  <c r="F11" i="2"/>
  <c r="M11" i="2"/>
  <c r="J11" i="2"/>
  <c r="N11" i="2"/>
  <c r="H11" i="2"/>
  <c r="O11" i="2"/>
  <c r="E12" i="2"/>
  <c r="G11" i="2"/>
  <c r="R11" i="2"/>
  <c r="I11" i="2"/>
  <c r="S11" i="2"/>
  <c r="T8" i="4"/>
  <c r="P8" i="4"/>
  <c r="E10" i="4"/>
  <c r="F9" i="4"/>
  <c r="M9" i="4"/>
  <c r="J9" i="4"/>
  <c r="N9" i="4"/>
  <c r="I9" i="4"/>
  <c r="S9" i="4"/>
  <c r="G9" i="4"/>
  <c r="R9" i="4"/>
  <c r="H9" i="4"/>
  <c r="O9" i="4"/>
  <c r="P11" i="5"/>
  <c r="T11" i="5"/>
  <c r="F12" i="5"/>
  <c r="M12" i="5"/>
  <c r="H12" i="5"/>
  <c r="O12" i="5"/>
  <c r="E13" i="5"/>
  <c r="J12" i="5"/>
  <c r="N12" i="5"/>
  <c r="I12" i="5"/>
  <c r="S12" i="5"/>
  <c r="G12" i="5"/>
  <c r="R12" i="5"/>
  <c r="T11" i="2"/>
  <c r="H12" i="2"/>
  <c r="O12" i="2"/>
  <c r="G12" i="2"/>
  <c r="R12" i="2"/>
  <c r="F12" i="2"/>
  <c r="M12" i="2"/>
  <c r="E13" i="2"/>
  <c r="I12" i="2"/>
  <c r="S12" i="2"/>
  <c r="J12" i="2"/>
  <c r="N12" i="2"/>
  <c r="P11" i="2"/>
  <c r="T9" i="4"/>
  <c r="P9" i="4"/>
  <c r="J10" i="4"/>
  <c r="N10" i="4"/>
  <c r="I10" i="4"/>
  <c r="S10" i="4"/>
  <c r="H10" i="4"/>
  <c r="O10" i="4"/>
  <c r="G10" i="4"/>
  <c r="R10" i="4"/>
  <c r="E11" i="4"/>
  <c r="F10" i="4"/>
  <c r="M10" i="4"/>
  <c r="T12" i="5"/>
  <c r="H13" i="5"/>
  <c r="O13" i="5"/>
  <c r="G13" i="5"/>
  <c r="R13" i="5"/>
  <c r="F13" i="5"/>
  <c r="M13" i="5"/>
  <c r="J13" i="5"/>
  <c r="N13" i="5"/>
  <c r="E14" i="5"/>
  <c r="I13" i="5"/>
  <c r="S13" i="5"/>
  <c r="P12" i="5"/>
  <c r="T10" i="4"/>
  <c r="T12" i="2"/>
  <c r="E14" i="2"/>
  <c r="J13" i="2"/>
  <c r="N13" i="2"/>
  <c r="I13" i="2"/>
  <c r="S13" i="2"/>
  <c r="G13" i="2"/>
  <c r="R13" i="2"/>
  <c r="F13" i="2"/>
  <c r="M13" i="2"/>
  <c r="H13" i="2"/>
  <c r="O13" i="2"/>
  <c r="P12" i="2"/>
  <c r="P10" i="4"/>
  <c r="J11" i="4"/>
  <c r="N11" i="4"/>
  <c r="I11" i="4"/>
  <c r="S11" i="4"/>
  <c r="H11" i="4"/>
  <c r="O11" i="4"/>
  <c r="G11" i="4"/>
  <c r="R11" i="4"/>
  <c r="F11" i="4"/>
  <c r="M11" i="4"/>
  <c r="E12" i="4"/>
  <c r="P11" i="4"/>
  <c r="T13" i="2"/>
  <c r="J14" i="5"/>
  <c r="N14" i="5"/>
  <c r="I14" i="5"/>
  <c r="S14" i="5"/>
  <c r="H14" i="5"/>
  <c r="O14" i="5"/>
  <c r="G14" i="5"/>
  <c r="R14" i="5"/>
  <c r="F14" i="5"/>
  <c r="M14" i="5"/>
  <c r="E15" i="5"/>
  <c r="P13" i="5"/>
  <c r="T13" i="5"/>
  <c r="P13" i="2"/>
  <c r="F14" i="2"/>
  <c r="M14" i="2"/>
  <c r="J14" i="2"/>
  <c r="N14" i="2"/>
  <c r="I14" i="2"/>
  <c r="S14" i="2"/>
  <c r="E15" i="2"/>
  <c r="G14" i="2"/>
  <c r="R14" i="2"/>
  <c r="H14" i="2"/>
  <c r="O14" i="2"/>
  <c r="T11" i="4"/>
  <c r="J12" i="4"/>
  <c r="N12" i="4"/>
  <c r="I12" i="4"/>
  <c r="S12" i="4"/>
  <c r="H12" i="4"/>
  <c r="O12" i="4"/>
  <c r="G12" i="4"/>
  <c r="R12" i="4"/>
  <c r="E13" i="4"/>
  <c r="F12" i="4"/>
  <c r="M12" i="4"/>
  <c r="P14" i="5"/>
  <c r="T14" i="5"/>
  <c r="F15" i="5"/>
  <c r="M15" i="5"/>
  <c r="J15" i="5"/>
  <c r="N15" i="5"/>
  <c r="I15" i="5"/>
  <c r="S15" i="5"/>
  <c r="H15" i="5"/>
  <c r="O15" i="5"/>
  <c r="G15" i="5"/>
  <c r="R15" i="5"/>
  <c r="T15" i="5"/>
  <c r="E16" i="5"/>
  <c r="P12" i="4"/>
  <c r="T14" i="2"/>
  <c r="T12" i="4"/>
  <c r="I15" i="2"/>
  <c r="H15" i="2"/>
  <c r="G15" i="2"/>
  <c r="E16" i="2"/>
  <c r="J15" i="2"/>
  <c r="F15" i="2"/>
  <c r="P14" i="2"/>
  <c r="J13" i="4"/>
  <c r="N13" i="4"/>
  <c r="I13" i="4"/>
  <c r="S13" i="4"/>
  <c r="H13" i="4"/>
  <c r="O13" i="4"/>
  <c r="G13" i="4"/>
  <c r="R13" i="4"/>
  <c r="E14" i="4"/>
  <c r="F13" i="4"/>
  <c r="M13" i="4"/>
  <c r="P15" i="5"/>
  <c r="E17" i="5"/>
  <c r="G16" i="5"/>
  <c r="R16" i="5"/>
  <c r="J16" i="5"/>
  <c r="N16" i="5"/>
  <c r="I16" i="5"/>
  <c r="S16" i="5"/>
  <c r="H16" i="5"/>
  <c r="O16" i="5"/>
  <c r="F16" i="5"/>
  <c r="M16" i="5"/>
  <c r="J16" i="2"/>
  <c r="I16" i="2"/>
  <c r="H16" i="2"/>
  <c r="G16" i="2"/>
  <c r="F16" i="2"/>
  <c r="E17" i="2"/>
  <c r="T13" i="4"/>
  <c r="P13" i="4"/>
  <c r="I14" i="4"/>
  <c r="S14" i="4"/>
  <c r="H14" i="4"/>
  <c r="O14" i="4"/>
  <c r="G14" i="4"/>
  <c r="R14" i="4"/>
  <c r="E15" i="4"/>
  <c r="F14" i="4"/>
  <c r="M14" i="4"/>
  <c r="J14" i="4"/>
  <c r="N14" i="4"/>
  <c r="P16" i="5"/>
  <c r="T16" i="5"/>
  <c r="P14" i="4"/>
  <c r="H17" i="5"/>
  <c r="E18" i="5"/>
  <c r="J17" i="5"/>
  <c r="I17" i="5"/>
  <c r="G17" i="5"/>
  <c r="F17" i="5"/>
  <c r="J17" i="2"/>
  <c r="I17" i="2"/>
  <c r="E18" i="2"/>
  <c r="G17" i="2"/>
  <c r="H17" i="2"/>
  <c r="F17" i="2"/>
  <c r="T14" i="4"/>
  <c r="H15" i="4"/>
  <c r="G15" i="4"/>
  <c r="F15" i="4"/>
  <c r="E16" i="4"/>
  <c r="J15" i="4"/>
  <c r="I15" i="4"/>
  <c r="I18" i="5"/>
  <c r="F18" i="5"/>
  <c r="E19" i="5"/>
  <c r="J18" i="5"/>
  <c r="H18" i="5"/>
  <c r="G18" i="5"/>
  <c r="E19" i="2"/>
  <c r="J18" i="2"/>
  <c r="F18" i="2"/>
  <c r="H18" i="2"/>
  <c r="I18" i="2"/>
  <c r="G18" i="2"/>
  <c r="J16" i="4"/>
  <c r="I16" i="4"/>
  <c r="H16" i="4"/>
  <c r="G16" i="4"/>
  <c r="F16" i="4"/>
  <c r="E17" i="4"/>
  <c r="G19" i="5"/>
  <c r="F19" i="5"/>
  <c r="J19" i="5"/>
  <c r="E20" i="5"/>
  <c r="I19" i="5"/>
  <c r="H19" i="5"/>
  <c r="E20" i="2"/>
  <c r="J19" i="2"/>
  <c r="I19" i="2"/>
  <c r="G19" i="2"/>
  <c r="H19" i="2"/>
  <c r="F19" i="2"/>
  <c r="E18" i="4"/>
  <c r="J17" i="4"/>
  <c r="I17" i="4"/>
  <c r="H17" i="4"/>
  <c r="G17" i="4"/>
  <c r="F17" i="4"/>
  <c r="H20" i="5"/>
  <c r="G20" i="5"/>
  <c r="F20" i="5"/>
  <c r="E21" i="5"/>
  <c r="J20" i="5"/>
  <c r="I20" i="5"/>
  <c r="F20" i="2"/>
  <c r="E21" i="2"/>
  <c r="I20" i="2"/>
  <c r="G20" i="2"/>
  <c r="J20" i="2"/>
  <c r="H20" i="2"/>
  <c r="F18" i="4"/>
  <c r="E19" i="4"/>
  <c r="J18" i="4"/>
  <c r="I18" i="4"/>
  <c r="H18" i="4"/>
  <c r="G18" i="4"/>
  <c r="I21" i="5"/>
  <c r="H21" i="5"/>
  <c r="G21" i="5"/>
  <c r="F21" i="5"/>
  <c r="E22" i="5"/>
  <c r="J21" i="5"/>
  <c r="G21" i="2"/>
  <c r="F21" i="2"/>
  <c r="E22" i="2"/>
  <c r="I21" i="2"/>
  <c r="H21" i="2"/>
  <c r="J21" i="2"/>
  <c r="H19" i="4"/>
  <c r="G19" i="4"/>
  <c r="F19" i="4"/>
  <c r="E20" i="4"/>
  <c r="J19" i="4"/>
  <c r="I19" i="4"/>
  <c r="J22" i="5"/>
  <c r="I22" i="5"/>
  <c r="H22" i="5"/>
  <c r="G22" i="5"/>
  <c r="F22" i="5"/>
  <c r="E23" i="5"/>
  <c r="H22" i="2"/>
  <c r="G22" i="2"/>
  <c r="F22" i="2"/>
  <c r="E23" i="2"/>
  <c r="J22" i="2"/>
  <c r="I22" i="2"/>
  <c r="J20" i="4"/>
  <c r="I20" i="4"/>
  <c r="H20" i="4"/>
  <c r="G20" i="4"/>
  <c r="F20" i="4"/>
  <c r="E21" i="4"/>
  <c r="E24" i="5"/>
  <c r="J23" i="5"/>
  <c r="I23" i="5"/>
  <c r="H23" i="5"/>
  <c r="F23" i="5"/>
  <c r="G23" i="5"/>
  <c r="I23" i="2"/>
  <c r="H23" i="2"/>
  <c r="G23" i="2"/>
  <c r="F23" i="2"/>
  <c r="J23" i="2"/>
  <c r="E24" i="2"/>
  <c r="E22" i="4"/>
  <c r="F21" i="4"/>
  <c r="J21" i="4"/>
  <c r="I21" i="4"/>
  <c r="H21" i="4"/>
  <c r="G21" i="4"/>
  <c r="J24" i="5"/>
  <c r="I24" i="5"/>
  <c r="G24" i="5"/>
  <c r="H24" i="5"/>
  <c r="F24" i="5"/>
  <c r="J24" i="2"/>
  <c r="I24" i="2"/>
  <c r="H24" i="2"/>
  <c r="G24" i="2"/>
  <c r="F24" i="2"/>
  <c r="F22" i="4"/>
  <c r="E23" i="4"/>
  <c r="J22" i="4"/>
  <c r="I22" i="4"/>
  <c r="G22" i="4"/>
  <c r="H22" i="4"/>
  <c r="H23" i="4"/>
  <c r="G23" i="4"/>
  <c r="F23" i="4"/>
  <c r="E24" i="4"/>
  <c r="J23" i="4"/>
  <c r="I23" i="4"/>
  <c r="J24" i="4"/>
  <c r="I24" i="4"/>
  <c r="H24" i="4"/>
  <c r="G24" i="4"/>
  <c r="F24" i="4"/>
</calcChain>
</file>

<file path=xl/sharedStrings.xml><?xml version="1.0" encoding="utf-8"?>
<sst xmlns="http://schemas.openxmlformats.org/spreadsheetml/2006/main" count="535" uniqueCount="383">
  <si>
    <t>Morning</t>
  </si>
  <si>
    <t>Trip count: 299</t>
  </si>
  <si>
    <t>Afternoon</t>
  </si>
  <si>
    <t>Evening</t>
  </si>
  <si>
    <t>Drive Total Time:</t>
  </si>
  <si>
    <t xml:space="preserve">Drive Total Dist: </t>
  </si>
  <si>
    <t xml:space="preserve">Bike Total Time: </t>
  </si>
  <si>
    <t xml:space="preserve">Bike Total Dist: </t>
  </si>
  <si>
    <t xml:space="preserve">Taxi Total Time: </t>
  </si>
  <si>
    <t xml:space="preserve">Trip count: </t>
  </si>
  <si>
    <t xml:space="preserve">Drive Total Time: </t>
  </si>
  <si>
    <t>Taxi Total Time:</t>
  </si>
  <si>
    <t>Hours | Km</t>
  </si>
  <si>
    <t>Seconds | Meters</t>
  </si>
  <si>
    <t>Average  per trip</t>
  </si>
  <si>
    <t>Absolute total:</t>
  </si>
  <si>
    <t>Bike Total Time:</t>
  </si>
  <si>
    <t>Flitered by distance trips under 5k:</t>
  </si>
  <si>
    <t>Drive Total Time: 81427 </t>
  </si>
  <si>
    <t>Drive Total Dist: 422237 </t>
  </si>
  <si>
    <t>Bike Total Time: 103938 </t>
  </si>
  <si>
    <t>Bike Total Dist: 397622 </t>
  </si>
  <si>
    <t>Taxi Total Time: 85860.0 </t>
  </si>
  <si>
    <t>Trip count: 178</t>
  </si>
  <si>
    <t>Average per trip</t>
  </si>
  <si>
    <t>Seconds</t>
  </si>
  <si>
    <t>Hours</t>
  </si>
  <si>
    <t>Mile:31</t>
  </si>
  <si>
    <t>Drive Total Time: 5074</t>
  </si>
  <si>
    <t>Drive Total Dist: 18341</t>
  </si>
  <si>
    <t>Bike Total Time: 5147</t>
  </si>
  <si>
    <t>Bike Total Dist: 17435</t>
  </si>
  <si>
    <t>Taxi Total Time: 10980.0</t>
  </si>
  <si>
    <t>Trip count: 31</t>
  </si>
  <si>
    <t>Drive Total Time: 11554</t>
  </si>
  <si>
    <t>Drive Total Dist: 48485</t>
  </si>
  <si>
    <t>Bike Total Time: 12578</t>
  </si>
  <si>
    <t>Bike Total Dist: 47106</t>
  </si>
  <si>
    <t>Taxi Total Time: 13500.0</t>
  </si>
  <si>
    <t>Drive Total Time: 16233</t>
  </si>
  <si>
    <t>Drive Total Dist: 75226</t>
  </si>
  <si>
    <t>Bike Total Time: 19634</t>
  </si>
  <si>
    <t>Bike Total Dist: 73980</t>
  </si>
  <si>
    <t>Taxi Total Time: 15960.0</t>
  </si>
  <si>
    <t>Drive Total Time: 20446</t>
  </si>
  <si>
    <t>Drive Total Dist: 108952</t>
  </si>
  <si>
    <t>Bike Total Time: 27138</t>
  </si>
  <si>
    <t>Bike Total Dist: 110287</t>
  </si>
  <si>
    <t>Taxi Total Time: 17580.0</t>
  </si>
  <si>
    <t>Drive Total Time: 21470</t>
  </si>
  <si>
    <t>Drive Total Dist: 138748</t>
  </si>
  <si>
    <t>Bike Total Time: 32544</t>
  </si>
  <si>
    <t>Bike Total Dist: 127022</t>
  </si>
  <si>
    <t>Taxi Total Time: 21720.0</t>
  </si>
  <si>
    <t>Mile:21</t>
  </si>
  <si>
    <t>Drive Total Time: 14237</t>
  </si>
  <si>
    <t>Drive Total Dist: 112625</t>
  </si>
  <si>
    <t>Bike Total Time: 25524</t>
  </si>
  <si>
    <t>Bike Total Dist: 103934</t>
  </si>
  <si>
    <t>Taxi Total Time: 14460.0</t>
  </si>
  <si>
    <t>Trip count: 21</t>
  </si>
  <si>
    <t>Mile:16</t>
  </si>
  <si>
    <t>Drive Total Time: 10294</t>
  </si>
  <si>
    <t>Drive Total Dist: 102960</t>
  </si>
  <si>
    <t>Bike Total Time: 20707</t>
  </si>
  <si>
    <t>Bike Total Dist: 85221</t>
  </si>
  <si>
    <t>Taxi Total Time: 11760.0</t>
  </si>
  <si>
    <t>Trip count: 16</t>
  </si>
  <si>
    <t>Mile:18</t>
  </si>
  <si>
    <t>Drive Total Time: 13991</t>
  </si>
  <si>
    <t>Drive Total Dist: 135445</t>
  </si>
  <si>
    <t>Bike Total Time: 26096</t>
  </si>
  <si>
    <t>Bike Total Dist: 113254</t>
  </si>
  <si>
    <t>Taxi Total Time: 13080.0</t>
  </si>
  <si>
    <t>Trip count: 18</t>
  </si>
  <si>
    <t>Mile:10</t>
  </si>
  <si>
    <t>Drive Total Time: 10404</t>
  </si>
  <si>
    <t>Drive Total Dist: 84539</t>
  </si>
  <si>
    <t>Bike Total Time: 18012</t>
  </si>
  <si>
    <t>Bike Total Dist: 75550</t>
  </si>
  <si>
    <t>Taxi Total Time: 7020.0</t>
  </si>
  <si>
    <t>Trip count: 10</t>
  </si>
  <si>
    <t>Mile:11</t>
  </si>
  <si>
    <t>Drive Total Time: 9458</t>
  </si>
  <si>
    <t>Drive Total Dist: 104819</t>
  </si>
  <si>
    <t>Bike Total Time: 18363</t>
  </si>
  <si>
    <t>Bike Total Dist: 78286</t>
  </si>
  <si>
    <t>Taxi Total Time: 8100.0</t>
  </si>
  <si>
    <t>Trip count: 11</t>
  </si>
  <si>
    <t>Mile:5</t>
  </si>
  <si>
    <t>Drive Total Time: 4959</t>
  </si>
  <si>
    <t>Drive Total Dist: 51830</t>
  </si>
  <si>
    <t>Bike Total Time: 9248</t>
  </si>
  <si>
    <t>Bike Total Dist: 40445</t>
  </si>
  <si>
    <t>Taxi Total Time: 4560.0</t>
  </si>
  <si>
    <t>Trip count: 5</t>
  </si>
  <si>
    <t>Mile:7</t>
  </si>
  <si>
    <t>Drive Total Time: 8270</t>
  </si>
  <si>
    <t>Drive Total Dist: 81129</t>
  </si>
  <si>
    <t>Bike Total Time: 13813</t>
  </si>
  <si>
    <t>Bike Total Dist: 58739</t>
  </si>
  <si>
    <t>Taxi Total Time: 5700.0</t>
  </si>
  <si>
    <t>Trip count: 7</t>
  </si>
  <si>
    <t>Mile:4</t>
  </si>
  <si>
    <t>Drive Total Time: 4941</t>
  </si>
  <si>
    <t>Drive Total Dist: 49322</t>
  </si>
  <si>
    <t>Bike Total Time: 10056</t>
  </si>
  <si>
    <t>Bike Total Dist: 43428</t>
  </si>
  <si>
    <t>Taxi Total Time: 2460.0</t>
  </si>
  <si>
    <t>Trip count: 4</t>
  </si>
  <si>
    <t>Mile:2</t>
  </si>
  <si>
    <t>Drive Total Time: 1871</t>
  </si>
  <si>
    <t>Drive Total Dist: 26825</t>
  </si>
  <si>
    <t>Bike Total Time: 3975</t>
  </si>
  <si>
    <t>Bike Total Dist: 17348</t>
  </si>
  <si>
    <t>Taxi Total Time: 1380.0</t>
  </si>
  <si>
    <t>Trip count: 2</t>
  </si>
  <si>
    <t>Mile:0</t>
  </si>
  <si>
    <t>Drive Total Time: 0</t>
  </si>
  <si>
    <t>Drive Total Dist: 0</t>
  </si>
  <si>
    <t>Bike Total Time: 0</t>
  </si>
  <si>
    <t>Bike Total Dist: 0</t>
  </si>
  <si>
    <t>Taxi Total Time: 0</t>
  </si>
  <si>
    <t>Trip count: 0</t>
  </si>
  <si>
    <t>Mile:20</t>
  </si>
  <si>
    <t>Drive Total Time: 3246</t>
  </si>
  <si>
    <t>Drive Total Dist: 12457</t>
  </si>
  <si>
    <t>Bike Total Time: 3287</t>
  </si>
  <si>
    <t>Bike Total Dist: 11585</t>
  </si>
  <si>
    <t>Taxi Total Time: 5880.0</t>
  </si>
  <si>
    <t>Trip count: 20</t>
  </si>
  <si>
    <t>Drive Total Time: 11143</t>
  </si>
  <si>
    <t>Drive Total Dist: 47339</t>
  </si>
  <si>
    <t>Bike Total Time: 12761</t>
  </si>
  <si>
    <t>Bike Total Dist: 47040</t>
  </si>
  <si>
    <t>Taxi Total Time: 10740.0</t>
  </si>
  <si>
    <t>Drive Total Time: 16320</t>
  </si>
  <si>
    <t>Drive Total Dist: 75266</t>
  </si>
  <si>
    <t>Bike Total Time: 20376</t>
  </si>
  <si>
    <t>Bike Total Dist: 76687</t>
  </si>
  <si>
    <t>Taxi Total Time: 16440.0</t>
  </si>
  <si>
    <t>Drive Total Time: 19303</t>
  </si>
  <si>
    <t>Drive Total Dist: 110444</t>
  </si>
  <si>
    <t>Bike Total Time: 25489</t>
  </si>
  <si>
    <t>Bike Total Dist: 100563</t>
  </si>
  <si>
    <t>Taxi Total Time: 19320.0</t>
  </si>
  <si>
    <t>Mile:28</t>
  </si>
  <si>
    <t>Drive Total Time: 18954</t>
  </si>
  <si>
    <t>Drive Total Dist: 127572</t>
  </si>
  <si>
    <t>Bike Total Time: 28561</t>
  </si>
  <si>
    <t>Bike Total Dist: 110630</t>
  </si>
  <si>
    <t>Taxi Total Time: 20040.0</t>
  </si>
  <si>
    <t>Trip count: 28</t>
  </si>
  <si>
    <t>Drive Total Time: 13688</t>
  </si>
  <si>
    <t>Drive Total Dist: 109431</t>
  </si>
  <si>
    <t>Bike Total Time: 23391</t>
  </si>
  <si>
    <t>Bike Total Dist: 96921</t>
  </si>
  <si>
    <t>Taxi Total Time: 13020.0</t>
  </si>
  <si>
    <t>Drive Total Time: 5544</t>
  </si>
  <si>
    <t>Drive Total Dist: 45787</t>
  </si>
  <si>
    <t>Bike Total Time: 8787</t>
  </si>
  <si>
    <t>Bike Total Dist: 37128</t>
  </si>
  <si>
    <t>Drive Total Time: 7729</t>
  </si>
  <si>
    <t>Drive Total Dist: 75212</t>
  </si>
  <si>
    <t>Bike Total Time: 13726</t>
  </si>
  <si>
    <t>Bike Total Dist: 57123</t>
  </si>
  <si>
    <t>Taxi Total Time: 8160.0</t>
  </si>
  <si>
    <t>Mile:1</t>
  </si>
  <si>
    <t>Drive Total Time: 565</t>
  </si>
  <si>
    <t>Drive Total Dist: 8566</t>
  </si>
  <si>
    <t>Bike Total Time: 2157</t>
  </si>
  <si>
    <t>Bike Total Dist: 9289</t>
  </si>
  <si>
    <t>Taxi Total Time: 1020.0</t>
  </si>
  <si>
    <t>Trip count: 1</t>
  </si>
  <si>
    <t>Mile:3</t>
  </si>
  <si>
    <t>Drive Total Time: 2258</t>
  </si>
  <si>
    <t>Drive Total Dist: 27503</t>
  </si>
  <si>
    <t>Bike Total Time: 4331</t>
  </si>
  <si>
    <t>Bike Total Dist: 15141</t>
  </si>
  <si>
    <t>Taxi Total Time: 1620.0</t>
  </si>
  <si>
    <t>Trip count: 3</t>
  </si>
  <si>
    <t>Drive Total Time: 1772</t>
  </si>
  <si>
    <t>Drive Total Dist: 20298</t>
  </si>
  <si>
    <t>Bike Total Time: 4856</t>
  </si>
  <si>
    <t>Bike Total Dist: 21898</t>
  </si>
  <si>
    <t>Taxi Total Time: 1260.0</t>
  </si>
  <si>
    <t>Drive Total Time: 3204</t>
  </si>
  <si>
    <t>Drive Total Dist: 34268</t>
  </si>
  <si>
    <t>Bike Total Time: 6108</t>
  </si>
  <si>
    <t>Bike Total Dist: 26530</t>
  </si>
  <si>
    <t>Taxi Total Time: 960.0</t>
  </si>
  <si>
    <t>Drive Total Time: 909</t>
  </si>
  <si>
    <t>Drive Total Dist: 12012</t>
  </si>
  <si>
    <t>Bike Total Time: 2716</t>
  </si>
  <si>
    <t>Bike Total Dist: 11774</t>
  </si>
  <si>
    <t>Taxi Total Time: 120.0</t>
  </si>
  <si>
    <t>Drive Total Time: 1123</t>
  </si>
  <si>
    <t>Drive Total Dist: 14831</t>
  </si>
  <si>
    <t>Bike Total Time: 2834</t>
  </si>
  <si>
    <t>Bike Total Dist: 12899</t>
  </si>
  <si>
    <t>Taxi Total Time: 660.0</t>
  </si>
  <si>
    <t>TotalDriveTime</t>
  </si>
  <si>
    <t>Drive Total Distance</t>
  </si>
  <si>
    <t>Bike Total Time</t>
  </si>
  <si>
    <t>Bike Total Distance</t>
  </si>
  <si>
    <t>Taxi Total Time</t>
  </si>
  <si>
    <t>Average Taxi Time</t>
  </si>
  <si>
    <t>Average Bike Time</t>
  </si>
  <si>
    <t>Difference</t>
  </si>
  <si>
    <t>Average Drive Time</t>
  </si>
  <si>
    <t>Average Drive Distance</t>
  </si>
  <si>
    <t>Average Bike</t>
  </si>
  <si>
    <t>Drive Total Time: 5155</t>
  </si>
  <si>
    <t>Drive Total Dist: 19577</t>
  </si>
  <si>
    <t>Bike Total Time: 5290</t>
  </si>
  <si>
    <t>Bike Total Dist: 18066</t>
  </si>
  <si>
    <t>Taxi Total Time: 8520.0</t>
  </si>
  <si>
    <t>Drive Total Time: 12747</t>
  </si>
  <si>
    <t>Drive Total Dist: 50491</t>
  </si>
  <si>
    <t>Bike Total Time: 13238</t>
  </si>
  <si>
    <t>Bike Total Dist: 46773</t>
  </si>
  <si>
    <t>Taxi Total Time: 15540.0</t>
  </si>
  <si>
    <t>Drive Total Time: 16567</t>
  </si>
  <si>
    <t>Drive Total Dist: 74803</t>
  </si>
  <si>
    <t>Bike Total Time: 19968</t>
  </si>
  <si>
    <t>Bike Total Dist: 74807</t>
  </si>
  <si>
    <t>Taxi Total Time: 19020.0</t>
  </si>
  <si>
    <t>Drive Total Time: 20215</t>
  </si>
  <si>
    <t>Drive Total Dist: 106564</t>
  </si>
  <si>
    <t>Bike Total Time: 26123</t>
  </si>
  <si>
    <t>Bike Total Dist: 103497</t>
  </si>
  <si>
    <t>Taxi Total Time: 20580.0</t>
  </si>
  <si>
    <t>Drive Total Time: 21656</t>
  </si>
  <si>
    <t>Drive Total Dist: 140266</t>
  </si>
  <si>
    <t>Bike Total Time: 31402</t>
  </si>
  <si>
    <t>Bike Total Dist: 121268</t>
  </si>
  <si>
    <t>Taxi Total Time: 23580.0</t>
  </si>
  <si>
    <t>Drive Total Time: 23170</t>
  </si>
  <si>
    <t>Drive Total Dist: 169603</t>
  </si>
  <si>
    <t>Bike Total Time: 35784</t>
  </si>
  <si>
    <t>Bike Total Dist: 144282</t>
  </si>
  <si>
    <t>Taxi Total Time: 27420.0</t>
  </si>
  <si>
    <t>Mile:19</t>
  </si>
  <si>
    <t>Drive Total Time: 14008</t>
  </si>
  <si>
    <t>Drive Total Dist: 123368</t>
  </si>
  <si>
    <t>Bike Total Time: 24631</t>
  </si>
  <si>
    <t>Bike Total Dist: 96554</t>
  </si>
  <si>
    <t>Taxi Total Time: 13680.0</t>
  </si>
  <si>
    <t>Trip count: 19</t>
  </si>
  <si>
    <t>Mile:13</t>
  </si>
  <si>
    <t>Drive Total Time: 10050</t>
  </si>
  <si>
    <t>Drive Total Dist: 97777</t>
  </si>
  <si>
    <t>Bike Total Time: 17487</t>
  </si>
  <si>
    <t>Bike Total Dist: 69854</t>
  </si>
  <si>
    <t>Taxi Total Time: 11580.0</t>
  </si>
  <si>
    <t>Trip count: 13</t>
  </si>
  <si>
    <t>Mile:15</t>
  </si>
  <si>
    <t>Drive Total Time: 13096</t>
  </si>
  <si>
    <t>Drive Total Dist: 126148</t>
  </si>
  <si>
    <t>Bike Total Time: 22848</t>
  </si>
  <si>
    <t>Bike Total Dist: 96086</t>
  </si>
  <si>
    <t>Trip count: 15</t>
  </si>
  <si>
    <t>Drive Total Time: 6251</t>
  </si>
  <si>
    <t>Drive Total Dist: 67558</t>
  </si>
  <si>
    <t>Bike Total Time: 11463</t>
  </si>
  <si>
    <t>Bike Total Dist: 51196</t>
  </si>
  <si>
    <t>Mile:9</t>
  </si>
  <si>
    <t>Drive Total Time: 8809</t>
  </si>
  <si>
    <t>Drive Total Dist: 94496</t>
  </si>
  <si>
    <t>Bike Total Time: 17130</t>
  </si>
  <si>
    <t>Bike Total Dist: 69973</t>
  </si>
  <si>
    <t>Taxi Total Time: 7200.0</t>
  </si>
  <si>
    <t>Trip count: 9</t>
  </si>
  <si>
    <t>Drive Total Time: 2136</t>
  </si>
  <si>
    <t>Drive Total Dist: 22808</t>
  </si>
  <si>
    <t>Bike Total Time: 3454</t>
  </si>
  <si>
    <t>Bike Total Dist: 14326</t>
  </si>
  <si>
    <t>Taxi Total Time: 1560.0</t>
  </si>
  <si>
    <t>Drive Total Time: 2902</t>
  </si>
  <si>
    <t>Drive Total Dist: 36807</t>
  </si>
  <si>
    <t>Bike Total Time: 6316</t>
  </si>
  <si>
    <t>Bike Total Dist: 24122</t>
  </si>
  <si>
    <t>Taxi Total Time: 3540.0</t>
  </si>
  <si>
    <t>Drive Total Time: 1183</t>
  </si>
  <si>
    <t>Drive Total Dist: 13212</t>
  </si>
  <si>
    <t>Bike Total Time: 1867</t>
  </si>
  <si>
    <t>Bike Total Dist: 9293</t>
  </si>
  <si>
    <t>Taxi Total Time: 480.0</t>
  </si>
  <si>
    <t>Range:0</t>
  </si>
  <si>
    <t>Drive Total Time: 840</t>
  </si>
  <si>
    <t>Drive Total Dist: 3280</t>
  </si>
  <si>
    <t>Bike Total Time: 946</t>
  </si>
  <si>
    <t>Bike Total Dist: 2766</t>
  </si>
  <si>
    <t>Taxi Total Time: 4200.0</t>
  </si>
  <si>
    <t>Trip count: 14</t>
  </si>
  <si>
    <t>Range:500</t>
  </si>
  <si>
    <t>Drive Total Time: 6642</t>
  </si>
  <si>
    <t>Drive Total Dist: 24740</t>
  </si>
  <si>
    <t>Bike Total Time: 6715</t>
  </si>
  <si>
    <t>Bike Total Dist: 22282</t>
  </si>
  <si>
    <t>Taxi Total Time: 8880.0</t>
  </si>
  <si>
    <t>Range:1000</t>
  </si>
  <si>
    <t>Drive Total Time: 9914</t>
  </si>
  <si>
    <t>Drive Total Dist: 39272</t>
  </si>
  <si>
    <t>Bike Total Time: 10803</t>
  </si>
  <si>
    <t>Bike Total Dist: 37699</t>
  </si>
  <si>
    <t>Taxi Total Time: 14580.0</t>
  </si>
  <si>
    <t>Range:1500</t>
  </si>
  <si>
    <t>Drive Total Time: 13392</t>
  </si>
  <si>
    <t>Drive Total Dist: 55424</t>
  </si>
  <si>
    <t>Bike Total Time: 15062</t>
  </si>
  <si>
    <t>Bike Total Dist: 53200</t>
  </si>
  <si>
    <t>Taxi Total Time: 16380.0</t>
  </si>
  <si>
    <t>Range:2000</t>
  </si>
  <si>
    <t>Drive Total Time: 15385</t>
  </si>
  <si>
    <t>Drive Total Dist: 70129</t>
  </si>
  <si>
    <t>Bike Total Time: 18637</t>
  </si>
  <si>
    <t>Bike Total Dist: 69840</t>
  </si>
  <si>
    <t>Taxi Total Time: 17160.0</t>
  </si>
  <si>
    <t>Range:2500</t>
  </si>
  <si>
    <t>Drive Total Time: 17686</t>
  </si>
  <si>
    <t>Drive Total Dist: 84995</t>
  </si>
  <si>
    <t>Bike Total Time: 21512</t>
  </si>
  <si>
    <t>Bike Total Dist: 80950</t>
  </si>
  <si>
    <t>Taxi Total Time: 22500.0</t>
  </si>
  <si>
    <t>Range:3000</t>
  </si>
  <si>
    <t>Drive Total Time: 20121</t>
  </si>
  <si>
    <t>Drive Total Dist: 101866</t>
  </si>
  <si>
    <t>Bike Total Time: 24501</t>
  </si>
  <si>
    <t>Bike Total Dist: 99885</t>
  </si>
  <si>
    <t>Taxi Total Time: 23700.0</t>
  </si>
  <si>
    <t>Range:3500</t>
  </si>
  <si>
    <t>Drive Total Time: 21379</t>
  </si>
  <si>
    <t>Drive Total Dist: 114568</t>
  </si>
  <si>
    <t>Bike Total Time: 28595</t>
  </si>
  <si>
    <t>Bike Total Dist: 111851</t>
  </si>
  <si>
    <t>Taxi Total Time: 24000.0</t>
  </si>
  <si>
    <t>Range:4000</t>
  </si>
  <si>
    <t>Drive Total Time: 16481</t>
  </si>
  <si>
    <t>Drive Total Dist: 105863</t>
  </si>
  <si>
    <t>Bike Total Time: 22852</t>
  </si>
  <si>
    <t>Bike Total Dist: 87944</t>
  </si>
  <si>
    <t>Taxi Total Time: 18600.0</t>
  </si>
  <si>
    <t>Trip count: 25</t>
  </si>
  <si>
    <t>Range:4500</t>
  </si>
  <si>
    <t>Drive Total Time: 18260</t>
  </si>
  <si>
    <t>Drive Total Dist: 118342</t>
  </si>
  <si>
    <t>Bike Total Time: 26357</t>
  </si>
  <si>
    <t>Bike Total Dist: 101576</t>
  </si>
  <si>
    <t>Taxi Total Time: 20820.0</t>
  </si>
  <si>
    <t>Range:5000</t>
  </si>
  <si>
    <t>Drive Total Time: 11774</t>
  </si>
  <si>
    <t>Drive Total Dist: 83574</t>
  </si>
  <si>
    <t>Bike Total Time: 17690</t>
  </si>
  <si>
    <t>Bike Total Dist: 70022</t>
  </si>
  <si>
    <t>Taxi Total Time: 14040.0</t>
  </si>
  <si>
    <t>Range:5500</t>
  </si>
  <si>
    <t>Drive Total Time: 12758</t>
  </si>
  <si>
    <t>Drive Total Dist: 97310</t>
  </si>
  <si>
    <t>Bike Total Time: 20535</t>
  </si>
  <si>
    <t>Bike Total Dist: 84596</t>
  </si>
  <si>
    <t>Taxi Total Time: 14880.0</t>
  </si>
  <si>
    <t>Trip count: 17</t>
  </si>
  <si>
    <t>Range:6000</t>
  </si>
  <si>
    <t>Drive Total Time: 6447</t>
  </si>
  <si>
    <t>Drive Total Dist: 48991</t>
  </si>
  <si>
    <t>Bike Total Time: 11031</t>
  </si>
  <si>
    <t>Bike Total Dist: 43940</t>
  </si>
  <si>
    <t>Taxi Total Time: 6000.0</t>
  </si>
  <si>
    <t>Trip count: 8</t>
  </si>
  <si>
    <t>Range:6500</t>
  </si>
  <si>
    <t>Drive Total Time: 7561</t>
  </si>
  <si>
    <t>Drive Total Dist: 74377</t>
  </si>
  <si>
    <t>Bike Total Time: 13600</t>
  </si>
  <si>
    <t>Bike Total Dist: 52614</t>
  </si>
  <si>
    <t>Taxi Total Time: 7680.0</t>
  </si>
  <si>
    <t>Range:7000</t>
  </si>
  <si>
    <t>Drive Total Time: 4551</t>
  </si>
  <si>
    <t>Drive Total Dist: 43693</t>
  </si>
  <si>
    <t>Bike Total Time: 7378</t>
  </si>
  <si>
    <t>Bike Total Dist: 29572</t>
  </si>
  <si>
    <t>Taxi Total Time: 6120.0</t>
  </si>
  <si>
    <t>Trip count: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</si>
</sst>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8"/>
      <color rgb="FF222222"/>
      <name val="Arial"/>
      <family val="2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day mileage use</a:t>
            </a:r>
          </a:p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Morning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Drive Mileage</c:v>
              </c:pt>
              <c:pt idx="1">
                <c:v>Bike Mileage</c:v>
              </c:pt>
            </c:strLit>
          </c:cat>
          <c:val>
            <c:numRef>
              <c:f>(Sheet1!$C$3,Sheet1!$C$5)</c:f>
              <c:numCache>
                <c:formatCode>General</c:formatCode>
                <c:ptCount val="2"/>
                <c:pt idx="0">
                  <c:v>15157.875</c:v>
                </c:pt>
                <c:pt idx="1">
                  <c:v>17405.419</c:v>
                </c:pt>
              </c:numCache>
            </c:numRef>
          </c:val>
        </c:ser>
        <c:ser>
          <c:idx val="1"/>
          <c:order val="1"/>
          <c:tx>
            <c:v>Afternoon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Drive Mileage</c:v>
              </c:pt>
              <c:pt idx="1">
                <c:v>Bike Mileage</c:v>
              </c:pt>
            </c:strLit>
          </c:cat>
          <c:val>
            <c:numRef>
              <c:f>(Sheet1!$C$11,Sheet1!$C$13)</c:f>
              <c:numCache>
                <c:formatCode>General</c:formatCode>
                <c:ptCount val="2"/>
                <c:pt idx="0">
                  <c:v>16439.922</c:v>
                </c:pt>
                <c:pt idx="1">
                  <c:v>18800.532</c:v>
                </c:pt>
              </c:numCache>
            </c:numRef>
          </c:val>
        </c:ser>
        <c:ser>
          <c:idx val="2"/>
          <c:order val="2"/>
          <c:tx>
            <c:v>Night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Drive Mileage</c:v>
              </c:pt>
              <c:pt idx="1">
                <c:v>Bike Mileage</c:v>
              </c:pt>
            </c:strLit>
          </c:cat>
          <c:val>
            <c:numRef>
              <c:f>(Sheet1!$C$18,Sheet1!$C$20)</c:f>
              <c:numCache>
                <c:formatCode>General</c:formatCode>
                <c:ptCount val="2"/>
                <c:pt idx="0">
                  <c:v>12862.662</c:v>
                </c:pt>
                <c:pt idx="1">
                  <c:v>14667.848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122110376"/>
        <c:axId val="2106524968"/>
      </c:barChart>
      <c:catAx>
        <c:axId val="212211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7578338421983"/>
              <c:y val="0.9142407941581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24968"/>
        <c:crosses val="autoZero"/>
        <c:auto val="1"/>
        <c:lblAlgn val="ctr"/>
        <c:lblOffset val="100"/>
        <c:noMultiLvlLbl val="0"/>
      </c:catAx>
      <c:valAx>
        <c:axId val="2106524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0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245594300713"/>
          <c:y val="0.431228658298901"/>
          <c:w val="0.121148963522417"/>
          <c:h val="0.167080377329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Usage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Sheet1!$A$25:$A$39</c:f>
              <c:strCache>
                <c:ptCount val="15"/>
                <c:pt idx="0">
                  <c:v>Morning</c:v>
                </c:pt>
                <c:pt idx="1">
                  <c:v>Drive Total Time:</c:v>
                </c:pt>
                <c:pt idx="2">
                  <c:v>Bike Total Time: </c:v>
                </c:pt>
                <c:pt idx="3">
                  <c:v>Taxi Total Time:</c:v>
                </c:pt>
                <c:pt idx="5">
                  <c:v>Afternoon</c:v>
                </c:pt>
                <c:pt idx="6">
                  <c:v>Drive Total Time:</c:v>
                </c:pt>
                <c:pt idx="7">
                  <c:v>Bike Total Time: </c:v>
                </c:pt>
                <c:pt idx="8">
                  <c:v>Taxi Total Time: </c:v>
                </c:pt>
                <c:pt idx="11">
                  <c:v>Evening</c:v>
                </c:pt>
                <c:pt idx="12">
                  <c:v>Drive Total Time: </c:v>
                </c:pt>
                <c:pt idx="13">
                  <c:v>Bike Total Time: </c:v>
                </c:pt>
                <c:pt idx="14">
                  <c:v>Taxi Total Time: </c:v>
                </c:pt>
              </c:strCache>
            </c:strRef>
          </c:cat>
          <c:val>
            <c:numRef>
              <c:f>Sheet1!$C$25:$C$39</c:f>
              <c:numCache>
                <c:formatCode>General</c:formatCode>
                <c:ptCount val="15"/>
                <c:pt idx="0">
                  <c:v>0.0</c:v>
                </c:pt>
                <c:pt idx="1">
                  <c:v>180.0552777777778</c:v>
                </c:pt>
                <c:pt idx="2">
                  <c:v>991.8863888888889</c:v>
                </c:pt>
                <c:pt idx="3">
                  <c:v>46.21666666666667</c:v>
                </c:pt>
                <c:pt idx="5">
                  <c:v>0.0</c:v>
                </c:pt>
                <c:pt idx="6">
                  <c:v>193.9166666666667</c:v>
                </c:pt>
                <c:pt idx="7">
                  <c:v>1071.783333333333</c:v>
                </c:pt>
                <c:pt idx="8">
                  <c:v>53.96666666666667</c:v>
                </c:pt>
                <c:pt idx="11">
                  <c:v>0.0</c:v>
                </c:pt>
                <c:pt idx="12">
                  <c:v>159.6888888888889</c:v>
                </c:pt>
                <c:pt idx="13">
                  <c:v>836.2597222222223</c:v>
                </c:pt>
                <c:pt idx="14">
                  <c:v>46.6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2132428136"/>
        <c:axId val="2132374008"/>
      </c:barChart>
      <c:catAx>
        <c:axId val="2132428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Type of Transite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4008"/>
        <c:crosses val="autoZero"/>
        <c:auto val="1"/>
        <c:lblAlgn val="ctr"/>
        <c:lblOffset val="100"/>
        <c:noMultiLvlLbl val="0"/>
      </c:catAx>
      <c:valAx>
        <c:axId val="213237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2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</a:t>
            </a:r>
            <a:r>
              <a:rPr lang="en-US" baseline="0"/>
              <a:t>, Time cost</a:t>
            </a:r>
            <a:endParaRPr lang="en-US"/>
          </a:p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Taxi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Drive Mileage</c:v>
              </c:pt>
              <c:pt idx="1">
                <c:v>Bike Mileage</c:v>
              </c:pt>
            </c:strLit>
          </c:cat>
          <c:val>
            <c:numRef>
              <c:f>Sheet1!$C$52</c:f>
              <c:numCache>
                <c:formatCode>General</c:formatCode>
                <c:ptCount val="1"/>
                <c:pt idx="0">
                  <c:v>23.85</c:v>
                </c:pt>
              </c:numCache>
            </c:numRef>
          </c:val>
        </c:ser>
        <c:ser>
          <c:idx val="1"/>
          <c:order val="1"/>
          <c:tx>
            <c:v>Bike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Drive Mileage</c:v>
              </c:pt>
              <c:pt idx="1">
                <c:v>Bike Mileage</c:v>
              </c:pt>
            </c:strLit>
          </c:cat>
          <c:val>
            <c:numRef>
              <c:f>Sheet1!$C$50</c:f>
              <c:numCache>
                <c:formatCode>General</c:formatCode>
                <c:ptCount val="1"/>
                <c:pt idx="0">
                  <c:v>28.87166666666667</c:v>
                </c:pt>
              </c:numCache>
            </c:numRef>
          </c:val>
        </c:ser>
        <c:ser>
          <c:idx val="2"/>
          <c:order val="2"/>
          <c:tx>
            <c:v>Drive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Drive Mileage</c:v>
              </c:pt>
              <c:pt idx="1">
                <c:v>Bike Mileage</c:v>
              </c:pt>
            </c:strLit>
          </c:cat>
          <c:val>
            <c:numRef>
              <c:f>Sheet1!$C$48</c:f>
              <c:numCache>
                <c:formatCode>General</c:formatCode>
                <c:ptCount val="1"/>
                <c:pt idx="0">
                  <c:v>22.61861111111111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63528392"/>
        <c:axId val="2126979640"/>
      </c:barChart>
      <c:catAx>
        <c:axId val="206352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7578338421983"/>
              <c:y val="0.9142407941581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79640"/>
        <c:crosses val="autoZero"/>
        <c:auto val="1"/>
        <c:lblAlgn val="ctr"/>
        <c:lblOffset val="100"/>
        <c:noMultiLvlLbl val="0"/>
      </c:catAx>
      <c:valAx>
        <c:axId val="2126979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28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245594300713"/>
          <c:y val="0.431228658298901"/>
          <c:w val="0.121148963522417"/>
          <c:h val="0.167080377329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Method,</a:t>
            </a:r>
            <a:r>
              <a:rPr lang="en-US" baseline="0"/>
              <a:t> Distance Cost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Bike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Drive Mileage</c:v>
              </c:pt>
              <c:pt idx="1">
                <c:v>Bike Mileage</c:v>
              </c:pt>
            </c:strLit>
          </c:cat>
          <c:val>
            <c:numRef>
              <c:f>Sheet1!$C$51</c:f>
              <c:numCache>
                <c:formatCode>General</c:formatCode>
                <c:ptCount val="1"/>
                <c:pt idx="0">
                  <c:v>397.622</c:v>
                </c:pt>
              </c:numCache>
            </c:numRef>
          </c:val>
        </c:ser>
        <c:ser>
          <c:idx val="2"/>
          <c:order val="1"/>
          <c:tx>
            <c:v>Drive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Drive Mileage</c:v>
              </c:pt>
              <c:pt idx="1">
                <c:v>Bike Mileage</c:v>
              </c:pt>
            </c:strLit>
          </c:cat>
          <c:val>
            <c:numRef>
              <c:f>Sheet1!$C$49</c:f>
              <c:numCache>
                <c:formatCode>General</c:formatCode>
                <c:ptCount val="1"/>
                <c:pt idx="0">
                  <c:v>422.237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128679432"/>
        <c:axId val="2130351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Taxi</c:v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2"/>
                    <c:pt idx="0">
                      <c:v>Drive Mileage</c:v>
                    </c:pt>
                    <c:pt idx="1">
                      <c:v>Bike Mileage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Sheet1!$C$52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23.85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2867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7578338421983"/>
              <c:y val="0.9142407941581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51080"/>
        <c:crosses val="autoZero"/>
        <c:auto val="1"/>
        <c:lblAlgn val="ctr"/>
        <c:lblOffset val="100"/>
        <c:noMultiLvlLbl val="0"/>
      </c:catAx>
      <c:valAx>
        <c:axId val="2130351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79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245594300713"/>
          <c:y val="0.431228658298901"/>
          <c:w val="0.121148963522417"/>
          <c:h val="0.167080377329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'Afternoon Distance'!$E$2:$E$12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'Afternoon Distance'!$T$2:$T$11</c:f>
              <c:numCache>
                <c:formatCode>General</c:formatCode>
                <c:ptCount val="10"/>
                <c:pt idx="0">
                  <c:v>48.74193548387097</c:v>
                </c:pt>
                <c:pt idx="1">
                  <c:v>119.9354838709678</c:v>
                </c:pt>
                <c:pt idx="2">
                  <c:v>-0.129032258064399</c:v>
                </c:pt>
                <c:pt idx="3">
                  <c:v>98.9354838709678</c:v>
                </c:pt>
                <c:pt idx="4">
                  <c:v>612.8387096774195</c:v>
                </c:pt>
                <c:pt idx="5">
                  <c:v>816.8064516129034</c:v>
                </c:pt>
                <c:pt idx="6">
                  <c:v>1411.263157894737</c:v>
                </c:pt>
                <c:pt idx="7">
                  <c:v>2147.923076923077</c:v>
                </c:pt>
                <c:pt idx="8">
                  <c:v>2004.133333333333</c:v>
                </c:pt>
                <c:pt idx="9">
                  <c:v>2337.428571428572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14648"/>
        <c:axId val="2132401672"/>
      </c:scatterChart>
      <c:valAx>
        <c:axId val="207091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01672"/>
        <c:crosses val="autoZero"/>
        <c:crossBetween val="midCat"/>
      </c:valAx>
      <c:valAx>
        <c:axId val="21324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1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'Morning Distance'!$E$2:$E$12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'Morning Distance'!$T$2:$T$11</c:f>
              <c:numCache>
                <c:formatCode>General</c:formatCode>
                <c:ptCount val="10"/>
                <c:pt idx="0">
                  <c:v>29.22580645161293</c:v>
                </c:pt>
                <c:pt idx="1">
                  <c:v>44.48387096774195</c:v>
                </c:pt>
                <c:pt idx="2">
                  <c:v>40.1935483870966</c:v>
                </c:pt>
                <c:pt idx="3">
                  <c:v>-43.0645161290322</c:v>
                </c:pt>
                <c:pt idx="4">
                  <c:v>378.2580645161297</c:v>
                </c:pt>
                <c:pt idx="5">
                  <c:v>413.8571428571431</c:v>
                </c:pt>
                <c:pt idx="6">
                  <c:v>1108.6875</c:v>
                </c:pt>
                <c:pt idx="7">
                  <c:v>1232.833333333334</c:v>
                </c:pt>
                <c:pt idx="8">
                  <c:v>898.8999999999996</c:v>
                </c:pt>
                <c:pt idx="9">
                  <c:v>2412.09090909091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05224"/>
        <c:axId val="2070115992"/>
      </c:scatterChart>
      <c:valAx>
        <c:axId val="213240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15992"/>
        <c:crosses val="autoZero"/>
        <c:crossBetween val="midCat"/>
      </c:valAx>
      <c:valAx>
        <c:axId val="20701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0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'Night Distance'!$E$2:$E$12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'Night Distance'!$T$2:$T$11</c:f>
              <c:numCache>
                <c:formatCode>General</c:formatCode>
                <c:ptCount val="10"/>
                <c:pt idx="0">
                  <c:v>43.60000000000002</c:v>
                </c:pt>
                <c:pt idx="1">
                  <c:v>9.645161290322448</c:v>
                </c:pt>
                <c:pt idx="2">
                  <c:v>-45.8387096774195</c:v>
                </c:pt>
                <c:pt idx="3">
                  <c:v>318.7419354838707</c:v>
                </c:pt>
                <c:pt idx="4">
                  <c:v>605.0714285714284</c:v>
                </c:pt>
                <c:pt idx="5">
                  <c:v>625.5</c:v>
                </c:pt>
                <c:pt idx="6">
                  <c:v>1237.0</c:v>
                </c:pt>
                <c:pt idx="7">
                  <c:v>1808.9</c:v>
                </c:pt>
                <c:pt idx="8">
                  <c:v>-723.0</c:v>
                </c:pt>
                <c:pt idx="9">
                  <c:v>4120.666666666666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90712"/>
        <c:axId val="2064095928"/>
      </c:scatterChart>
      <c:valAx>
        <c:axId val="211939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95928"/>
        <c:crosses val="autoZero"/>
        <c:crossBetween val="midCat"/>
      </c:valAx>
      <c:valAx>
        <c:axId val="20640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9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'Afternoon half km '!$D$2:$D$14</c:f>
              <c:numCache>
                <c:formatCode>General</c:formatCode>
                <c:ptCount val="13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</c:numCache>
            </c:numRef>
          </c:xVal>
          <c:yVal>
            <c:numRef>
              <c:f>'Afternoon half km '!$T$2:$T$14</c:f>
              <c:numCache>
                <c:formatCode>General</c:formatCode>
                <c:ptCount val="13"/>
                <c:pt idx="0">
                  <c:v>36.71428571428569</c:v>
                </c:pt>
                <c:pt idx="1">
                  <c:v>79.29032258064523</c:v>
                </c:pt>
                <c:pt idx="2">
                  <c:v>50.74193548387097</c:v>
                </c:pt>
                <c:pt idx="3">
                  <c:v>71.74193548387074</c:v>
                </c:pt>
                <c:pt idx="4">
                  <c:v>9.322580645160996</c:v>
                </c:pt>
                <c:pt idx="5">
                  <c:v>130.483870967742</c:v>
                </c:pt>
                <c:pt idx="6">
                  <c:v>63.9032258064517</c:v>
                </c:pt>
                <c:pt idx="7">
                  <c:v>87.64516129032244</c:v>
                </c:pt>
                <c:pt idx="8">
                  <c:v>716.7600000000002</c:v>
                </c:pt>
                <c:pt idx="9">
                  <c:v>670.6400000000003</c:v>
                </c:pt>
                <c:pt idx="10">
                  <c:v>847.0</c:v>
                </c:pt>
                <c:pt idx="11">
                  <c:v>747.8823529411765</c:v>
                </c:pt>
                <c:pt idx="12">
                  <c:v>631.375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07432"/>
        <c:axId val="2070813016"/>
      </c:scatterChart>
      <c:valAx>
        <c:axId val="207080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13016"/>
        <c:crosses val="autoZero"/>
        <c:crossBetween val="midCat"/>
      </c:valAx>
      <c:valAx>
        <c:axId val="20708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0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</xdr:row>
      <xdr:rowOff>38100</xdr:rowOff>
    </xdr:from>
    <xdr:to>
      <xdr:col>15</xdr:col>
      <xdr:colOff>449580</xdr:colOff>
      <xdr:row>22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23</xdr:row>
      <xdr:rowOff>121920</xdr:rowOff>
    </xdr:from>
    <xdr:to>
      <xdr:col>14</xdr:col>
      <xdr:colOff>266700</xdr:colOff>
      <xdr:row>43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55</xdr:row>
      <xdr:rowOff>106680</xdr:rowOff>
    </xdr:from>
    <xdr:to>
      <xdr:col>14</xdr:col>
      <xdr:colOff>129540</xdr:colOff>
      <xdr:row>76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1821180</xdr:colOff>
      <xdr:row>55</xdr:row>
      <xdr:rowOff>76200</xdr:rowOff>
    </xdr:from>
    <xdr:to>
      <xdr:col>3</xdr:col>
      <xdr:colOff>1760220</xdr:colOff>
      <xdr:row>76</xdr:row>
      <xdr:rowOff>83820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19</xdr:row>
      <xdr:rowOff>0</xdr:rowOff>
    </xdr:from>
    <xdr:to>
      <xdr:col>18</xdr:col>
      <xdr:colOff>190500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828040</xdr:colOff>
      <xdr:row>28</xdr:row>
      <xdr:rowOff>25400</xdr:rowOff>
    </xdr:from>
    <xdr:to>
      <xdr:col>8</xdr:col>
      <xdr:colOff>1409700</xdr:colOff>
      <xdr:row>43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17</xdr:row>
      <xdr:rowOff>0</xdr:rowOff>
    </xdr:from>
    <xdr:to>
      <xdr:col>19</xdr:col>
      <xdr:colOff>617220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26</xdr:row>
      <xdr:rowOff>22860</xdr:rowOff>
    </xdr:from>
    <xdr:to>
      <xdr:col>10</xdr:col>
      <xdr:colOff>7620</xdr:colOff>
      <xdr:row>41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C50" workbookViewId="0">
      <selection activeCell="E61" sqref="E61"/>
    </sheetView>
  </sheetViews>
  <sheetFormatPr baseColWidth="10" defaultColWidth="8.83203125" defaultRowHeight="14" x14ac:dyDescent="0"/>
  <cols>
    <col min="1" max="1" width="50.6640625" customWidth="1"/>
    <col min="2" max="2" width="16.83203125" customWidth="1"/>
    <col min="3" max="3" width="15.1640625" customWidth="1"/>
    <col min="4" max="4" width="26" customWidth="1"/>
  </cols>
  <sheetData>
    <row r="1" spans="1:4">
      <c r="A1" s="1" t="s">
        <v>0</v>
      </c>
      <c r="B1" t="s">
        <v>13</v>
      </c>
      <c r="C1" t="s">
        <v>12</v>
      </c>
      <c r="D1" t="s">
        <v>14</v>
      </c>
    </row>
    <row r="2" spans="1:4">
      <c r="A2" s="2" t="s">
        <v>4</v>
      </c>
      <c r="B2">
        <v>648199</v>
      </c>
      <c r="C2">
        <f>B2/60/60</f>
        <v>180.0552777777778</v>
      </c>
      <c r="D2">
        <f>C2/$B$7</f>
        <v>0.60219156447417321</v>
      </c>
    </row>
    <row r="3" spans="1:4">
      <c r="A3" s="2" t="s">
        <v>5</v>
      </c>
      <c r="B3">
        <v>15157875</v>
      </c>
      <c r="C3">
        <f>B3/1000</f>
        <v>15157.875</v>
      </c>
      <c r="D3">
        <f>C3/$B$7</f>
        <v>50.695234113712374</v>
      </c>
    </row>
    <row r="4" spans="1:4">
      <c r="A4" s="2" t="s">
        <v>6</v>
      </c>
      <c r="B4">
        <v>3570791</v>
      </c>
      <c r="C4">
        <f>B4/60/60</f>
        <v>991.88638888888886</v>
      </c>
      <c r="D4">
        <f>C4/$B$7</f>
        <v>3.3173457822370866</v>
      </c>
    </row>
    <row r="5" spans="1:4">
      <c r="A5" s="2" t="s">
        <v>7</v>
      </c>
      <c r="B5">
        <v>17405419</v>
      </c>
      <c r="C5">
        <f>B5/1000</f>
        <v>17405.419000000002</v>
      </c>
      <c r="D5">
        <f>C5/$B$7</f>
        <v>58.212103678929772</v>
      </c>
    </row>
    <row r="6" spans="1:4">
      <c r="A6" s="2" t="s">
        <v>11</v>
      </c>
      <c r="B6">
        <v>166380</v>
      </c>
      <c r="C6">
        <f>B6/60/60</f>
        <v>46.216666666666669</v>
      </c>
      <c r="D6">
        <f>C6/$B$7</f>
        <v>0.15457079152731326</v>
      </c>
    </row>
    <row r="7" spans="1:4">
      <c r="A7" s="2" t="s">
        <v>1</v>
      </c>
      <c r="B7">
        <v>299</v>
      </c>
    </row>
    <row r="8" spans="1:4">
      <c r="A8" s="3"/>
    </row>
    <row r="9" spans="1:4">
      <c r="A9" s="4" t="s">
        <v>2</v>
      </c>
      <c r="B9" t="s">
        <v>13</v>
      </c>
      <c r="C9" t="s">
        <v>12</v>
      </c>
      <c r="D9" t="s">
        <v>14</v>
      </c>
    </row>
    <row r="10" spans="1:4">
      <c r="A10" s="2" t="s">
        <v>4</v>
      </c>
      <c r="B10">
        <v>698100</v>
      </c>
      <c r="C10">
        <f>B10/60/60</f>
        <v>193.91666666666666</v>
      </c>
      <c r="D10">
        <f>C10/$B$15</f>
        <v>0.64424141749723141</v>
      </c>
    </row>
    <row r="11" spans="1:4">
      <c r="A11" s="2" t="s">
        <v>5</v>
      </c>
      <c r="B11">
        <v>16439922</v>
      </c>
      <c r="C11">
        <f>B11/1000</f>
        <v>16439.921999999999</v>
      </c>
      <c r="D11">
        <f>C11/$B$15</f>
        <v>54.617681063122916</v>
      </c>
    </row>
    <row r="12" spans="1:4">
      <c r="A12" s="5" t="s">
        <v>6</v>
      </c>
      <c r="B12">
        <v>3858420</v>
      </c>
      <c r="C12">
        <f>B12/60/60</f>
        <v>1071.7833333333333</v>
      </c>
      <c r="D12">
        <f>C12/$B$15</f>
        <v>3.5607419712070874</v>
      </c>
    </row>
    <row r="13" spans="1:4">
      <c r="A13" s="5" t="s">
        <v>7</v>
      </c>
      <c r="B13">
        <v>18800532</v>
      </c>
      <c r="C13">
        <f>B13/1000</f>
        <v>18800.531999999999</v>
      </c>
      <c r="D13">
        <f>C13/$B$15</f>
        <v>62.460239202657803</v>
      </c>
    </row>
    <row r="14" spans="1:4">
      <c r="A14" s="5" t="s">
        <v>8</v>
      </c>
      <c r="B14">
        <v>194280</v>
      </c>
      <c r="C14">
        <f>B14/60/60</f>
        <v>53.966666666666669</v>
      </c>
      <c r="D14">
        <f>C14/$B$15</f>
        <v>0.17929125138427465</v>
      </c>
    </row>
    <row r="15" spans="1:4">
      <c r="A15" s="5" t="s">
        <v>9</v>
      </c>
      <c r="B15">
        <v>301</v>
      </c>
    </row>
    <row r="16" spans="1:4">
      <c r="A16" s="4" t="s">
        <v>3</v>
      </c>
      <c r="B16" t="s">
        <v>13</v>
      </c>
      <c r="C16" t="s">
        <v>12</v>
      </c>
      <c r="D16" t="s">
        <v>14</v>
      </c>
    </row>
    <row r="17" spans="1:4">
      <c r="A17" s="6" t="s">
        <v>10</v>
      </c>
      <c r="B17">
        <v>574880</v>
      </c>
      <c r="C17">
        <f>B17/60/60</f>
        <v>159.6888888888889</v>
      </c>
      <c r="D17">
        <f>C17/$B$22</f>
        <v>0.53407655146785582</v>
      </c>
    </row>
    <row r="18" spans="1:4">
      <c r="A18" s="6" t="s">
        <v>5</v>
      </c>
      <c r="B18">
        <v>12862662</v>
      </c>
      <c r="C18">
        <f>B18/1000</f>
        <v>12862.662</v>
      </c>
      <c r="D18">
        <f>C18/$B$22</f>
        <v>43.018936454849502</v>
      </c>
    </row>
    <row r="19" spans="1:4">
      <c r="A19" s="6" t="s">
        <v>6</v>
      </c>
      <c r="B19">
        <v>3010535</v>
      </c>
      <c r="C19">
        <f>B19/60/60</f>
        <v>836.25972222222231</v>
      </c>
      <c r="D19">
        <f>C19/$B$22</f>
        <v>2.7968552582683022</v>
      </c>
    </row>
    <row r="20" spans="1:4">
      <c r="A20" s="6" t="s">
        <v>7</v>
      </c>
      <c r="B20">
        <v>14667848</v>
      </c>
      <c r="C20">
        <f>B20/1000</f>
        <v>14667.848</v>
      </c>
      <c r="D20">
        <f>C20/$B$22</f>
        <v>49.056347826086956</v>
      </c>
    </row>
    <row r="21" spans="1:4">
      <c r="A21" s="6" t="s">
        <v>8</v>
      </c>
      <c r="B21">
        <v>167760</v>
      </c>
      <c r="C21">
        <f>B21/60/60</f>
        <v>46.6</v>
      </c>
      <c r="D21">
        <f>C21/$B$22</f>
        <v>0.15585284280936457</v>
      </c>
    </row>
    <row r="22" spans="1:4">
      <c r="A22" s="6" t="s">
        <v>1</v>
      </c>
      <c r="B22">
        <v>299</v>
      </c>
    </row>
    <row r="25" spans="1:4">
      <c r="A25" s="1" t="s">
        <v>0</v>
      </c>
      <c r="B25" t="s">
        <v>13</v>
      </c>
      <c r="C25" t="s">
        <v>12</v>
      </c>
      <c r="D25" t="s">
        <v>14</v>
      </c>
    </row>
    <row r="26" spans="1:4">
      <c r="A26" s="2" t="s">
        <v>4</v>
      </c>
      <c r="B26">
        <v>648199</v>
      </c>
      <c r="C26">
        <f>B26/60/60</f>
        <v>180.0552777777778</v>
      </c>
      <c r="D26">
        <f>C26/$B$7</f>
        <v>0.60219156447417321</v>
      </c>
    </row>
    <row r="27" spans="1:4">
      <c r="A27" s="2" t="s">
        <v>6</v>
      </c>
      <c r="B27">
        <v>3570791</v>
      </c>
      <c r="C27">
        <f>B27/60/60</f>
        <v>991.88638888888886</v>
      </c>
      <c r="D27">
        <f>C27/$B$7</f>
        <v>3.3173457822370866</v>
      </c>
    </row>
    <row r="28" spans="1:4">
      <c r="A28" s="2" t="s">
        <v>11</v>
      </c>
      <c r="B28">
        <v>166380</v>
      </c>
      <c r="C28">
        <f>B28/60/60</f>
        <v>46.216666666666669</v>
      </c>
      <c r="D28">
        <f>C28/$B$7</f>
        <v>0.15457079152731326</v>
      </c>
    </row>
    <row r="30" spans="1:4">
      <c r="A30" s="4" t="s">
        <v>2</v>
      </c>
      <c r="B30" t="s">
        <v>13</v>
      </c>
      <c r="C30" t="s">
        <v>12</v>
      </c>
      <c r="D30" t="s">
        <v>14</v>
      </c>
    </row>
    <row r="31" spans="1:4">
      <c r="A31" s="2" t="s">
        <v>4</v>
      </c>
      <c r="B31">
        <v>698100</v>
      </c>
      <c r="C31">
        <f>B31/60/60</f>
        <v>193.91666666666666</v>
      </c>
      <c r="D31">
        <f>C31/$B$15</f>
        <v>0.64424141749723141</v>
      </c>
    </row>
    <row r="32" spans="1:4">
      <c r="A32" s="5" t="s">
        <v>6</v>
      </c>
      <c r="B32">
        <v>3858420</v>
      </c>
      <c r="C32">
        <f>B32/60/60</f>
        <v>1071.7833333333333</v>
      </c>
      <c r="D32">
        <f>C32/$B$15</f>
        <v>3.5607419712070874</v>
      </c>
    </row>
    <row r="33" spans="1:4">
      <c r="A33" s="5" t="s">
        <v>8</v>
      </c>
      <c r="B33">
        <v>194280</v>
      </c>
      <c r="C33">
        <f>B33/60/60</f>
        <v>53.966666666666669</v>
      </c>
      <c r="D33">
        <f>C33/$B$15</f>
        <v>0.17929125138427465</v>
      </c>
    </row>
    <row r="36" spans="1:4">
      <c r="A36" s="4" t="s">
        <v>3</v>
      </c>
      <c r="B36" t="s">
        <v>13</v>
      </c>
      <c r="C36" t="s">
        <v>12</v>
      </c>
      <c r="D36" t="s">
        <v>14</v>
      </c>
    </row>
    <row r="37" spans="1:4">
      <c r="A37" s="6" t="s">
        <v>10</v>
      </c>
      <c r="B37">
        <v>574880</v>
      </c>
      <c r="C37">
        <f>B37/60/60</f>
        <v>159.6888888888889</v>
      </c>
      <c r="D37">
        <f>C37/$B$22</f>
        <v>0.53407655146785582</v>
      </c>
    </row>
    <row r="38" spans="1:4">
      <c r="A38" s="6" t="s">
        <v>6</v>
      </c>
      <c r="B38">
        <v>3010535</v>
      </c>
      <c r="C38">
        <f>B38/60/60</f>
        <v>836.25972222222231</v>
      </c>
      <c r="D38">
        <f>C38/$B$22</f>
        <v>2.7968552582683022</v>
      </c>
    </row>
    <row r="39" spans="1:4">
      <c r="A39" s="6" t="s">
        <v>8</v>
      </c>
      <c r="B39">
        <v>167760</v>
      </c>
      <c r="C39">
        <f>B39/60/60</f>
        <v>46.6</v>
      </c>
      <c r="D39">
        <f>C39/$B$22</f>
        <v>0.15585284280936457</v>
      </c>
    </row>
    <row r="42" spans="1:4">
      <c r="A42" s="1" t="s">
        <v>15</v>
      </c>
      <c r="B42" t="s">
        <v>25</v>
      </c>
      <c r="C42" t="s">
        <v>26</v>
      </c>
    </row>
    <row r="43" spans="1:4">
      <c r="A43" s="6" t="s">
        <v>4</v>
      </c>
      <c r="B43">
        <f t="shared" ref="B43:D45" si="0">B26+B31+B37</f>
        <v>1921179</v>
      </c>
      <c r="C43">
        <f t="shared" si="0"/>
        <v>533.66083333333336</v>
      </c>
      <c r="D43">
        <f t="shared" si="0"/>
        <v>1.7805095334392604</v>
      </c>
    </row>
    <row r="44" spans="1:4">
      <c r="A44" s="6" t="s">
        <v>16</v>
      </c>
      <c r="B44">
        <f t="shared" si="0"/>
        <v>10439746</v>
      </c>
      <c r="C44">
        <f t="shared" si="0"/>
        <v>2899.929444444444</v>
      </c>
      <c r="D44">
        <f t="shared" si="0"/>
        <v>9.6749430117124753</v>
      </c>
    </row>
    <row r="45" spans="1:4">
      <c r="A45" s="6" t="s">
        <v>11</v>
      </c>
      <c r="B45">
        <f t="shared" si="0"/>
        <v>528420</v>
      </c>
      <c r="C45">
        <f t="shared" si="0"/>
        <v>146.78333333333333</v>
      </c>
      <c r="D45">
        <f t="shared" si="0"/>
        <v>0.48971488572095251</v>
      </c>
    </row>
    <row r="47" spans="1:4">
      <c r="A47" s="1" t="s">
        <v>17</v>
      </c>
      <c r="B47" t="s">
        <v>13</v>
      </c>
      <c r="C47" t="s">
        <v>26</v>
      </c>
      <c r="D47" t="s">
        <v>24</v>
      </c>
    </row>
    <row r="48" spans="1:4">
      <c r="A48" s="6" t="s">
        <v>18</v>
      </c>
      <c r="B48">
        <v>81427</v>
      </c>
      <c r="C48">
        <f>B48/60/60</f>
        <v>22.618611111111111</v>
      </c>
      <c r="D48">
        <f>C48/$B$53</f>
        <v>0.12707084893882648</v>
      </c>
    </row>
    <row r="49" spans="1:4">
      <c r="A49" s="6" t="s">
        <v>19</v>
      </c>
      <c r="B49">
        <v>422237</v>
      </c>
      <c r="C49">
        <f>B49/1000</f>
        <v>422.23700000000002</v>
      </c>
      <c r="D49">
        <f>C49/$B$53</f>
        <v>2.3721179775280898</v>
      </c>
    </row>
    <row r="50" spans="1:4">
      <c r="A50" s="6" t="s">
        <v>20</v>
      </c>
      <c r="B50">
        <v>103938</v>
      </c>
      <c r="C50">
        <f>B50/60/60</f>
        <v>28.871666666666666</v>
      </c>
      <c r="D50">
        <f>C50/$B$53</f>
        <v>0.1622003745318352</v>
      </c>
    </row>
    <row r="51" spans="1:4">
      <c r="A51" s="6" t="s">
        <v>21</v>
      </c>
      <c r="B51">
        <v>397622</v>
      </c>
      <c r="C51">
        <f>B51/1000</f>
        <v>397.62200000000001</v>
      </c>
      <c r="D51">
        <f>C51/$B$53</f>
        <v>2.2338314606741574</v>
      </c>
    </row>
    <row r="52" spans="1:4">
      <c r="A52" s="6" t="s">
        <v>22</v>
      </c>
      <c r="B52">
        <v>85860</v>
      </c>
      <c r="C52">
        <f>B52/60/60</f>
        <v>23.85</v>
      </c>
      <c r="D52">
        <f>C52/$B$53</f>
        <v>0.13398876404494384</v>
      </c>
    </row>
    <row r="53" spans="1:4">
      <c r="A53" s="6" t="s">
        <v>23</v>
      </c>
      <c r="B53">
        <v>178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tabSelected="1" topLeftCell="A5" workbookViewId="0">
      <selection activeCell="L16" sqref="L16"/>
    </sheetView>
  </sheetViews>
  <sheetFormatPr baseColWidth="10" defaultColWidth="8.83203125" defaultRowHeight="14" x14ac:dyDescent="0"/>
  <cols>
    <col min="1" max="1" width="33.33203125" customWidth="1"/>
    <col min="6" max="6" width="10.33203125" customWidth="1"/>
    <col min="18" max="19" width="19.5" customWidth="1"/>
  </cols>
  <sheetData>
    <row r="1" spans="1:20" s="8" customFormat="1" ht="51" customHeight="1">
      <c r="A1" s="8" t="s">
        <v>27</v>
      </c>
      <c r="E1" s="9"/>
      <c r="F1" s="9" t="s">
        <v>201</v>
      </c>
      <c r="G1" s="9" t="s">
        <v>202</v>
      </c>
      <c r="H1" s="9" t="s">
        <v>203</v>
      </c>
      <c r="I1" s="9" t="s">
        <v>204</v>
      </c>
      <c r="J1" s="9" t="s">
        <v>205</v>
      </c>
      <c r="K1" s="9"/>
      <c r="L1" s="9"/>
      <c r="M1" s="9" t="s">
        <v>209</v>
      </c>
      <c r="N1" s="8" t="s">
        <v>206</v>
      </c>
      <c r="O1" s="8" t="s">
        <v>207</v>
      </c>
      <c r="P1" s="8" t="s">
        <v>208</v>
      </c>
      <c r="R1" s="8" t="s">
        <v>210</v>
      </c>
      <c r="S1" s="8" t="s">
        <v>211</v>
      </c>
      <c r="T1" s="8" t="s">
        <v>208</v>
      </c>
    </row>
    <row r="2" spans="1:20">
      <c r="A2" t="s">
        <v>212</v>
      </c>
      <c r="B2">
        <f>SUMPRODUCT(MID(0&amp;A2,LARGE(INDEX(ISNUMBER(--MID(A2,ROW($1:$25),1))*
ROW($1:$25),0),ROW($1:$25))+1,1)*10^ROW($1:$25)/10)</f>
        <v>5155</v>
      </c>
      <c r="E2" s="7">
        <v>0</v>
      </c>
      <c r="F2" s="7">
        <f>B2</f>
        <v>5155</v>
      </c>
      <c r="G2" s="7">
        <f>B3</f>
        <v>19577</v>
      </c>
      <c r="H2" s="7">
        <f>B4</f>
        <v>5290</v>
      </c>
      <c r="I2" s="7">
        <f>B5</f>
        <v>18066</v>
      </c>
      <c r="J2" s="7">
        <f>B6/10</f>
        <v>8520</v>
      </c>
      <c r="K2" s="7"/>
      <c r="L2" s="7"/>
      <c r="M2">
        <f ca="1">F2/(OFFSET($B$7,$E2*9,0))</f>
        <v>166.29032258064515</v>
      </c>
      <c r="N2">
        <f ca="1">J2/(OFFSET($B$7,($E2)*9,0))</f>
        <v>274.83870967741933</v>
      </c>
      <c r="O2">
        <f ca="1">H2/(OFFSET($B$7,($E2)*9,0))</f>
        <v>170.64516129032259</v>
      </c>
      <c r="P2">
        <f ca="1">M2-O2</f>
        <v>-4.3548387096774377</v>
      </c>
      <c r="R2">
        <f ca="1">G2/(OFFSET($B$7,$E2*9,0))</f>
        <v>631.51612903225805</v>
      </c>
      <c r="S2">
        <f ca="1">I2/(OFFSET($B$7,$E2*9,0))</f>
        <v>582.77419354838707</v>
      </c>
      <c r="T2">
        <f ca="1">R2-S2</f>
        <v>48.741935483870975</v>
      </c>
    </row>
    <row r="3" spans="1:20">
      <c r="A3" t="s">
        <v>213</v>
      </c>
      <c r="B3">
        <f t="shared" ref="B3:B66" si="0">SUMPRODUCT(MID(0&amp;A3,LARGE(INDEX(ISNUMBER(--MID(A3,ROW($1:$25),1))*
ROW($1:$25),0),ROW($1:$25))+1,1)*10^ROW($1:$25)/10)</f>
        <v>19577</v>
      </c>
      <c r="E3" s="7">
        <f>E2+1</f>
        <v>1</v>
      </c>
      <c r="F3" s="7">
        <f ca="1">OFFSET($B$2,$E3*9,0)</f>
        <v>12747</v>
      </c>
      <c r="G3" s="7">
        <f ca="1">OFFSET($B$3,$E3*9,0)</f>
        <v>50491</v>
      </c>
      <c r="H3" s="7">
        <f ca="1">OFFSET($B$4,$E3*9,0)</f>
        <v>13238</v>
      </c>
      <c r="I3" s="7">
        <f ca="1">OFFSET($B$5,$E3*9,0)</f>
        <v>46773</v>
      </c>
      <c r="J3" s="7">
        <f ca="1">OFFSET($B$6,$E3*9,0)/10</f>
        <v>15540</v>
      </c>
      <c r="K3" s="7"/>
      <c r="L3" s="7"/>
      <c r="M3">
        <f t="shared" ref="M3:M14" ca="1" si="1">F3/(OFFSET($B$7,$E3*9,0))</f>
        <v>411.19354838709677</v>
      </c>
      <c r="N3">
        <f t="shared" ref="N3:N14" ca="1" si="2">J3/(OFFSET($B$7,($E3)*9,0))</f>
        <v>501.29032258064518</v>
      </c>
      <c r="O3">
        <f t="shared" ref="O3:O14" ca="1" si="3">H3/(OFFSET($B$7,($E3)*9,0))</f>
        <v>427.03225806451616</v>
      </c>
      <c r="P3">
        <f t="shared" ref="P3:P14" ca="1" si="4">M3-O3</f>
        <v>-15.838709677419388</v>
      </c>
      <c r="R3">
        <f t="shared" ref="R3:R14" ca="1" si="5">G3/(OFFSET($B$7,$E3*9,0))</f>
        <v>1628.741935483871</v>
      </c>
      <c r="S3">
        <f t="shared" ref="S3:S14" ca="1" si="6">I3/(OFFSET($B$7,$E3*9,0))</f>
        <v>1508.8064516129032</v>
      </c>
      <c r="T3">
        <f t="shared" ref="T3:T14" ca="1" si="7">R3-S3</f>
        <v>119.9354838709678</v>
      </c>
    </row>
    <row r="4" spans="1:20">
      <c r="A4" t="s">
        <v>214</v>
      </c>
      <c r="B4">
        <f t="shared" si="0"/>
        <v>5290</v>
      </c>
      <c r="E4" s="7">
        <f t="shared" ref="E4:E24" si="8">E3+1</f>
        <v>2</v>
      </c>
      <c r="F4" s="7">
        <f t="shared" ref="F4:F24" ca="1" si="9">OFFSET($B$2,$E4*9,0)</f>
        <v>16567</v>
      </c>
      <c r="G4" s="7">
        <f t="shared" ref="G4:G24" ca="1" si="10">OFFSET($B$3,$E4*9,0)</f>
        <v>74803</v>
      </c>
      <c r="H4" s="7">
        <f t="shared" ref="H4:H25" ca="1" si="11">OFFSET($B$4,$E4*9,0)</f>
        <v>19968</v>
      </c>
      <c r="I4" s="7">
        <f t="shared" ref="I4:I24" ca="1" si="12">OFFSET($B$5,$E4*9,0)</f>
        <v>74807</v>
      </c>
      <c r="J4" s="7">
        <f t="shared" ref="J4:J24" ca="1" si="13">OFFSET($B$6,$E4*9,0)/10</f>
        <v>19020</v>
      </c>
      <c r="K4" s="7"/>
      <c r="L4" s="7"/>
      <c r="M4">
        <f t="shared" ca="1" si="1"/>
        <v>534.41935483870964</v>
      </c>
      <c r="N4">
        <f t="shared" ca="1" si="2"/>
        <v>613.54838709677415</v>
      </c>
      <c r="O4">
        <f t="shared" ca="1" si="3"/>
        <v>644.12903225806451</v>
      </c>
      <c r="P4">
        <f t="shared" ca="1" si="4"/>
        <v>-109.70967741935488</v>
      </c>
      <c r="R4">
        <f t="shared" ca="1" si="5"/>
        <v>2413</v>
      </c>
      <c r="S4">
        <f t="shared" ca="1" si="6"/>
        <v>2413.1290322580644</v>
      </c>
      <c r="T4">
        <f t="shared" ca="1" si="7"/>
        <v>-0.12903225806439877</v>
      </c>
    </row>
    <row r="5" spans="1:20">
      <c r="A5" t="s">
        <v>215</v>
      </c>
      <c r="B5">
        <f t="shared" si="0"/>
        <v>18066</v>
      </c>
      <c r="E5" s="7">
        <f t="shared" si="8"/>
        <v>3</v>
      </c>
      <c r="F5" s="7">
        <f t="shared" ca="1" si="9"/>
        <v>20215</v>
      </c>
      <c r="G5" s="7">
        <f t="shared" ca="1" si="10"/>
        <v>106564</v>
      </c>
      <c r="H5" s="7">
        <f t="shared" ca="1" si="11"/>
        <v>26123</v>
      </c>
      <c r="I5" s="7">
        <f t="shared" ca="1" si="12"/>
        <v>103497</v>
      </c>
      <c r="J5" s="7">
        <f t="shared" ca="1" si="13"/>
        <v>20580</v>
      </c>
      <c r="K5" s="7"/>
      <c r="L5" s="7"/>
      <c r="M5">
        <f t="shared" ca="1" si="1"/>
        <v>652.09677419354841</v>
      </c>
      <c r="N5">
        <f t="shared" ca="1" si="2"/>
        <v>663.87096774193549</v>
      </c>
      <c r="O5">
        <f t="shared" ca="1" si="3"/>
        <v>842.67741935483866</v>
      </c>
      <c r="P5">
        <f t="shared" ca="1" si="4"/>
        <v>-190.58064516129025</v>
      </c>
      <c r="R5">
        <f t="shared" ca="1" si="5"/>
        <v>3437.5483870967741</v>
      </c>
      <c r="S5">
        <f t="shared" ca="1" si="6"/>
        <v>3338.6129032258063</v>
      </c>
      <c r="T5">
        <f t="shared" ca="1" si="7"/>
        <v>98.935483870967801</v>
      </c>
    </row>
    <row r="6" spans="1:20">
      <c r="A6" t="s">
        <v>216</v>
      </c>
      <c r="B6">
        <f t="shared" si="0"/>
        <v>85200</v>
      </c>
      <c r="E6" s="7">
        <f t="shared" si="8"/>
        <v>4</v>
      </c>
      <c r="F6" s="7">
        <f t="shared" ca="1" si="9"/>
        <v>21656</v>
      </c>
      <c r="G6" s="7">
        <f t="shared" ca="1" si="10"/>
        <v>140266</v>
      </c>
      <c r="H6" s="7">
        <f t="shared" ca="1" si="11"/>
        <v>31402</v>
      </c>
      <c r="I6" s="7">
        <f t="shared" ca="1" si="12"/>
        <v>121268</v>
      </c>
      <c r="J6" s="7">
        <f t="shared" ca="1" si="13"/>
        <v>23580</v>
      </c>
      <c r="K6" s="7"/>
      <c r="L6" s="7"/>
      <c r="M6">
        <f t="shared" ca="1" si="1"/>
        <v>698.58064516129036</v>
      </c>
      <c r="N6">
        <f t="shared" ca="1" si="2"/>
        <v>760.64516129032256</v>
      </c>
      <c r="O6">
        <f t="shared" ca="1" si="3"/>
        <v>1012.9677419354839</v>
      </c>
      <c r="P6">
        <f t="shared" ca="1" si="4"/>
        <v>-314.38709677419354</v>
      </c>
      <c r="R6">
        <f t="shared" ca="1" si="5"/>
        <v>4524.7096774193551</v>
      </c>
      <c r="S6">
        <f t="shared" ca="1" si="6"/>
        <v>3911.8709677419356</v>
      </c>
      <c r="T6">
        <f t="shared" ca="1" si="7"/>
        <v>612.8387096774195</v>
      </c>
    </row>
    <row r="7" spans="1:20">
      <c r="A7" t="s">
        <v>33</v>
      </c>
      <c r="B7">
        <f t="shared" si="0"/>
        <v>31</v>
      </c>
      <c r="E7" s="7">
        <f t="shared" si="8"/>
        <v>5</v>
      </c>
      <c r="F7" s="7">
        <f t="shared" ca="1" si="9"/>
        <v>23170</v>
      </c>
      <c r="G7" s="7">
        <f t="shared" ca="1" si="10"/>
        <v>169603</v>
      </c>
      <c r="H7" s="7">
        <f t="shared" ca="1" si="11"/>
        <v>35784</v>
      </c>
      <c r="I7" s="7">
        <f t="shared" ca="1" si="12"/>
        <v>144282</v>
      </c>
      <c r="J7" s="7">
        <f t="shared" ca="1" si="13"/>
        <v>27420</v>
      </c>
      <c r="K7" s="7"/>
      <c r="L7" s="7"/>
      <c r="M7">
        <f t="shared" ca="1" si="1"/>
        <v>747.41935483870964</v>
      </c>
      <c r="N7">
        <f t="shared" ca="1" si="2"/>
        <v>884.51612903225805</v>
      </c>
      <c r="O7">
        <f t="shared" ca="1" si="3"/>
        <v>1154.3225806451612</v>
      </c>
      <c r="P7">
        <f t="shared" ca="1" si="4"/>
        <v>-406.90322580645159</v>
      </c>
      <c r="R7">
        <f t="shared" ca="1" si="5"/>
        <v>5471.0645161290322</v>
      </c>
      <c r="S7">
        <f t="shared" ca="1" si="6"/>
        <v>4654.2580645161288</v>
      </c>
      <c r="T7">
        <f t="shared" ca="1" si="7"/>
        <v>816.8064516129034</v>
      </c>
    </row>
    <row r="8" spans="1:20">
      <c r="B8">
        <f t="shared" si="0"/>
        <v>0</v>
      </c>
      <c r="E8" s="7">
        <f t="shared" si="8"/>
        <v>6</v>
      </c>
      <c r="F8" s="7">
        <f t="shared" ca="1" si="9"/>
        <v>14008</v>
      </c>
      <c r="G8" s="7">
        <f t="shared" ca="1" si="10"/>
        <v>123368</v>
      </c>
      <c r="H8" s="7">
        <f t="shared" ca="1" si="11"/>
        <v>24631</v>
      </c>
      <c r="I8" s="7">
        <f t="shared" ca="1" si="12"/>
        <v>96554</v>
      </c>
      <c r="J8" s="7">
        <f t="shared" ca="1" si="13"/>
        <v>13680</v>
      </c>
      <c r="K8" s="7"/>
      <c r="L8" s="7"/>
      <c r="M8">
        <f t="shared" ca="1" si="1"/>
        <v>737.26315789473688</v>
      </c>
      <c r="N8">
        <f t="shared" ca="1" si="2"/>
        <v>720</v>
      </c>
      <c r="O8">
        <f t="shared" ca="1" si="3"/>
        <v>1296.3684210526317</v>
      </c>
      <c r="P8">
        <f t="shared" ca="1" si="4"/>
        <v>-559.1052631578948</v>
      </c>
      <c r="R8">
        <f t="shared" ca="1" si="5"/>
        <v>6493.0526315789475</v>
      </c>
      <c r="S8">
        <f t="shared" ca="1" si="6"/>
        <v>5081.7894736842109</v>
      </c>
      <c r="T8">
        <f t="shared" ca="1" si="7"/>
        <v>1411.2631578947367</v>
      </c>
    </row>
    <row r="9" spans="1:20">
      <c r="B9">
        <f t="shared" si="0"/>
        <v>0</v>
      </c>
      <c r="E9" s="7">
        <f t="shared" si="8"/>
        <v>7</v>
      </c>
      <c r="F9" s="7">
        <f t="shared" ca="1" si="9"/>
        <v>10050</v>
      </c>
      <c r="G9" s="7">
        <f t="shared" ca="1" si="10"/>
        <v>97777</v>
      </c>
      <c r="H9" s="7">
        <f t="shared" ca="1" si="11"/>
        <v>17487</v>
      </c>
      <c r="I9" s="7">
        <f t="shared" ca="1" si="12"/>
        <v>69854</v>
      </c>
      <c r="J9" s="7">
        <f t="shared" ca="1" si="13"/>
        <v>11580</v>
      </c>
      <c r="K9" s="7"/>
      <c r="L9" s="7"/>
      <c r="M9">
        <f t="shared" ca="1" si="1"/>
        <v>773.07692307692309</v>
      </c>
      <c r="N9">
        <f t="shared" ca="1" si="2"/>
        <v>890.76923076923072</v>
      </c>
      <c r="O9">
        <f t="shared" ca="1" si="3"/>
        <v>1345.1538461538462</v>
      </c>
      <c r="P9">
        <f t="shared" ca="1" si="4"/>
        <v>-572.07692307692309</v>
      </c>
      <c r="R9">
        <f t="shared" ca="1" si="5"/>
        <v>7521.3076923076924</v>
      </c>
      <c r="S9">
        <f t="shared" ca="1" si="6"/>
        <v>5373.3846153846152</v>
      </c>
      <c r="T9">
        <f t="shared" ca="1" si="7"/>
        <v>2147.9230769230771</v>
      </c>
    </row>
    <row r="10" spans="1:20">
      <c r="A10" t="s">
        <v>27</v>
      </c>
      <c r="B10">
        <f t="shared" si="0"/>
        <v>31</v>
      </c>
      <c r="E10" s="7">
        <f t="shared" si="8"/>
        <v>8</v>
      </c>
      <c r="F10" s="7">
        <f t="shared" ca="1" si="9"/>
        <v>13096</v>
      </c>
      <c r="G10" s="7">
        <f t="shared" ca="1" si="10"/>
        <v>126148</v>
      </c>
      <c r="H10" s="7">
        <f t="shared" ca="1" si="11"/>
        <v>22848</v>
      </c>
      <c r="I10" s="7">
        <f t="shared" ca="1" si="12"/>
        <v>96086</v>
      </c>
      <c r="J10" s="7">
        <f t="shared" ca="1" si="13"/>
        <v>14460</v>
      </c>
      <c r="K10" s="7"/>
      <c r="L10" s="7"/>
      <c r="M10">
        <f t="shared" ca="1" si="1"/>
        <v>873.06666666666672</v>
      </c>
      <c r="N10">
        <f t="shared" ca="1" si="2"/>
        <v>964</v>
      </c>
      <c r="O10">
        <f t="shared" ca="1" si="3"/>
        <v>1523.2</v>
      </c>
      <c r="P10">
        <f t="shared" ca="1" si="4"/>
        <v>-650.13333333333333</v>
      </c>
      <c r="R10">
        <f t="shared" ca="1" si="5"/>
        <v>8409.8666666666668</v>
      </c>
      <c r="S10">
        <f t="shared" ca="1" si="6"/>
        <v>6405.7333333333336</v>
      </c>
      <c r="T10">
        <f t="shared" ca="1" si="7"/>
        <v>2004.1333333333332</v>
      </c>
    </row>
    <row r="11" spans="1:20">
      <c r="A11" t="s">
        <v>217</v>
      </c>
      <c r="B11">
        <f t="shared" si="0"/>
        <v>12747</v>
      </c>
      <c r="E11" s="7">
        <f t="shared" si="8"/>
        <v>9</v>
      </c>
      <c r="F11" s="7">
        <f t="shared" ca="1" si="9"/>
        <v>6251</v>
      </c>
      <c r="G11" s="7">
        <f t="shared" ca="1" si="10"/>
        <v>67558</v>
      </c>
      <c r="H11" s="7">
        <f t="shared" ca="1" si="11"/>
        <v>11463</v>
      </c>
      <c r="I11" s="7">
        <f t="shared" ca="1" si="12"/>
        <v>51196</v>
      </c>
      <c r="J11" s="7">
        <f t="shared" ca="1" si="13"/>
        <v>4560</v>
      </c>
      <c r="K11" s="7"/>
      <c r="L11" s="7"/>
      <c r="M11">
        <f t="shared" ca="1" si="1"/>
        <v>893</v>
      </c>
      <c r="N11">
        <f t="shared" ca="1" si="2"/>
        <v>651.42857142857144</v>
      </c>
      <c r="O11">
        <f t="shared" ca="1" si="3"/>
        <v>1637.5714285714287</v>
      </c>
      <c r="P11">
        <f t="shared" ca="1" si="4"/>
        <v>-744.57142857142867</v>
      </c>
      <c r="R11">
        <f t="shared" ca="1" si="5"/>
        <v>9651.1428571428569</v>
      </c>
      <c r="S11">
        <f t="shared" ca="1" si="6"/>
        <v>7313.7142857142853</v>
      </c>
      <c r="T11">
        <f t="shared" ca="1" si="7"/>
        <v>2337.4285714285716</v>
      </c>
    </row>
    <row r="12" spans="1:20">
      <c r="A12" t="s">
        <v>218</v>
      </c>
      <c r="B12">
        <f t="shared" si="0"/>
        <v>50491</v>
      </c>
      <c r="E12" s="7">
        <f t="shared" si="8"/>
        <v>10</v>
      </c>
      <c r="F12" s="7">
        <f t="shared" ca="1" si="9"/>
        <v>8809</v>
      </c>
      <c r="G12" s="7">
        <f t="shared" ca="1" si="10"/>
        <v>94496</v>
      </c>
      <c r="H12" s="7">
        <f t="shared" ca="1" si="11"/>
        <v>17130</v>
      </c>
      <c r="I12" s="7">
        <f t="shared" ca="1" si="12"/>
        <v>69973</v>
      </c>
      <c r="J12" s="7">
        <f t="shared" ca="1" si="13"/>
        <v>7200</v>
      </c>
      <c r="K12" s="7"/>
      <c r="L12" s="7"/>
      <c r="M12">
        <f t="shared" ca="1" si="1"/>
        <v>978.77777777777783</v>
      </c>
      <c r="N12">
        <f t="shared" ca="1" si="2"/>
        <v>800</v>
      </c>
      <c r="O12">
        <f t="shared" ca="1" si="3"/>
        <v>1903.3333333333333</v>
      </c>
      <c r="P12">
        <f t="shared" ca="1" si="4"/>
        <v>-924.55555555555543</v>
      </c>
      <c r="R12">
        <f t="shared" ca="1" si="5"/>
        <v>10499.555555555555</v>
      </c>
      <c r="S12">
        <f t="shared" ca="1" si="6"/>
        <v>7774.7777777777774</v>
      </c>
      <c r="T12">
        <f t="shared" ca="1" si="7"/>
        <v>2724.7777777777774</v>
      </c>
    </row>
    <row r="13" spans="1:20">
      <c r="A13" t="s">
        <v>219</v>
      </c>
      <c r="B13">
        <f t="shared" si="0"/>
        <v>13238</v>
      </c>
      <c r="E13" s="7">
        <f t="shared" si="8"/>
        <v>11</v>
      </c>
      <c r="F13" s="7">
        <f t="shared" ca="1" si="9"/>
        <v>2136</v>
      </c>
      <c r="G13" s="7">
        <f t="shared" ca="1" si="10"/>
        <v>22808</v>
      </c>
      <c r="H13" s="7">
        <f t="shared" ca="1" si="11"/>
        <v>3454</v>
      </c>
      <c r="I13" s="7">
        <f t="shared" ca="1" si="12"/>
        <v>14326</v>
      </c>
      <c r="J13" s="7">
        <f t="shared" ca="1" si="13"/>
        <v>1560</v>
      </c>
      <c r="K13" s="7"/>
      <c r="L13" s="7"/>
      <c r="M13">
        <f t="shared" ca="1" si="1"/>
        <v>1068</v>
      </c>
      <c r="N13">
        <f t="shared" ca="1" si="2"/>
        <v>780</v>
      </c>
      <c r="O13">
        <f t="shared" ca="1" si="3"/>
        <v>1727</v>
      </c>
      <c r="P13">
        <f t="shared" ca="1" si="4"/>
        <v>-659</v>
      </c>
      <c r="R13">
        <f t="shared" ca="1" si="5"/>
        <v>11404</v>
      </c>
      <c r="S13">
        <f t="shared" ca="1" si="6"/>
        <v>7163</v>
      </c>
      <c r="T13">
        <f t="shared" ca="1" si="7"/>
        <v>4241</v>
      </c>
    </row>
    <row r="14" spans="1:20">
      <c r="A14" t="s">
        <v>220</v>
      </c>
      <c r="B14">
        <f t="shared" si="0"/>
        <v>46773</v>
      </c>
      <c r="E14" s="7">
        <f t="shared" si="8"/>
        <v>12</v>
      </c>
      <c r="F14" s="7">
        <f t="shared" ca="1" si="9"/>
        <v>2902</v>
      </c>
      <c r="G14" s="7">
        <f t="shared" ca="1" si="10"/>
        <v>36807</v>
      </c>
      <c r="H14" s="7">
        <f t="shared" ca="1" si="11"/>
        <v>6316</v>
      </c>
      <c r="I14" s="7">
        <f t="shared" ca="1" si="12"/>
        <v>24122</v>
      </c>
      <c r="J14" s="7">
        <f t="shared" ca="1" si="13"/>
        <v>3540</v>
      </c>
      <c r="L14" s="7"/>
      <c r="M14">
        <f t="shared" ca="1" si="1"/>
        <v>967.33333333333337</v>
      </c>
      <c r="N14">
        <f t="shared" ca="1" si="2"/>
        <v>1180</v>
      </c>
      <c r="O14">
        <f t="shared" ca="1" si="3"/>
        <v>2105.3333333333335</v>
      </c>
      <c r="P14">
        <f t="shared" ca="1" si="4"/>
        <v>-1138</v>
      </c>
      <c r="R14">
        <f t="shared" ca="1" si="5"/>
        <v>12269</v>
      </c>
      <c r="S14">
        <f t="shared" ca="1" si="6"/>
        <v>8040.666666666667</v>
      </c>
      <c r="T14">
        <f t="shared" ca="1" si="7"/>
        <v>4228.333333333333</v>
      </c>
    </row>
    <row r="15" spans="1:20">
      <c r="A15" t="s">
        <v>221</v>
      </c>
      <c r="B15">
        <f t="shared" si="0"/>
        <v>155400</v>
      </c>
      <c r="E15" s="7">
        <f t="shared" si="8"/>
        <v>13</v>
      </c>
      <c r="F15" s="7">
        <f t="shared" ca="1" si="9"/>
        <v>1183</v>
      </c>
      <c r="G15" s="7">
        <f t="shared" ca="1" si="10"/>
        <v>13212</v>
      </c>
      <c r="H15" s="7">
        <f t="shared" ca="1" si="11"/>
        <v>1867</v>
      </c>
      <c r="I15" s="7">
        <f t="shared" ca="1" si="12"/>
        <v>9293</v>
      </c>
      <c r="J15" s="7">
        <f t="shared" ca="1" si="13"/>
        <v>480</v>
      </c>
      <c r="K15" s="7"/>
      <c r="L15" s="7"/>
    </row>
    <row r="16" spans="1:20">
      <c r="A16" t="s">
        <v>33</v>
      </c>
      <c r="B16">
        <f t="shared" si="0"/>
        <v>31</v>
      </c>
      <c r="E16" s="7">
        <f t="shared" si="8"/>
        <v>14</v>
      </c>
      <c r="F16" s="7">
        <f t="shared" ca="1" si="9"/>
        <v>0</v>
      </c>
      <c r="G16" s="7">
        <f t="shared" ca="1" si="10"/>
        <v>0</v>
      </c>
      <c r="H16" s="7">
        <f t="shared" ca="1" si="11"/>
        <v>0</v>
      </c>
      <c r="I16" s="7">
        <f t="shared" ca="1" si="12"/>
        <v>0</v>
      </c>
      <c r="J16" s="7">
        <f t="shared" ca="1" si="13"/>
        <v>0</v>
      </c>
      <c r="K16" s="7"/>
      <c r="L16" s="7"/>
    </row>
    <row r="17" spans="1:12">
      <c r="B17">
        <f t="shared" si="0"/>
        <v>0</v>
      </c>
      <c r="E17" s="7">
        <f t="shared" si="8"/>
        <v>15</v>
      </c>
      <c r="F17" s="7">
        <f t="shared" ca="1" si="9"/>
        <v>0</v>
      </c>
      <c r="G17" s="7">
        <f t="shared" ca="1" si="10"/>
        <v>0</v>
      </c>
      <c r="H17" s="7">
        <f t="shared" ca="1" si="11"/>
        <v>0</v>
      </c>
      <c r="I17" s="7">
        <f t="shared" ca="1" si="12"/>
        <v>0</v>
      </c>
      <c r="J17" s="7">
        <f t="shared" ca="1" si="13"/>
        <v>0</v>
      </c>
      <c r="K17" s="7"/>
      <c r="L17" s="7"/>
    </row>
    <row r="18" spans="1:12">
      <c r="B18">
        <f t="shared" si="0"/>
        <v>0</v>
      </c>
      <c r="E18" s="7">
        <f t="shared" si="8"/>
        <v>16</v>
      </c>
      <c r="F18" s="7">
        <f t="shared" ca="1" si="9"/>
        <v>0</v>
      </c>
      <c r="G18" s="7">
        <f t="shared" ca="1" si="10"/>
        <v>0</v>
      </c>
      <c r="H18" s="7">
        <f t="shared" ca="1" si="11"/>
        <v>0</v>
      </c>
      <c r="I18" s="7">
        <f t="shared" ca="1" si="12"/>
        <v>0</v>
      </c>
      <c r="J18" s="7">
        <f t="shared" ca="1" si="13"/>
        <v>0</v>
      </c>
      <c r="K18" s="7"/>
      <c r="L18" s="7"/>
    </row>
    <row r="19" spans="1:12">
      <c r="A19" t="s">
        <v>27</v>
      </c>
      <c r="B19">
        <f t="shared" si="0"/>
        <v>31</v>
      </c>
      <c r="E19" s="7">
        <f t="shared" si="8"/>
        <v>17</v>
      </c>
      <c r="F19" s="7">
        <f t="shared" ca="1" si="9"/>
        <v>0</v>
      </c>
      <c r="G19" s="7">
        <f t="shared" ca="1" si="10"/>
        <v>0</v>
      </c>
      <c r="H19" s="7">
        <f t="shared" ca="1" si="11"/>
        <v>0</v>
      </c>
      <c r="I19" s="7">
        <f t="shared" ca="1" si="12"/>
        <v>0</v>
      </c>
      <c r="J19" s="7">
        <f t="shared" ca="1" si="13"/>
        <v>0</v>
      </c>
      <c r="K19" s="7"/>
      <c r="L19" s="7"/>
    </row>
    <row r="20" spans="1:12">
      <c r="A20" t="s">
        <v>222</v>
      </c>
      <c r="B20">
        <f t="shared" si="0"/>
        <v>16567</v>
      </c>
      <c r="E20" s="7">
        <f t="shared" si="8"/>
        <v>18</v>
      </c>
      <c r="F20" s="7">
        <f t="shared" ca="1" si="9"/>
        <v>0</v>
      </c>
      <c r="G20" s="7">
        <f t="shared" ca="1" si="10"/>
        <v>0</v>
      </c>
      <c r="H20" s="7">
        <f t="shared" ca="1" si="11"/>
        <v>0</v>
      </c>
      <c r="I20" s="7">
        <f t="shared" ca="1" si="12"/>
        <v>0</v>
      </c>
      <c r="J20" s="7">
        <f t="shared" ca="1" si="13"/>
        <v>0</v>
      </c>
      <c r="K20" s="7"/>
      <c r="L20" s="7"/>
    </row>
    <row r="21" spans="1:12">
      <c r="A21" t="s">
        <v>223</v>
      </c>
      <c r="B21">
        <f t="shared" si="0"/>
        <v>74803</v>
      </c>
      <c r="E21" s="7">
        <f>E20+1</f>
        <v>19</v>
      </c>
      <c r="F21" s="7">
        <f t="shared" ca="1" si="9"/>
        <v>0</v>
      </c>
      <c r="G21" s="7">
        <f t="shared" ca="1" si="10"/>
        <v>0</v>
      </c>
      <c r="H21" s="7">
        <f t="shared" ca="1" si="11"/>
        <v>0</v>
      </c>
      <c r="I21" s="7">
        <f t="shared" ca="1" si="12"/>
        <v>0</v>
      </c>
      <c r="J21" s="7">
        <f t="shared" ca="1" si="13"/>
        <v>0</v>
      </c>
      <c r="K21" s="7"/>
      <c r="L21" s="7"/>
    </row>
    <row r="22" spans="1:12">
      <c r="A22" t="s">
        <v>224</v>
      </c>
      <c r="B22">
        <f t="shared" si="0"/>
        <v>19968</v>
      </c>
      <c r="E22" s="7">
        <f t="shared" si="8"/>
        <v>20</v>
      </c>
      <c r="F22" s="7">
        <f t="shared" ca="1" si="9"/>
        <v>0</v>
      </c>
      <c r="G22" s="7">
        <f t="shared" ca="1" si="10"/>
        <v>0</v>
      </c>
      <c r="H22" s="7">
        <f t="shared" ca="1" si="11"/>
        <v>0</v>
      </c>
      <c r="I22" s="7">
        <f t="shared" ca="1" si="12"/>
        <v>0</v>
      </c>
      <c r="J22" s="7">
        <f t="shared" ca="1" si="13"/>
        <v>0</v>
      </c>
      <c r="K22" s="7"/>
      <c r="L22" s="7"/>
    </row>
    <row r="23" spans="1:12">
      <c r="A23" t="s">
        <v>225</v>
      </c>
      <c r="B23">
        <f t="shared" si="0"/>
        <v>74807</v>
      </c>
      <c r="E23" s="7">
        <f>E22+1</f>
        <v>21</v>
      </c>
      <c r="F23" s="7">
        <f t="shared" ca="1" si="9"/>
        <v>0</v>
      </c>
      <c r="G23" s="7">
        <f t="shared" ca="1" si="10"/>
        <v>0</v>
      </c>
      <c r="H23" s="7">
        <f t="shared" ca="1" si="11"/>
        <v>0</v>
      </c>
      <c r="I23" s="7">
        <f t="shared" ca="1" si="12"/>
        <v>0</v>
      </c>
      <c r="J23" s="7">
        <f t="shared" ca="1" si="13"/>
        <v>0</v>
      </c>
      <c r="K23" s="7"/>
      <c r="L23" s="7"/>
    </row>
    <row r="24" spans="1:12">
      <c r="A24" t="s">
        <v>226</v>
      </c>
      <c r="B24">
        <f t="shared" si="0"/>
        <v>190200</v>
      </c>
      <c r="E24" s="7">
        <f t="shared" si="8"/>
        <v>22</v>
      </c>
      <c r="F24" s="7">
        <f t="shared" ca="1" si="9"/>
        <v>0</v>
      </c>
      <c r="G24" s="7">
        <f t="shared" ca="1" si="10"/>
        <v>0</v>
      </c>
      <c r="H24" s="7">
        <f t="shared" ca="1" si="11"/>
        <v>0</v>
      </c>
      <c r="I24" s="7">
        <f t="shared" ca="1" si="12"/>
        <v>0</v>
      </c>
      <c r="J24" s="7">
        <f t="shared" ca="1" si="13"/>
        <v>0</v>
      </c>
      <c r="K24" s="7"/>
      <c r="L24" s="7"/>
    </row>
    <row r="25" spans="1:12">
      <c r="A25" t="s">
        <v>33</v>
      </c>
      <c r="B25">
        <f t="shared" si="0"/>
        <v>31</v>
      </c>
      <c r="E25" s="7"/>
      <c r="F25" s="7"/>
      <c r="G25" s="7"/>
      <c r="H25" s="7">
        <f t="shared" ca="1" si="11"/>
        <v>5290</v>
      </c>
      <c r="I25" s="7"/>
      <c r="J25" s="7"/>
      <c r="K25" s="7"/>
      <c r="L25" s="7"/>
    </row>
    <row r="26" spans="1:12">
      <c r="B26">
        <f t="shared" si="0"/>
        <v>0</v>
      </c>
    </row>
    <row r="27" spans="1:12">
      <c r="B27">
        <f t="shared" si="0"/>
        <v>0</v>
      </c>
    </row>
    <row r="28" spans="1:12">
      <c r="A28" t="s">
        <v>27</v>
      </c>
      <c r="B28">
        <f t="shared" si="0"/>
        <v>31</v>
      </c>
    </row>
    <row r="29" spans="1:12">
      <c r="A29" t="s">
        <v>227</v>
      </c>
      <c r="B29">
        <f t="shared" si="0"/>
        <v>20215</v>
      </c>
    </row>
    <row r="30" spans="1:12">
      <c r="A30" t="s">
        <v>228</v>
      </c>
      <c r="B30">
        <f t="shared" si="0"/>
        <v>106564</v>
      </c>
    </row>
    <row r="31" spans="1:12">
      <c r="A31" t="s">
        <v>229</v>
      </c>
      <c r="B31">
        <f t="shared" si="0"/>
        <v>26123</v>
      </c>
    </row>
    <row r="32" spans="1:12">
      <c r="A32" t="s">
        <v>230</v>
      </c>
      <c r="B32">
        <f t="shared" si="0"/>
        <v>103497</v>
      </c>
    </row>
    <row r="33" spans="1:2">
      <c r="A33" t="s">
        <v>231</v>
      </c>
      <c r="B33">
        <f t="shared" si="0"/>
        <v>205800</v>
      </c>
    </row>
    <row r="34" spans="1:2">
      <c r="A34" t="s">
        <v>33</v>
      </c>
      <c r="B34">
        <f t="shared" si="0"/>
        <v>31</v>
      </c>
    </row>
    <row r="35" spans="1:2">
      <c r="B35">
        <f t="shared" si="0"/>
        <v>0</v>
      </c>
    </row>
    <row r="36" spans="1:2">
      <c r="B36">
        <f t="shared" si="0"/>
        <v>0</v>
      </c>
    </row>
    <row r="37" spans="1:2">
      <c r="A37" t="s">
        <v>27</v>
      </c>
      <c r="B37">
        <f t="shared" si="0"/>
        <v>31</v>
      </c>
    </row>
    <row r="38" spans="1:2">
      <c r="A38" t="s">
        <v>232</v>
      </c>
      <c r="B38">
        <f t="shared" si="0"/>
        <v>21656</v>
      </c>
    </row>
    <row r="39" spans="1:2">
      <c r="A39" t="s">
        <v>233</v>
      </c>
      <c r="B39">
        <f t="shared" si="0"/>
        <v>140266</v>
      </c>
    </row>
    <row r="40" spans="1:2">
      <c r="A40" t="s">
        <v>234</v>
      </c>
      <c r="B40">
        <f t="shared" si="0"/>
        <v>31402</v>
      </c>
    </row>
    <row r="41" spans="1:2">
      <c r="A41" t="s">
        <v>235</v>
      </c>
      <c r="B41">
        <f t="shared" si="0"/>
        <v>121268</v>
      </c>
    </row>
    <row r="42" spans="1:2">
      <c r="A42" t="s">
        <v>236</v>
      </c>
      <c r="B42">
        <f t="shared" si="0"/>
        <v>235800</v>
      </c>
    </row>
    <row r="43" spans="1:2">
      <c r="A43" t="s">
        <v>33</v>
      </c>
      <c r="B43">
        <f t="shared" si="0"/>
        <v>31</v>
      </c>
    </row>
    <row r="44" spans="1:2">
      <c r="B44">
        <f t="shared" si="0"/>
        <v>0</v>
      </c>
    </row>
    <row r="45" spans="1:2">
      <c r="B45">
        <f t="shared" si="0"/>
        <v>0</v>
      </c>
    </row>
    <row r="46" spans="1:2">
      <c r="A46" t="s">
        <v>27</v>
      </c>
      <c r="B46">
        <f t="shared" si="0"/>
        <v>31</v>
      </c>
    </row>
    <row r="47" spans="1:2">
      <c r="A47" t="s">
        <v>237</v>
      </c>
      <c r="B47">
        <f t="shared" si="0"/>
        <v>23170</v>
      </c>
    </row>
    <row r="48" spans="1:2">
      <c r="A48" t="s">
        <v>238</v>
      </c>
      <c r="B48">
        <f t="shared" si="0"/>
        <v>169603</v>
      </c>
    </row>
    <row r="49" spans="1:2">
      <c r="A49" t="s">
        <v>239</v>
      </c>
      <c r="B49">
        <f t="shared" si="0"/>
        <v>35784</v>
      </c>
    </row>
    <row r="50" spans="1:2">
      <c r="A50" t="s">
        <v>240</v>
      </c>
      <c r="B50">
        <f t="shared" si="0"/>
        <v>144282</v>
      </c>
    </row>
    <row r="51" spans="1:2">
      <c r="A51" t="s">
        <v>241</v>
      </c>
      <c r="B51">
        <f t="shared" si="0"/>
        <v>274200</v>
      </c>
    </row>
    <row r="52" spans="1:2">
      <c r="A52" t="s">
        <v>33</v>
      </c>
      <c r="B52">
        <f t="shared" si="0"/>
        <v>31</v>
      </c>
    </row>
    <row r="53" spans="1:2">
      <c r="B53">
        <f t="shared" si="0"/>
        <v>0</v>
      </c>
    </row>
    <row r="54" spans="1:2">
      <c r="B54">
        <f t="shared" si="0"/>
        <v>0</v>
      </c>
    </row>
    <row r="55" spans="1:2">
      <c r="A55" t="s">
        <v>242</v>
      </c>
      <c r="B55">
        <f t="shared" si="0"/>
        <v>19</v>
      </c>
    </row>
    <row r="56" spans="1:2">
      <c r="A56" t="s">
        <v>243</v>
      </c>
      <c r="B56">
        <f t="shared" si="0"/>
        <v>14008</v>
      </c>
    </row>
    <row r="57" spans="1:2">
      <c r="A57" t="s">
        <v>244</v>
      </c>
      <c r="B57">
        <f t="shared" si="0"/>
        <v>123368</v>
      </c>
    </row>
    <row r="58" spans="1:2">
      <c r="A58" t="s">
        <v>245</v>
      </c>
      <c r="B58">
        <f t="shared" si="0"/>
        <v>24631</v>
      </c>
    </row>
    <row r="59" spans="1:2">
      <c r="A59" t="s">
        <v>246</v>
      </c>
      <c r="B59">
        <f t="shared" si="0"/>
        <v>96554</v>
      </c>
    </row>
    <row r="60" spans="1:2">
      <c r="A60" t="s">
        <v>247</v>
      </c>
      <c r="B60">
        <f t="shared" si="0"/>
        <v>136800</v>
      </c>
    </row>
    <row r="61" spans="1:2">
      <c r="A61" t="s">
        <v>248</v>
      </c>
      <c r="B61">
        <f t="shared" si="0"/>
        <v>19</v>
      </c>
    </row>
    <row r="62" spans="1:2">
      <c r="B62">
        <f t="shared" si="0"/>
        <v>0</v>
      </c>
    </row>
    <row r="63" spans="1:2">
      <c r="B63">
        <f t="shared" si="0"/>
        <v>0</v>
      </c>
    </row>
    <row r="64" spans="1:2">
      <c r="A64" t="s">
        <v>249</v>
      </c>
      <c r="B64">
        <f t="shared" si="0"/>
        <v>13</v>
      </c>
    </row>
    <row r="65" spans="1:2">
      <c r="A65" t="s">
        <v>250</v>
      </c>
      <c r="B65">
        <f t="shared" si="0"/>
        <v>10050</v>
      </c>
    </row>
    <row r="66" spans="1:2">
      <c r="A66" t="s">
        <v>251</v>
      </c>
      <c r="B66">
        <f t="shared" si="0"/>
        <v>97777</v>
      </c>
    </row>
    <row r="67" spans="1:2">
      <c r="A67" t="s">
        <v>252</v>
      </c>
      <c r="B67">
        <f t="shared" ref="B67:B130" si="14">SUMPRODUCT(MID(0&amp;A67,LARGE(INDEX(ISNUMBER(--MID(A67,ROW($1:$25),1))*
ROW($1:$25),0),ROW($1:$25))+1,1)*10^ROW($1:$25)/10)</f>
        <v>17487</v>
      </c>
    </row>
    <row r="68" spans="1:2">
      <c r="A68" t="s">
        <v>253</v>
      </c>
      <c r="B68">
        <f t="shared" si="14"/>
        <v>69854</v>
      </c>
    </row>
    <row r="69" spans="1:2">
      <c r="A69" t="s">
        <v>254</v>
      </c>
      <c r="B69">
        <f t="shared" si="14"/>
        <v>115800</v>
      </c>
    </row>
    <row r="70" spans="1:2">
      <c r="A70" t="s">
        <v>255</v>
      </c>
      <c r="B70">
        <f t="shared" si="14"/>
        <v>13</v>
      </c>
    </row>
    <row r="71" spans="1:2">
      <c r="B71">
        <f t="shared" si="14"/>
        <v>0</v>
      </c>
    </row>
    <row r="72" spans="1:2">
      <c r="B72">
        <f t="shared" si="14"/>
        <v>0</v>
      </c>
    </row>
    <row r="73" spans="1:2">
      <c r="A73" t="s">
        <v>256</v>
      </c>
      <c r="B73">
        <f t="shared" si="14"/>
        <v>15</v>
      </c>
    </row>
    <row r="74" spans="1:2">
      <c r="A74" t="s">
        <v>257</v>
      </c>
      <c r="B74">
        <f t="shared" si="14"/>
        <v>13096</v>
      </c>
    </row>
    <row r="75" spans="1:2">
      <c r="A75" t="s">
        <v>258</v>
      </c>
      <c r="B75">
        <f t="shared" si="14"/>
        <v>126148</v>
      </c>
    </row>
    <row r="76" spans="1:2">
      <c r="A76" t="s">
        <v>259</v>
      </c>
      <c r="B76">
        <f t="shared" si="14"/>
        <v>22848</v>
      </c>
    </row>
    <row r="77" spans="1:2">
      <c r="A77" t="s">
        <v>260</v>
      </c>
      <c r="B77">
        <f t="shared" si="14"/>
        <v>96086</v>
      </c>
    </row>
    <row r="78" spans="1:2">
      <c r="A78" t="s">
        <v>59</v>
      </c>
      <c r="B78">
        <f t="shared" si="14"/>
        <v>144600</v>
      </c>
    </row>
    <row r="79" spans="1:2">
      <c r="A79" t="s">
        <v>261</v>
      </c>
      <c r="B79">
        <f t="shared" si="14"/>
        <v>15</v>
      </c>
    </row>
    <row r="80" spans="1:2">
      <c r="B80">
        <f t="shared" si="14"/>
        <v>0</v>
      </c>
    </row>
    <row r="81" spans="1:2">
      <c r="B81">
        <f t="shared" si="14"/>
        <v>0</v>
      </c>
    </row>
    <row r="82" spans="1:2">
      <c r="A82" t="s">
        <v>96</v>
      </c>
      <c r="B82">
        <f t="shared" si="14"/>
        <v>7</v>
      </c>
    </row>
    <row r="83" spans="1:2">
      <c r="A83" t="s">
        <v>262</v>
      </c>
      <c r="B83">
        <f t="shared" si="14"/>
        <v>6251</v>
      </c>
    </row>
    <row r="84" spans="1:2">
      <c r="A84" t="s">
        <v>263</v>
      </c>
      <c r="B84">
        <f t="shared" si="14"/>
        <v>67558</v>
      </c>
    </row>
    <row r="85" spans="1:2">
      <c r="A85" t="s">
        <v>264</v>
      </c>
      <c r="B85">
        <f t="shared" si="14"/>
        <v>11463</v>
      </c>
    </row>
    <row r="86" spans="1:2">
      <c r="A86" t="s">
        <v>265</v>
      </c>
      <c r="B86">
        <f t="shared" si="14"/>
        <v>51196</v>
      </c>
    </row>
    <row r="87" spans="1:2">
      <c r="A87" t="s">
        <v>94</v>
      </c>
      <c r="B87">
        <f t="shared" si="14"/>
        <v>45600</v>
      </c>
    </row>
    <row r="88" spans="1:2">
      <c r="A88" t="s">
        <v>102</v>
      </c>
      <c r="B88">
        <f t="shared" si="14"/>
        <v>7</v>
      </c>
    </row>
    <row r="89" spans="1:2">
      <c r="B89">
        <f t="shared" si="14"/>
        <v>0</v>
      </c>
    </row>
    <row r="90" spans="1:2">
      <c r="B90">
        <f t="shared" si="14"/>
        <v>0</v>
      </c>
    </row>
    <row r="91" spans="1:2">
      <c r="A91" t="s">
        <v>266</v>
      </c>
      <c r="B91">
        <f t="shared" si="14"/>
        <v>9</v>
      </c>
    </row>
    <row r="92" spans="1:2">
      <c r="A92" t="s">
        <v>267</v>
      </c>
      <c r="B92">
        <f t="shared" si="14"/>
        <v>8809</v>
      </c>
    </row>
    <row r="93" spans="1:2">
      <c r="A93" t="s">
        <v>268</v>
      </c>
      <c r="B93">
        <f t="shared" si="14"/>
        <v>94496</v>
      </c>
    </row>
    <row r="94" spans="1:2">
      <c r="A94" t="s">
        <v>269</v>
      </c>
      <c r="B94">
        <f t="shared" si="14"/>
        <v>17130</v>
      </c>
    </row>
    <row r="95" spans="1:2">
      <c r="A95" t="s">
        <v>270</v>
      </c>
      <c r="B95">
        <f t="shared" si="14"/>
        <v>69973</v>
      </c>
    </row>
    <row r="96" spans="1:2">
      <c r="A96" t="s">
        <v>271</v>
      </c>
      <c r="B96">
        <f t="shared" si="14"/>
        <v>72000</v>
      </c>
    </row>
    <row r="97" spans="1:2">
      <c r="A97" t="s">
        <v>272</v>
      </c>
      <c r="B97">
        <f t="shared" si="14"/>
        <v>9</v>
      </c>
    </row>
    <row r="98" spans="1:2">
      <c r="B98">
        <f t="shared" si="14"/>
        <v>0</v>
      </c>
    </row>
    <row r="99" spans="1:2">
      <c r="B99">
        <f t="shared" si="14"/>
        <v>0</v>
      </c>
    </row>
    <row r="100" spans="1:2">
      <c r="A100" t="s">
        <v>110</v>
      </c>
      <c r="B100">
        <f t="shared" si="14"/>
        <v>2</v>
      </c>
    </row>
    <row r="101" spans="1:2">
      <c r="A101" t="s">
        <v>273</v>
      </c>
      <c r="B101">
        <f t="shared" si="14"/>
        <v>2136</v>
      </c>
    </row>
    <row r="102" spans="1:2">
      <c r="A102" t="s">
        <v>274</v>
      </c>
      <c r="B102">
        <f t="shared" si="14"/>
        <v>22808</v>
      </c>
    </row>
    <row r="103" spans="1:2">
      <c r="A103" t="s">
        <v>275</v>
      </c>
      <c r="B103">
        <f t="shared" si="14"/>
        <v>3454</v>
      </c>
    </row>
    <row r="104" spans="1:2">
      <c r="A104" t="s">
        <v>276</v>
      </c>
      <c r="B104">
        <f t="shared" si="14"/>
        <v>14326</v>
      </c>
    </row>
    <row r="105" spans="1:2">
      <c r="A105" t="s">
        <v>277</v>
      </c>
      <c r="B105">
        <f t="shared" si="14"/>
        <v>15600</v>
      </c>
    </row>
    <row r="106" spans="1:2">
      <c r="A106" t="s">
        <v>116</v>
      </c>
      <c r="B106">
        <f t="shared" si="14"/>
        <v>2</v>
      </c>
    </row>
    <row r="107" spans="1:2">
      <c r="B107">
        <f t="shared" si="14"/>
        <v>0</v>
      </c>
    </row>
    <row r="108" spans="1:2">
      <c r="B108">
        <f t="shared" si="14"/>
        <v>0</v>
      </c>
    </row>
    <row r="109" spans="1:2">
      <c r="A109" t="s">
        <v>174</v>
      </c>
      <c r="B109">
        <f t="shared" si="14"/>
        <v>3</v>
      </c>
    </row>
    <row r="110" spans="1:2">
      <c r="A110" t="s">
        <v>278</v>
      </c>
      <c r="B110">
        <f t="shared" si="14"/>
        <v>2902</v>
      </c>
    </row>
    <row r="111" spans="1:2">
      <c r="A111" t="s">
        <v>279</v>
      </c>
      <c r="B111">
        <f t="shared" si="14"/>
        <v>36807</v>
      </c>
    </row>
    <row r="112" spans="1:2">
      <c r="A112" t="s">
        <v>280</v>
      </c>
      <c r="B112">
        <f t="shared" si="14"/>
        <v>6316</v>
      </c>
    </row>
    <row r="113" spans="1:2">
      <c r="A113" t="s">
        <v>281</v>
      </c>
      <c r="B113">
        <f t="shared" si="14"/>
        <v>24122</v>
      </c>
    </row>
    <row r="114" spans="1:2">
      <c r="A114" t="s">
        <v>282</v>
      </c>
      <c r="B114">
        <f t="shared" si="14"/>
        <v>35400</v>
      </c>
    </row>
    <row r="115" spans="1:2">
      <c r="A115" t="s">
        <v>180</v>
      </c>
      <c r="B115">
        <f t="shared" si="14"/>
        <v>3</v>
      </c>
    </row>
    <row r="116" spans="1:2">
      <c r="B116">
        <f t="shared" si="14"/>
        <v>0</v>
      </c>
    </row>
    <row r="117" spans="1:2">
      <c r="B117">
        <f t="shared" si="14"/>
        <v>0</v>
      </c>
    </row>
    <row r="118" spans="1:2">
      <c r="A118" t="s">
        <v>167</v>
      </c>
      <c r="B118">
        <f t="shared" si="14"/>
        <v>1</v>
      </c>
    </row>
    <row r="119" spans="1:2">
      <c r="A119" t="s">
        <v>283</v>
      </c>
      <c r="B119">
        <f t="shared" si="14"/>
        <v>1183</v>
      </c>
    </row>
    <row r="120" spans="1:2">
      <c r="A120" t="s">
        <v>284</v>
      </c>
      <c r="B120">
        <f t="shared" si="14"/>
        <v>13212</v>
      </c>
    </row>
    <row r="121" spans="1:2">
      <c r="A121" t="s">
        <v>285</v>
      </c>
      <c r="B121">
        <f t="shared" si="14"/>
        <v>1867</v>
      </c>
    </row>
    <row r="122" spans="1:2">
      <c r="A122" t="s">
        <v>286</v>
      </c>
      <c r="B122">
        <f t="shared" si="14"/>
        <v>9293</v>
      </c>
    </row>
    <row r="123" spans="1:2">
      <c r="A123" t="s">
        <v>287</v>
      </c>
      <c r="B123">
        <f t="shared" si="14"/>
        <v>4800</v>
      </c>
    </row>
    <row r="124" spans="1:2">
      <c r="A124" t="s">
        <v>173</v>
      </c>
      <c r="B124">
        <f t="shared" si="14"/>
        <v>1</v>
      </c>
    </row>
    <row r="125" spans="1:2">
      <c r="B125">
        <f t="shared" si="14"/>
        <v>0</v>
      </c>
    </row>
    <row r="126" spans="1:2">
      <c r="B126">
        <f t="shared" si="14"/>
        <v>0</v>
      </c>
    </row>
    <row r="127" spans="1:2">
      <c r="A127" t="s">
        <v>117</v>
      </c>
      <c r="B127">
        <f t="shared" si="14"/>
        <v>0</v>
      </c>
    </row>
    <row r="128" spans="1:2">
      <c r="A128" t="s">
        <v>118</v>
      </c>
      <c r="B128">
        <f t="shared" si="14"/>
        <v>0</v>
      </c>
    </row>
    <row r="129" spans="1:2">
      <c r="A129" t="s">
        <v>119</v>
      </c>
      <c r="B129">
        <f t="shared" si="14"/>
        <v>0</v>
      </c>
    </row>
    <row r="130" spans="1:2">
      <c r="A130" t="s">
        <v>120</v>
      </c>
      <c r="B130">
        <f t="shared" si="14"/>
        <v>0</v>
      </c>
    </row>
    <row r="131" spans="1:2">
      <c r="A131" t="s">
        <v>121</v>
      </c>
      <c r="B131">
        <f>SUMPRODUCT(MID(0&amp;A131,LARGE(INDEX(ISNUMBER(--MID(A131,ROW($1:$25),1))*
ROW($1:$25),0),ROW($1:$25))+1,1)*10^ROW($1:$25)/10)</f>
        <v>0</v>
      </c>
    </row>
    <row r="132" spans="1:2">
      <c r="A132" t="s">
        <v>122</v>
      </c>
      <c r="B132">
        <f>SUMPRODUCT(MID(0&amp;A132,LARGE(INDEX(ISNUMBER(--MID(A132,ROW($1:$25),1))*
ROW($1:$25),0),ROW($1:$25))+1,1)*10^ROW($1:$25)/10)</f>
        <v>0</v>
      </c>
    </row>
    <row r="133" spans="1:2">
      <c r="A133" t="s">
        <v>123</v>
      </c>
      <c r="B133">
        <f>SUMPRODUCT(MID(0&amp;A133,LARGE(INDEX(ISNUMBER(--MID(A133,ROW($1:$25),1))*
ROW($1:$25),0),ROW($1:$25))+1,1)*10^ROW($1:$25)/10)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topLeftCell="B25" workbookViewId="0">
      <selection activeCell="F39" sqref="F39"/>
    </sheetView>
  </sheetViews>
  <sheetFormatPr baseColWidth="10" defaultColWidth="8.83203125" defaultRowHeight="14" x14ac:dyDescent="0"/>
  <cols>
    <col min="1" max="1" width="26" customWidth="1"/>
    <col min="6" max="6" width="23.1640625" customWidth="1"/>
    <col min="7" max="7" width="17.5" customWidth="1"/>
    <col min="8" max="8" width="18" customWidth="1"/>
    <col min="9" max="9" width="22.83203125" customWidth="1"/>
    <col min="10" max="10" width="21.5" customWidth="1"/>
    <col min="13" max="13" width="16.5" customWidth="1"/>
    <col min="14" max="14" width="24.1640625" customWidth="1"/>
    <col min="15" max="15" width="14.5" customWidth="1"/>
    <col min="18" max="18" width="26.1640625" customWidth="1"/>
    <col min="19" max="19" width="12.6640625" customWidth="1"/>
  </cols>
  <sheetData>
    <row r="1" spans="1:20">
      <c r="A1" t="s">
        <v>27</v>
      </c>
      <c r="E1" s="7"/>
      <c r="F1" s="7" t="s">
        <v>201</v>
      </c>
      <c r="G1" s="7" t="s">
        <v>202</v>
      </c>
      <c r="H1" s="7" t="s">
        <v>203</v>
      </c>
      <c r="I1" s="7" t="s">
        <v>204</v>
      </c>
      <c r="J1" s="7" t="s">
        <v>205</v>
      </c>
      <c r="K1" s="7"/>
      <c r="L1" s="7"/>
      <c r="M1" s="7" t="s">
        <v>209</v>
      </c>
      <c r="N1" t="s">
        <v>206</v>
      </c>
      <c r="O1" t="s">
        <v>207</v>
      </c>
      <c r="P1" t="s">
        <v>208</v>
      </c>
      <c r="R1" t="s">
        <v>210</v>
      </c>
      <c r="S1" t="s">
        <v>211</v>
      </c>
      <c r="T1" t="s">
        <v>208</v>
      </c>
    </row>
    <row r="2" spans="1:20">
      <c r="A2" t="s">
        <v>28</v>
      </c>
      <c r="B2">
        <f>SUMPRODUCT(MID(0&amp;A2,LARGE(INDEX(ISNUMBER(--MID(A2,ROW($1:$25),1))*
ROW($1:$25),0),ROW($1:$25))+1,1)*10^ROW($1:$25)/10)</f>
        <v>5074</v>
      </c>
      <c r="E2" s="7">
        <v>0</v>
      </c>
      <c r="F2" s="7">
        <f>B2</f>
        <v>5074</v>
      </c>
      <c r="G2" s="7">
        <f>B3</f>
        <v>18341</v>
      </c>
      <c r="H2" s="7">
        <f>B4</f>
        <v>5147</v>
      </c>
      <c r="I2" s="7">
        <f>B5</f>
        <v>17435</v>
      </c>
      <c r="J2" s="7">
        <f>B6/10</f>
        <v>10980</v>
      </c>
      <c r="K2" s="7"/>
      <c r="L2" s="7"/>
      <c r="M2">
        <f ca="1">F2/(OFFSET($B$7,$E2*9,0))</f>
        <v>163.67741935483872</v>
      </c>
      <c r="N2">
        <f ca="1">J2/(OFFSET($B$7,($E2)*9,0))</f>
        <v>354.19354838709677</v>
      </c>
      <c r="O2">
        <f ca="1">H2/(OFFSET($B$7,($E2)*9,0))</f>
        <v>166.03225806451613</v>
      </c>
      <c r="P2">
        <f ca="1">M2-O2</f>
        <v>-2.3548387096774093</v>
      </c>
      <c r="R2">
        <f ca="1">G2/(OFFSET($B$7,$E2*9,0))</f>
        <v>591.64516129032256</v>
      </c>
      <c r="S2">
        <f ca="1">I2/(OFFSET($B$7,$E2*9,0))</f>
        <v>562.41935483870964</v>
      </c>
      <c r="T2">
        <f ca="1">R2-S2</f>
        <v>29.225806451612925</v>
      </c>
    </row>
    <row r="3" spans="1:20">
      <c r="A3" t="s">
        <v>29</v>
      </c>
      <c r="B3">
        <f t="shared" ref="B3:B66" si="0">SUMPRODUCT(MID(0&amp;A3,LARGE(INDEX(ISNUMBER(--MID(A3,ROW($1:$25),1))*
ROW($1:$25),0),ROW($1:$25))+1,1)*10^ROW($1:$25)/10)</f>
        <v>18341</v>
      </c>
      <c r="E3" s="7">
        <f>E2+1</f>
        <v>1</v>
      </c>
      <c r="F3" s="7">
        <f ca="1">OFFSET($B$2,$E3*9,0)</f>
        <v>11554</v>
      </c>
      <c r="G3" s="7">
        <f ca="1">OFFSET($B$3,$E3*9,0)</f>
        <v>48485</v>
      </c>
      <c r="H3" s="7">
        <f ca="1">OFFSET($B$4,$E3*9,0)</f>
        <v>12578</v>
      </c>
      <c r="I3" s="7">
        <f ca="1">OFFSET($B$5,$E3*9,0)</f>
        <v>47106</v>
      </c>
      <c r="J3" s="7">
        <f ca="1">OFFSET($B$6,$E3*9,0)/10</f>
        <v>13500</v>
      </c>
      <c r="K3" s="7"/>
      <c r="L3" s="7"/>
      <c r="M3">
        <f t="shared" ref="M3:M14" ca="1" si="1">F3/(OFFSET($B$7,$E3*9,0))</f>
        <v>372.70967741935482</v>
      </c>
      <c r="N3">
        <f t="shared" ref="N3:N14" ca="1" si="2">J3/(OFFSET($B$7,($E3)*9,0))</f>
        <v>435.48387096774195</v>
      </c>
      <c r="O3">
        <f t="shared" ref="O3:O14" ca="1" si="3">H3/(OFFSET($B$7,($E3)*9,0))</f>
        <v>405.74193548387098</v>
      </c>
      <c r="P3">
        <f t="shared" ref="P3:P14" ca="1" si="4">M3-O3</f>
        <v>-33.032258064516157</v>
      </c>
      <c r="R3">
        <f t="shared" ref="R3:R14" ca="1" si="5">G3/(OFFSET($B$7,$E3*9,0))</f>
        <v>1564.0322580645161</v>
      </c>
      <c r="S3">
        <f t="shared" ref="S3:S14" ca="1" si="6">I3/(OFFSET($B$7,$E3*9,0))</f>
        <v>1519.5483870967741</v>
      </c>
      <c r="T3">
        <f t="shared" ref="T3:T14" ca="1" si="7">R3-S3</f>
        <v>44.48387096774195</v>
      </c>
    </row>
    <row r="4" spans="1:20">
      <c r="A4" t="s">
        <v>30</v>
      </c>
      <c r="B4">
        <f t="shared" si="0"/>
        <v>5147</v>
      </c>
      <c r="E4" s="7">
        <f t="shared" ref="E4:E24" si="8">E3+1</f>
        <v>2</v>
      </c>
      <c r="F4" s="7">
        <f t="shared" ref="F4:F24" ca="1" si="9">OFFSET($B$2,$E4*9,0)</f>
        <v>16233</v>
      </c>
      <c r="G4" s="7">
        <f t="shared" ref="G4:G24" ca="1" si="10">OFFSET($B$3,$E4*9,0)</f>
        <v>75226</v>
      </c>
      <c r="H4" s="7">
        <f t="shared" ref="H4:H25" ca="1" si="11">OFFSET($B$4,$E4*9,0)</f>
        <v>19634</v>
      </c>
      <c r="I4" s="7">
        <f t="shared" ref="I4:I24" ca="1" si="12">OFFSET($B$5,$E4*9,0)</f>
        <v>73980</v>
      </c>
      <c r="J4" s="7">
        <f t="shared" ref="J4:J24" ca="1" si="13">OFFSET($B$6,$E4*9,0)/10</f>
        <v>15960</v>
      </c>
      <c r="K4" s="7"/>
      <c r="L4" s="7"/>
      <c r="M4">
        <f t="shared" ca="1" si="1"/>
        <v>523.64516129032256</v>
      </c>
      <c r="N4">
        <f t="shared" ca="1" si="2"/>
        <v>514.83870967741939</v>
      </c>
      <c r="O4">
        <f t="shared" ca="1" si="3"/>
        <v>633.35483870967744</v>
      </c>
      <c r="P4">
        <f t="shared" ca="1" si="4"/>
        <v>-109.70967741935488</v>
      </c>
      <c r="R4">
        <f t="shared" ca="1" si="5"/>
        <v>2426.6451612903224</v>
      </c>
      <c r="S4">
        <f t="shared" ca="1" si="6"/>
        <v>2386.4516129032259</v>
      </c>
      <c r="T4">
        <f t="shared" ca="1" si="7"/>
        <v>40.193548387096598</v>
      </c>
    </row>
    <row r="5" spans="1:20">
      <c r="A5" t="s">
        <v>31</v>
      </c>
      <c r="B5">
        <f t="shared" si="0"/>
        <v>17435</v>
      </c>
      <c r="E5" s="7">
        <f t="shared" si="8"/>
        <v>3</v>
      </c>
      <c r="F5" s="7">
        <f t="shared" ca="1" si="9"/>
        <v>20446</v>
      </c>
      <c r="G5" s="7">
        <f t="shared" ca="1" si="10"/>
        <v>108952</v>
      </c>
      <c r="H5" s="7">
        <f t="shared" ca="1" si="11"/>
        <v>27138</v>
      </c>
      <c r="I5" s="7">
        <f t="shared" ca="1" si="12"/>
        <v>110287</v>
      </c>
      <c r="J5" s="7">
        <f t="shared" ca="1" si="13"/>
        <v>17580</v>
      </c>
      <c r="K5" s="7"/>
      <c r="L5" s="7"/>
      <c r="M5">
        <f t="shared" ca="1" si="1"/>
        <v>659.54838709677415</v>
      </c>
      <c r="N5">
        <f t="shared" ca="1" si="2"/>
        <v>567.09677419354841</v>
      </c>
      <c r="O5">
        <f t="shared" ca="1" si="3"/>
        <v>875.41935483870964</v>
      </c>
      <c r="P5">
        <f t="shared" ca="1" si="4"/>
        <v>-215.87096774193549</v>
      </c>
      <c r="R5">
        <f t="shared" ca="1" si="5"/>
        <v>3514.5806451612902</v>
      </c>
      <c r="S5">
        <f t="shared" ca="1" si="6"/>
        <v>3557.6451612903224</v>
      </c>
      <c r="T5">
        <f t="shared" ca="1" si="7"/>
        <v>-43.064516129032199</v>
      </c>
    </row>
    <row r="6" spans="1:20">
      <c r="A6" t="s">
        <v>32</v>
      </c>
      <c r="B6">
        <f t="shared" si="0"/>
        <v>109800</v>
      </c>
      <c r="E6" s="7">
        <f t="shared" si="8"/>
        <v>4</v>
      </c>
      <c r="F6" s="7">
        <f t="shared" ca="1" si="9"/>
        <v>21470</v>
      </c>
      <c r="G6" s="7">
        <f t="shared" ca="1" si="10"/>
        <v>138748</v>
      </c>
      <c r="H6" s="7">
        <f t="shared" ca="1" si="11"/>
        <v>32544</v>
      </c>
      <c r="I6" s="7">
        <f t="shared" ca="1" si="12"/>
        <v>127022</v>
      </c>
      <c r="J6" s="7">
        <f t="shared" ca="1" si="13"/>
        <v>21720</v>
      </c>
      <c r="K6" s="7"/>
      <c r="L6" s="7"/>
      <c r="M6">
        <f t="shared" ca="1" si="1"/>
        <v>692.58064516129036</v>
      </c>
      <c r="N6">
        <f t="shared" ca="1" si="2"/>
        <v>700.64516129032256</v>
      </c>
      <c r="O6">
        <f t="shared" ca="1" si="3"/>
        <v>1049.8064516129032</v>
      </c>
      <c r="P6">
        <f t="shared" ca="1" si="4"/>
        <v>-357.22580645161281</v>
      </c>
      <c r="R6">
        <f t="shared" ca="1" si="5"/>
        <v>4475.7419354838712</v>
      </c>
      <c r="S6">
        <f t="shared" ca="1" si="6"/>
        <v>4097.4838709677415</v>
      </c>
      <c r="T6">
        <f t="shared" ca="1" si="7"/>
        <v>378.25806451612971</v>
      </c>
    </row>
    <row r="7" spans="1:20">
      <c r="A7" t="s">
        <v>33</v>
      </c>
      <c r="B7">
        <f t="shared" si="0"/>
        <v>31</v>
      </c>
      <c r="E7" s="7">
        <f t="shared" si="8"/>
        <v>5</v>
      </c>
      <c r="F7" s="7">
        <f t="shared" ca="1" si="9"/>
        <v>14237</v>
      </c>
      <c r="G7" s="7">
        <f t="shared" ca="1" si="10"/>
        <v>112625</v>
      </c>
      <c r="H7" s="7">
        <f t="shared" ca="1" si="11"/>
        <v>25524</v>
      </c>
      <c r="I7" s="7">
        <f t="shared" ca="1" si="12"/>
        <v>103934</v>
      </c>
      <c r="J7" s="7">
        <f t="shared" ca="1" si="13"/>
        <v>14460</v>
      </c>
      <c r="K7" s="7"/>
      <c r="L7" s="7"/>
      <c r="M7">
        <f t="shared" ca="1" si="1"/>
        <v>677.95238095238096</v>
      </c>
      <c r="N7">
        <f t="shared" ca="1" si="2"/>
        <v>688.57142857142856</v>
      </c>
      <c r="O7">
        <f t="shared" ca="1" si="3"/>
        <v>1215.4285714285713</v>
      </c>
      <c r="P7">
        <f t="shared" ca="1" si="4"/>
        <v>-537.47619047619037</v>
      </c>
      <c r="R7">
        <f t="shared" ca="1" si="5"/>
        <v>5363.0952380952385</v>
      </c>
      <c r="S7">
        <f t="shared" ca="1" si="6"/>
        <v>4949.2380952380954</v>
      </c>
      <c r="T7">
        <f t="shared" ca="1" si="7"/>
        <v>413.85714285714312</v>
      </c>
    </row>
    <row r="8" spans="1:20">
      <c r="B8">
        <f t="shared" si="0"/>
        <v>0</v>
      </c>
      <c r="E8" s="7">
        <f t="shared" si="8"/>
        <v>6</v>
      </c>
      <c r="F8" s="7">
        <f t="shared" ca="1" si="9"/>
        <v>10294</v>
      </c>
      <c r="G8" s="7">
        <f t="shared" ca="1" si="10"/>
        <v>102960</v>
      </c>
      <c r="H8" s="7">
        <f t="shared" ca="1" si="11"/>
        <v>20707</v>
      </c>
      <c r="I8" s="7">
        <f t="shared" ca="1" si="12"/>
        <v>85221</v>
      </c>
      <c r="J8" s="7">
        <f t="shared" ca="1" si="13"/>
        <v>11760</v>
      </c>
      <c r="K8" s="7"/>
      <c r="L8" s="7"/>
      <c r="M8">
        <f t="shared" ca="1" si="1"/>
        <v>643.375</v>
      </c>
      <c r="N8">
        <f t="shared" ca="1" si="2"/>
        <v>735</v>
      </c>
      <c r="O8">
        <f t="shared" ca="1" si="3"/>
        <v>1294.1875</v>
      </c>
      <c r="P8">
        <f t="shared" ca="1" si="4"/>
        <v>-650.8125</v>
      </c>
      <c r="R8">
        <f t="shared" ca="1" si="5"/>
        <v>6435</v>
      </c>
      <c r="S8">
        <f t="shared" ca="1" si="6"/>
        <v>5326.3125</v>
      </c>
      <c r="T8">
        <f t="shared" ca="1" si="7"/>
        <v>1108.6875</v>
      </c>
    </row>
    <row r="9" spans="1:20">
      <c r="B9">
        <f t="shared" si="0"/>
        <v>0</v>
      </c>
      <c r="E9" s="7">
        <f t="shared" si="8"/>
        <v>7</v>
      </c>
      <c r="F9" s="7">
        <f t="shared" ca="1" si="9"/>
        <v>13991</v>
      </c>
      <c r="G9" s="7">
        <f t="shared" ca="1" si="10"/>
        <v>135445</v>
      </c>
      <c r="H9" s="7">
        <f t="shared" ca="1" si="11"/>
        <v>26096</v>
      </c>
      <c r="I9" s="7">
        <f t="shared" ca="1" si="12"/>
        <v>113254</v>
      </c>
      <c r="J9" s="7">
        <f t="shared" ca="1" si="13"/>
        <v>13080</v>
      </c>
      <c r="K9" s="7"/>
      <c r="L9" s="7"/>
      <c r="M9">
        <f t="shared" ca="1" si="1"/>
        <v>777.27777777777783</v>
      </c>
      <c r="N9">
        <f t="shared" ca="1" si="2"/>
        <v>726.66666666666663</v>
      </c>
      <c r="O9">
        <f t="shared" ca="1" si="3"/>
        <v>1449.7777777777778</v>
      </c>
      <c r="P9">
        <f t="shared" ca="1" si="4"/>
        <v>-672.5</v>
      </c>
      <c r="R9">
        <f t="shared" ca="1" si="5"/>
        <v>7524.7222222222226</v>
      </c>
      <c r="S9">
        <f t="shared" ca="1" si="6"/>
        <v>6291.8888888888887</v>
      </c>
      <c r="T9">
        <f t="shared" ca="1" si="7"/>
        <v>1232.8333333333339</v>
      </c>
    </row>
    <row r="10" spans="1:20">
      <c r="A10" t="s">
        <v>27</v>
      </c>
      <c r="B10">
        <f t="shared" si="0"/>
        <v>31</v>
      </c>
      <c r="E10" s="7">
        <f t="shared" si="8"/>
        <v>8</v>
      </c>
      <c r="F10" s="7">
        <f t="shared" ca="1" si="9"/>
        <v>10404</v>
      </c>
      <c r="G10" s="7">
        <f t="shared" ca="1" si="10"/>
        <v>84539</v>
      </c>
      <c r="H10" s="7">
        <f t="shared" ca="1" si="11"/>
        <v>18012</v>
      </c>
      <c r="I10" s="7">
        <f t="shared" ca="1" si="12"/>
        <v>75550</v>
      </c>
      <c r="J10" s="7">
        <f t="shared" ca="1" si="13"/>
        <v>7020</v>
      </c>
      <c r="K10" s="7"/>
      <c r="L10" s="7"/>
      <c r="M10">
        <f t="shared" ca="1" si="1"/>
        <v>1040.4000000000001</v>
      </c>
      <c r="N10">
        <f t="shared" ca="1" si="2"/>
        <v>702</v>
      </c>
      <c r="O10">
        <f t="shared" ca="1" si="3"/>
        <v>1801.2</v>
      </c>
      <c r="P10">
        <f t="shared" ca="1" si="4"/>
        <v>-760.8</v>
      </c>
      <c r="R10">
        <f t="shared" ca="1" si="5"/>
        <v>8453.9</v>
      </c>
      <c r="S10">
        <f t="shared" ca="1" si="6"/>
        <v>7555</v>
      </c>
      <c r="T10">
        <f t="shared" ca="1" si="7"/>
        <v>898.89999999999964</v>
      </c>
    </row>
    <row r="11" spans="1:20">
      <c r="A11" t="s">
        <v>34</v>
      </c>
      <c r="B11">
        <f t="shared" si="0"/>
        <v>11554</v>
      </c>
      <c r="E11" s="7">
        <f t="shared" si="8"/>
        <v>9</v>
      </c>
      <c r="F11" s="7">
        <f t="shared" ca="1" si="9"/>
        <v>9458</v>
      </c>
      <c r="G11" s="7">
        <f t="shared" ca="1" si="10"/>
        <v>104819</v>
      </c>
      <c r="H11" s="7">
        <f t="shared" ca="1" si="11"/>
        <v>18363</v>
      </c>
      <c r="I11" s="7">
        <f t="shared" ca="1" si="12"/>
        <v>78286</v>
      </c>
      <c r="J11" s="7">
        <f t="shared" ca="1" si="13"/>
        <v>8100</v>
      </c>
      <c r="K11" s="7"/>
      <c r="L11" s="7"/>
      <c r="M11">
        <f t="shared" ca="1" si="1"/>
        <v>859.81818181818187</v>
      </c>
      <c r="N11">
        <f t="shared" ca="1" si="2"/>
        <v>736.36363636363637</v>
      </c>
      <c r="O11">
        <f t="shared" ca="1" si="3"/>
        <v>1669.3636363636363</v>
      </c>
      <c r="P11">
        <f t="shared" ca="1" si="4"/>
        <v>-809.54545454545439</v>
      </c>
      <c r="R11">
        <f t="shared" ca="1" si="5"/>
        <v>9529</v>
      </c>
      <c r="S11">
        <f t="shared" ca="1" si="6"/>
        <v>7116.909090909091</v>
      </c>
      <c r="T11">
        <f t="shared" ca="1" si="7"/>
        <v>2412.090909090909</v>
      </c>
    </row>
    <row r="12" spans="1:20">
      <c r="A12" t="s">
        <v>35</v>
      </c>
      <c r="B12">
        <f t="shared" si="0"/>
        <v>48485</v>
      </c>
      <c r="E12" s="7">
        <f t="shared" si="8"/>
        <v>10</v>
      </c>
      <c r="F12" s="7">
        <f t="shared" ca="1" si="9"/>
        <v>4959</v>
      </c>
      <c r="G12" s="7">
        <f t="shared" ca="1" si="10"/>
        <v>51830</v>
      </c>
      <c r="H12" s="7">
        <f t="shared" ca="1" si="11"/>
        <v>9248</v>
      </c>
      <c r="I12" s="7">
        <f t="shared" ca="1" si="12"/>
        <v>40445</v>
      </c>
      <c r="J12" s="7">
        <f t="shared" ca="1" si="13"/>
        <v>4560</v>
      </c>
      <c r="K12" s="7"/>
      <c r="L12" s="7"/>
      <c r="M12">
        <f t="shared" ca="1" si="1"/>
        <v>991.8</v>
      </c>
      <c r="N12">
        <f t="shared" ca="1" si="2"/>
        <v>912</v>
      </c>
      <c r="O12">
        <f t="shared" ca="1" si="3"/>
        <v>1849.6</v>
      </c>
      <c r="P12">
        <f t="shared" ca="1" si="4"/>
        <v>-857.8</v>
      </c>
      <c r="R12">
        <f t="shared" ca="1" si="5"/>
        <v>10366</v>
      </c>
      <c r="S12">
        <f t="shared" ca="1" si="6"/>
        <v>8089</v>
      </c>
      <c r="T12">
        <f t="shared" ca="1" si="7"/>
        <v>2277</v>
      </c>
    </row>
    <row r="13" spans="1:20">
      <c r="A13" t="s">
        <v>36</v>
      </c>
      <c r="B13">
        <f t="shared" si="0"/>
        <v>12578</v>
      </c>
      <c r="E13" s="7">
        <f t="shared" si="8"/>
        <v>11</v>
      </c>
      <c r="F13" s="7">
        <f t="shared" ca="1" si="9"/>
        <v>8270</v>
      </c>
      <c r="G13" s="7">
        <f t="shared" ca="1" si="10"/>
        <v>81129</v>
      </c>
      <c r="H13" s="7">
        <f t="shared" ca="1" si="11"/>
        <v>13813</v>
      </c>
      <c r="I13" s="7">
        <f t="shared" ca="1" si="12"/>
        <v>58739</v>
      </c>
      <c r="J13" s="7">
        <f t="shared" ca="1" si="13"/>
        <v>5700</v>
      </c>
      <c r="K13" s="7"/>
      <c r="L13" s="7"/>
      <c r="M13">
        <f t="shared" ca="1" si="1"/>
        <v>1181.4285714285713</v>
      </c>
      <c r="N13">
        <f t="shared" ca="1" si="2"/>
        <v>814.28571428571433</v>
      </c>
      <c r="O13">
        <f t="shared" ca="1" si="3"/>
        <v>1973.2857142857142</v>
      </c>
      <c r="P13">
        <f t="shared" ca="1" si="4"/>
        <v>-791.85714285714289</v>
      </c>
      <c r="R13">
        <f t="shared" ca="1" si="5"/>
        <v>11589.857142857143</v>
      </c>
      <c r="S13">
        <f t="shared" ca="1" si="6"/>
        <v>8391.2857142857138</v>
      </c>
      <c r="T13">
        <f t="shared" ca="1" si="7"/>
        <v>3198.5714285714294</v>
      </c>
    </row>
    <row r="14" spans="1:20">
      <c r="A14" t="s">
        <v>37</v>
      </c>
      <c r="B14">
        <f t="shared" si="0"/>
        <v>47106</v>
      </c>
      <c r="E14" s="7">
        <f t="shared" si="8"/>
        <v>12</v>
      </c>
      <c r="F14" s="7">
        <f t="shared" ca="1" si="9"/>
        <v>4941</v>
      </c>
      <c r="G14" s="7">
        <f t="shared" ca="1" si="10"/>
        <v>49322</v>
      </c>
      <c r="H14" s="7">
        <f t="shared" ca="1" si="11"/>
        <v>10056</v>
      </c>
      <c r="I14" s="7">
        <f t="shared" ca="1" si="12"/>
        <v>43428</v>
      </c>
      <c r="J14" s="7">
        <f t="shared" ca="1" si="13"/>
        <v>2460</v>
      </c>
      <c r="L14" s="7"/>
      <c r="M14">
        <f t="shared" ca="1" si="1"/>
        <v>1235.25</v>
      </c>
      <c r="N14">
        <f t="shared" ca="1" si="2"/>
        <v>615</v>
      </c>
      <c r="O14">
        <f t="shared" ca="1" si="3"/>
        <v>2514</v>
      </c>
      <c r="P14">
        <f t="shared" ca="1" si="4"/>
        <v>-1278.75</v>
      </c>
      <c r="R14">
        <f t="shared" ca="1" si="5"/>
        <v>12330.5</v>
      </c>
      <c r="S14">
        <f t="shared" ca="1" si="6"/>
        <v>10857</v>
      </c>
      <c r="T14">
        <f t="shared" ca="1" si="7"/>
        <v>1473.5</v>
      </c>
    </row>
    <row r="15" spans="1:20">
      <c r="A15" t="s">
        <v>38</v>
      </c>
      <c r="B15">
        <f t="shared" si="0"/>
        <v>135000</v>
      </c>
      <c r="E15" s="7">
        <f t="shared" si="8"/>
        <v>13</v>
      </c>
      <c r="F15" s="7">
        <f t="shared" ca="1" si="9"/>
        <v>1871</v>
      </c>
      <c r="G15" s="7">
        <f t="shared" ca="1" si="10"/>
        <v>26825</v>
      </c>
      <c r="H15" s="7">
        <f t="shared" ca="1" si="11"/>
        <v>3975</v>
      </c>
      <c r="I15" s="7">
        <f t="shared" ca="1" si="12"/>
        <v>17348</v>
      </c>
      <c r="J15" s="7">
        <f t="shared" ca="1" si="13"/>
        <v>1380</v>
      </c>
      <c r="K15" s="7"/>
      <c r="L15" s="7"/>
    </row>
    <row r="16" spans="1:20">
      <c r="A16" t="s">
        <v>33</v>
      </c>
      <c r="B16">
        <f t="shared" si="0"/>
        <v>31</v>
      </c>
      <c r="E16" s="7">
        <f t="shared" si="8"/>
        <v>14</v>
      </c>
      <c r="F16" s="7">
        <f t="shared" ca="1" si="9"/>
        <v>0</v>
      </c>
      <c r="G16" s="7">
        <f t="shared" ca="1" si="10"/>
        <v>0</v>
      </c>
      <c r="H16" s="7">
        <f t="shared" ca="1" si="11"/>
        <v>0</v>
      </c>
      <c r="I16" s="7">
        <f t="shared" ca="1" si="12"/>
        <v>0</v>
      </c>
      <c r="J16" s="7">
        <f t="shared" ca="1" si="13"/>
        <v>0</v>
      </c>
      <c r="K16" s="7"/>
      <c r="L16" s="7"/>
    </row>
    <row r="17" spans="1:12">
      <c r="B17">
        <f t="shared" si="0"/>
        <v>0</v>
      </c>
      <c r="E17" s="7">
        <f t="shared" si="8"/>
        <v>15</v>
      </c>
      <c r="F17" s="7">
        <f t="shared" ca="1" si="9"/>
        <v>0</v>
      </c>
      <c r="G17" s="7">
        <f t="shared" ca="1" si="10"/>
        <v>0</v>
      </c>
      <c r="H17" s="7">
        <f t="shared" ca="1" si="11"/>
        <v>0</v>
      </c>
      <c r="I17" s="7">
        <f t="shared" ca="1" si="12"/>
        <v>0</v>
      </c>
      <c r="J17" s="7">
        <f t="shared" ca="1" si="13"/>
        <v>0</v>
      </c>
      <c r="K17" s="7"/>
      <c r="L17" s="7"/>
    </row>
    <row r="18" spans="1:12">
      <c r="B18">
        <f t="shared" si="0"/>
        <v>0</v>
      </c>
      <c r="E18" s="7">
        <f t="shared" si="8"/>
        <v>16</v>
      </c>
      <c r="F18" s="7">
        <f t="shared" ca="1" si="9"/>
        <v>0</v>
      </c>
      <c r="G18" s="7">
        <f t="shared" ca="1" si="10"/>
        <v>0</v>
      </c>
      <c r="H18" s="7">
        <f t="shared" ca="1" si="11"/>
        <v>0</v>
      </c>
      <c r="I18" s="7">
        <f t="shared" ca="1" si="12"/>
        <v>0</v>
      </c>
      <c r="J18" s="7">
        <f t="shared" ca="1" si="13"/>
        <v>0</v>
      </c>
      <c r="K18" s="7"/>
      <c r="L18" s="7"/>
    </row>
    <row r="19" spans="1:12">
      <c r="A19" t="s">
        <v>27</v>
      </c>
      <c r="B19">
        <f t="shared" si="0"/>
        <v>31</v>
      </c>
      <c r="E19" s="7">
        <f t="shared" si="8"/>
        <v>17</v>
      </c>
      <c r="F19" s="7">
        <f t="shared" ca="1" si="9"/>
        <v>0</v>
      </c>
      <c r="G19" s="7">
        <f t="shared" ca="1" si="10"/>
        <v>0</v>
      </c>
      <c r="H19" s="7">
        <f t="shared" ca="1" si="11"/>
        <v>0</v>
      </c>
      <c r="I19" s="7">
        <f t="shared" ca="1" si="12"/>
        <v>0</v>
      </c>
      <c r="J19" s="7">
        <f t="shared" ca="1" si="13"/>
        <v>0</v>
      </c>
      <c r="K19" s="7"/>
      <c r="L19" s="7"/>
    </row>
    <row r="20" spans="1:12">
      <c r="A20" t="s">
        <v>39</v>
      </c>
      <c r="B20">
        <f t="shared" si="0"/>
        <v>16233</v>
      </c>
      <c r="E20" s="7">
        <f t="shared" si="8"/>
        <v>18</v>
      </c>
      <c r="F20" s="7">
        <f t="shared" ca="1" si="9"/>
        <v>0</v>
      </c>
      <c r="G20" s="7">
        <f t="shared" ca="1" si="10"/>
        <v>0</v>
      </c>
      <c r="H20" s="7">
        <f t="shared" ca="1" si="11"/>
        <v>0</v>
      </c>
      <c r="I20" s="7">
        <f t="shared" ca="1" si="12"/>
        <v>0</v>
      </c>
      <c r="J20" s="7">
        <f t="shared" ca="1" si="13"/>
        <v>0</v>
      </c>
      <c r="K20" s="7"/>
      <c r="L20" s="7"/>
    </row>
    <row r="21" spans="1:12">
      <c r="A21" t="s">
        <v>40</v>
      </c>
      <c r="B21">
        <f t="shared" si="0"/>
        <v>75226</v>
      </c>
      <c r="E21" s="7">
        <f>E20+1</f>
        <v>19</v>
      </c>
      <c r="F21" s="7">
        <f t="shared" ca="1" si="9"/>
        <v>0</v>
      </c>
      <c r="G21" s="7">
        <f t="shared" ca="1" si="10"/>
        <v>0</v>
      </c>
      <c r="H21" s="7">
        <f t="shared" ca="1" si="11"/>
        <v>0</v>
      </c>
      <c r="I21" s="7">
        <f t="shared" ca="1" si="12"/>
        <v>0</v>
      </c>
      <c r="J21" s="7">
        <f t="shared" ca="1" si="13"/>
        <v>0</v>
      </c>
      <c r="K21" s="7"/>
      <c r="L21" s="7"/>
    </row>
    <row r="22" spans="1:12">
      <c r="A22" t="s">
        <v>41</v>
      </c>
      <c r="B22">
        <f t="shared" si="0"/>
        <v>19634</v>
      </c>
      <c r="E22" s="7">
        <f t="shared" si="8"/>
        <v>20</v>
      </c>
      <c r="F22" s="7">
        <f t="shared" ca="1" si="9"/>
        <v>0</v>
      </c>
      <c r="G22" s="7">
        <f t="shared" ca="1" si="10"/>
        <v>0</v>
      </c>
      <c r="H22" s="7">
        <f t="shared" ca="1" si="11"/>
        <v>0</v>
      </c>
      <c r="I22" s="7">
        <f t="shared" ca="1" si="12"/>
        <v>0</v>
      </c>
      <c r="J22" s="7">
        <f t="shared" ca="1" si="13"/>
        <v>0</v>
      </c>
      <c r="K22" s="7"/>
      <c r="L22" s="7"/>
    </row>
    <row r="23" spans="1:12">
      <c r="A23" t="s">
        <v>42</v>
      </c>
      <c r="B23">
        <f t="shared" si="0"/>
        <v>73980</v>
      </c>
      <c r="E23" s="7">
        <f>E22+1</f>
        <v>21</v>
      </c>
      <c r="F23" s="7">
        <f t="shared" ca="1" si="9"/>
        <v>0</v>
      </c>
      <c r="G23" s="7">
        <f t="shared" ca="1" si="10"/>
        <v>0</v>
      </c>
      <c r="H23" s="7">
        <f t="shared" ca="1" si="11"/>
        <v>0</v>
      </c>
      <c r="I23" s="7">
        <f t="shared" ca="1" si="12"/>
        <v>0</v>
      </c>
      <c r="J23" s="7">
        <f t="shared" ca="1" si="13"/>
        <v>0</v>
      </c>
      <c r="K23" s="7"/>
      <c r="L23" s="7"/>
    </row>
    <row r="24" spans="1:12">
      <c r="A24" t="s">
        <v>43</v>
      </c>
      <c r="B24">
        <f t="shared" si="0"/>
        <v>159600</v>
      </c>
      <c r="E24" s="7">
        <f t="shared" si="8"/>
        <v>22</v>
      </c>
      <c r="F24" s="7">
        <f t="shared" ca="1" si="9"/>
        <v>0</v>
      </c>
      <c r="G24" s="7">
        <f t="shared" ca="1" si="10"/>
        <v>0</v>
      </c>
      <c r="H24" s="7">
        <f t="shared" ca="1" si="11"/>
        <v>0</v>
      </c>
      <c r="I24" s="7">
        <f t="shared" ca="1" si="12"/>
        <v>0</v>
      </c>
      <c r="J24" s="7">
        <f t="shared" ca="1" si="13"/>
        <v>0</v>
      </c>
      <c r="K24" s="7"/>
      <c r="L24" s="7"/>
    </row>
    <row r="25" spans="1:12">
      <c r="A25" t="s">
        <v>33</v>
      </c>
      <c r="B25">
        <f t="shared" si="0"/>
        <v>31</v>
      </c>
      <c r="E25" s="7"/>
      <c r="F25" s="7"/>
      <c r="G25" s="7"/>
      <c r="H25" s="7">
        <f t="shared" ca="1" si="11"/>
        <v>5147</v>
      </c>
      <c r="I25" s="7"/>
      <c r="J25" s="7"/>
      <c r="K25" s="7"/>
      <c r="L25" s="7"/>
    </row>
    <row r="26" spans="1:12">
      <c r="B26">
        <f t="shared" si="0"/>
        <v>0</v>
      </c>
    </row>
    <row r="27" spans="1:12">
      <c r="B27">
        <f t="shared" si="0"/>
        <v>0</v>
      </c>
    </row>
    <row r="28" spans="1:12">
      <c r="A28" t="s">
        <v>27</v>
      </c>
      <c r="B28">
        <f t="shared" si="0"/>
        <v>31</v>
      </c>
    </row>
    <row r="29" spans="1:12">
      <c r="A29" t="s">
        <v>44</v>
      </c>
      <c r="B29">
        <f t="shared" si="0"/>
        <v>20446</v>
      </c>
    </row>
    <row r="30" spans="1:12">
      <c r="A30" t="s">
        <v>45</v>
      </c>
      <c r="B30">
        <f t="shared" si="0"/>
        <v>108952</v>
      </c>
    </row>
    <row r="31" spans="1:12">
      <c r="A31" t="s">
        <v>46</v>
      </c>
      <c r="B31">
        <f t="shared" si="0"/>
        <v>27138</v>
      </c>
    </row>
    <row r="32" spans="1:12">
      <c r="A32" t="s">
        <v>47</v>
      </c>
      <c r="B32">
        <f t="shared" si="0"/>
        <v>110287</v>
      </c>
    </row>
    <row r="33" spans="1:2">
      <c r="A33" t="s">
        <v>48</v>
      </c>
      <c r="B33">
        <f t="shared" si="0"/>
        <v>175800</v>
      </c>
    </row>
    <row r="34" spans="1:2">
      <c r="A34" t="s">
        <v>33</v>
      </c>
      <c r="B34">
        <f t="shared" si="0"/>
        <v>31</v>
      </c>
    </row>
    <row r="35" spans="1:2">
      <c r="B35">
        <f t="shared" si="0"/>
        <v>0</v>
      </c>
    </row>
    <row r="36" spans="1:2">
      <c r="B36">
        <f t="shared" si="0"/>
        <v>0</v>
      </c>
    </row>
    <row r="37" spans="1:2">
      <c r="A37" t="s">
        <v>27</v>
      </c>
      <c r="B37">
        <f t="shared" si="0"/>
        <v>31</v>
      </c>
    </row>
    <row r="38" spans="1:2">
      <c r="A38" t="s">
        <v>49</v>
      </c>
      <c r="B38">
        <f t="shared" si="0"/>
        <v>21470</v>
      </c>
    </row>
    <row r="39" spans="1:2">
      <c r="A39" t="s">
        <v>50</v>
      </c>
      <c r="B39">
        <f t="shared" si="0"/>
        <v>138748</v>
      </c>
    </row>
    <row r="40" spans="1:2">
      <c r="A40" t="s">
        <v>51</v>
      </c>
      <c r="B40">
        <f t="shared" si="0"/>
        <v>32544</v>
      </c>
    </row>
    <row r="41" spans="1:2">
      <c r="A41" t="s">
        <v>52</v>
      </c>
      <c r="B41">
        <f t="shared" si="0"/>
        <v>127022</v>
      </c>
    </row>
    <row r="42" spans="1:2">
      <c r="A42" t="s">
        <v>53</v>
      </c>
      <c r="B42">
        <f t="shared" si="0"/>
        <v>217200</v>
      </c>
    </row>
    <row r="43" spans="1:2">
      <c r="A43" t="s">
        <v>33</v>
      </c>
      <c r="B43">
        <f t="shared" si="0"/>
        <v>31</v>
      </c>
    </row>
    <row r="44" spans="1:2">
      <c r="B44">
        <f t="shared" si="0"/>
        <v>0</v>
      </c>
    </row>
    <row r="45" spans="1:2">
      <c r="B45">
        <f t="shared" si="0"/>
        <v>0</v>
      </c>
    </row>
    <row r="46" spans="1:2">
      <c r="A46" t="s">
        <v>54</v>
      </c>
      <c r="B46">
        <f t="shared" si="0"/>
        <v>21</v>
      </c>
    </row>
    <row r="47" spans="1:2">
      <c r="A47" t="s">
        <v>55</v>
      </c>
      <c r="B47">
        <f t="shared" si="0"/>
        <v>14237</v>
      </c>
    </row>
    <row r="48" spans="1:2">
      <c r="A48" t="s">
        <v>56</v>
      </c>
      <c r="B48">
        <f t="shared" si="0"/>
        <v>112625</v>
      </c>
    </row>
    <row r="49" spans="1:2">
      <c r="A49" t="s">
        <v>57</v>
      </c>
      <c r="B49">
        <f t="shared" si="0"/>
        <v>25524</v>
      </c>
    </row>
    <row r="50" spans="1:2">
      <c r="A50" t="s">
        <v>58</v>
      </c>
      <c r="B50">
        <f t="shared" si="0"/>
        <v>103934</v>
      </c>
    </row>
    <row r="51" spans="1:2">
      <c r="A51" t="s">
        <v>59</v>
      </c>
      <c r="B51">
        <f t="shared" si="0"/>
        <v>144600</v>
      </c>
    </row>
    <row r="52" spans="1:2">
      <c r="A52" t="s">
        <v>60</v>
      </c>
      <c r="B52">
        <f t="shared" si="0"/>
        <v>21</v>
      </c>
    </row>
    <row r="53" spans="1:2">
      <c r="B53">
        <f t="shared" si="0"/>
        <v>0</v>
      </c>
    </row>
    <row r="54" spans="1:2">
      <c r="B54">
        <f t="shared" si="0"/>
        <v>0</v>
      </c>
    </row>
    <row r="55" spans="1:2">
      <c r="A55" t="s">
        <v>61</v>
      </c>
      <c r="B55">
        <f t="shared" si="0"/>
        <v>16</v>
      </c>
    </row>
    <row r="56" spans="1:2">
      <c r="A56" t="s">
        <v>62</v>
      </c>
      <c r="B56">
        <f t="shared" si="0"/>
        <v>10294</v>
      </c>
    </row>
    <row r="57" spans="1:2">
      <c r="A57" t="s">
        <v>63</v>
      </c>
      <c r="B57">
        <f t="shared" si="0"/>
        <v>102960</v>
      </c>
    </row>
    <row r="58" spans="1:2">
      <c r="A58" t="s">
        <v>64</v>
      </c>
      <c r="B58">
        <f t="shared" si="0"/>
        <v>20707</v>
      </c>
    </row>
    <row r="59" spans="1:2">
      <c r="A59" t="s">
        <v>65</v>
      </c>
      <c r="B59">
        <f t="shared" si="0"/>
        <v>85221</v>
      </c>
    </row>
    <row r="60" spans="1:2">
      <c r="A60" t="s">
        <v>66</v>
      </c>
      <c r="B60">
        <f t="shared" si="0"/>
        <v>117600</v>
      </c>
    </row>
    <row r="61" spans="1:2">
      <c r="A61" t="s">
        <v>67</v>
      </c>
      <c r="B61">
        <f t="shared" si="0"/>
        <v>16</v>
      </c>
    </row>
    <row r="62" spans="1:2">
      <c r="B62">
        <f t="shared" si="0"/>
        <v>0</v>
      </c>
    </row>
    <row r="63" spans="1:2">
      <c r="B63">
        <f t="shared" si="0"/>
        <v>0</v>
      </c>
    </row>
    <row r="64" spans="1:2">
      <c r="A64" t="s">
        <v>68</v>
      </c>
      <c r="B64">
        <f t="shared" si="0"/>
        <v>18</v>
      </c>
    </row>
    <row r="65" spans="1:2">
      <c r="A65" t="s">
        <v>69</v>
      </c>
      <c r="B65">
        <f t="shared" si="0"/>
        <v>13991</v>
      </c>
    </row>
    <row r="66" spans="1:2">
      <c r="A66" t="s">
        <v>70</v>
      </c>
      <c r="B66">
        <f t="shared" si="0"/>
        <v>135445</v>
      </c>
    </row>
    <row r="67" spans="1:2">
      <c r="A67" t="s">
        <v>71</v>
      </c>
      <c r="B67">
        <f t="shared" ref="B67:B130" si="14">SUMPRODUCT(MID(0&amp;A67,LARGE(INDEX(ISNUMBER(--MID(A67,ROW($1:$25),1))*
ROW($1:$25),0),ROW($1:$25))+1,1)*10^ROW($1:$25)/10)</f>
        <v>26096</v>
      </c>
    </row>
    <row r="68" spans="1:2">
      <c r="A68" t="s">
        <v>72</v>
      </c>
      <c r="B68">
        <f t="shared" si="14"/>
        <v>113254</v>
      </c>
    </row>
    <row r="69" spans="1:2">
      <c r="A69" t="s">
        <v>73</v>
      </c>
      <c r="B69">
        <f t="shared" si="14"/>
        <v>130800</v>
      </c>
    </row>
    <row r="70" spans="1:2">
      <c r="A70" t="s">
        <v>74</v>
      </c>
      <c r="B70">
        <f t="shared" si="14"/>
        <v>18</v>
      </c>
    </row>
    <row r="71" spans="1:2">
      <c r="B71">
        <f t="shared" si="14"/>
        <v>0</v>
      </c>
    </row>
    <row r="72" spans="1:2">
      <c r="B72">
        <f t="shared" si="14"/>
        <v>0</v>
      </c>
    </row>
    <row r="73" spans="1:2">
      <c r="A73" t="s">
        <v>75</v>
      </c>
      <c r="B73">
        <f t="shared" si="14"/>
        <v>10</v>
      </c>
    </row>
    <row r="74" spans="1:2">
      <c r="A74" t="s">
        <v>76</v>
      </c>
      <c r="B74">
        <f t="shared" si="14"/>
        <v>10404</v>
      </c>
    </row>
    <row r="75" spans="1:2">
      <c r="A75" t="s">
        <v>77</v>
      </c>
      <c r="B75">
        <f t="shared" si="14"/>
        <v>84539</v>
      </c>
    </row>
    <row r="76" spans="1:2">
      <c r="A76" t="s">
        <v>78</v>
      </c>
      <c r="B76">
        <f t="shared" si="14"/>
        <v>18012</v>
      </c>
    </row>
    <row r="77" spans="1:2">
      <c r="A77" t="s">
        <v>79</v>
      </c>
      <c r="B77">
        <f t="shared" si="14"/>
        <v>75550</v>
      </c>
    </row>
    <row r="78" spans="1:2">
      <c r="A78" t="s">
        <v>80</v>
      </c>
      <c r="B78">
        <f t="shared" si="14"/>
        <v>70200</v>
      </c>
    </row>
    <row r="79" spans="1:2">
      <c r="A79" t="s">
        <v>81</v>
      </c>
      <c r="B79">
        <f t="shared" si="14"/>
        <v>10</v>
      </c>
    </row>
    <row r="80" spans="1:2">
      <c r="B80">
        <f t="shared" si="14"/>
        <v>0</v>
      </c>
    </row>
    <row r="81" spans="1:2">
      <c r="B81">
        <f t="shared" si="14"/>
        <v>0</v>
      </c>
    </row>
    <row r="82" spans="1:2">
      <c r="A82" t="s">
        <v>82</v>
      </c>
      <c r="B82">
        <f t="shared" si="14"/>
        <v>11</v>
      </c>
    </row>
    <row r="83" spans="1:2">
      <c r="A83" t="s">
        <v>83</v>
      </c>
      <c r="B83">
        <f t="shared" si="14"/>
        <v>9458</v>
      </c>
    </row>
    <row r="84" spans="1:2">
      <c r="A84" t="s">
        <v>84</v>
      </c>
      <c r="B84">
        <f t="shared" si="14"/>
        <v>104819</v>
      </c>
    </row>
    <row r="85" spans="1:2">
      <c r="A85" t="s">
        <v>85</v>
      </c>
      <c r="B85">
        <f t="shared" si="14"/>
        <v>18363</v>
      </c>
    </row>
    <row r="86" spans="1:2">
      <c r="A86" t="s">
        <v>86</v>
      </c>
      <c r="B86">
        <f t="shared" si="14"/>
        <v>78286</v>
      </c>
    </row>
    <row r="87" spans="1:2">
      <c r="A87" t="s">
        <v>87</v>
      </c>
      <c r="B87">
        <f t="shared" si="14"/>
        <v>81000</v>
      </c>
    </row>
    <row r="88" spans="1:2">
      <c r="A88" t="s">
        <v>88</v>
      </c>
      <c r="B88">
        <f t="shared" si="14"/>
        <v>11</v>
      </c>
    </row>
    <row r="89" spans="1:2">
      <c r="B89">
        <f t="shared" si="14"/>
        <v>0</v>
      </c>
    </row>
    <row r="90" spans="1:2">
      <c r="B90">
        <f t="shared" si="14"/>
        <v>0</v>
      </c>
    </row>
    <row r="91" spans="1:2">
      <c r="A91" t="s">
        <v>89</v>
      </c>
      <c r="B91">
        <f t="shared" si="14"/>
        <v>5</v>
      </c>
    </row>
    <row r="92" spans="1:2">
      <c r="A92" t="s">
        <v>90</v>
      </c>
      <c r="B92">
        <f t="shared" si="14"/>
        <v>4959</v>
      </c>
    </row>
    <row r="93" spans="1:2">
      <c r="A93" t="s">
        <v>91</v>
      </c>
      <c r="B93">
        <f t="shared" si="14"/>
        <v>51830</v>
      </c>
    </row>
    <row r="94" spans="1:2">
      <c r="A94" t="s">
        <v>92</v>
      </c>
      <c r="B94">
        <f t="shared" si="14"/>
        <v>9248</v>
      </c>
    </row>
    <row r="95" spans="1:2">
      <c r="A95" t="s">
        <v>93</v>
      </c>
      <c r="B95">
        <f t="shared" si="14"/>
        <v>40445</v>
      </c>
    </row>
    <row r="96" spans="1:2">
      <c r="A96" t="s">
        <v>94</v>
      </c>
      <c r="B96">
        <f t="shared" si="14"/>
        <v>45600</v>
      </c>
    </row>
    <row r="97" spans="1:2">
      <c r="A97" t="s">
        <v>95</v>
      </c>
      <c r="B97">
        <f t="shared" si="14"/>
        <v>5</v>
      </c>
    </row>
    <row r="98" spans="1:2">
      <c r="B98">
        <f t="shared" si="14"/>
        <v>0</v>
      </c>
    </row>
    <row r="99" spans="1:2">
      <c r="B99">
        <f t="shared" si="14"/>
        <v>0</v>
      </c>
    </row>
    <row r="100" spans="1:2">
      <c r="A100" t="s">
        <v>96</v>
      </c>
      <c r="B100">
        <f t="shared" si="14"/>
        <v>7</v>
      </c>
    </row>
    <row r="101" spans="1:2">
      <c r="A101" t="s">
        <v>97</v>
      </c>
      <c r="B101">
        <f t="shared" si="14"/>
        <v>8270</v>
      </c>
    </row>
    <row r="102" spans="1:2">
      <c r="A102" t="s">
        <v>98</v>
      </c>
      <c r="B102">
        <f t="shared" si="14"/>
        <v>81129</v>
      </c>
    </row>
    <row r="103" spans="1:2">
      <c r="A103" t="s">
        <v>99</v>
      </c>
      <c r="B103">
        <f t="shared" si="14"/>
        <v>13813</v>
      </c>
    </row>
    <row r="104" spans="1:2">
      <c r="A104" t="s">
        <v>100</v>
      </c>
      <c r="B104">
        <f t="shared" si="14"/>
        <v>58739</v>
      </c>
    </row>
    <row r="105" spans="1:2">
      <c r="A105" t="s">
        <v>101</v>
      </c>
      <c r="B105">
        <f t="shared" si="14"/>
        <v>57000</v>
      </c>
    </row>
    <row r="106" spans="1:2">
      <c r="A106" t="s">
        <v>102</v>
      </c>
      <c r="B106">
        <f t="shared" si="14"/>
        <v>7</v>
      </c>
    </row>
    <row r="107" spans="1:2">
      <c r="B107">
        <f t="shared" si="14"/>
        <v>0</v>
      </c>
    </row>
    <row r="108" spans="1:2">
      <c r="B108">
        <f t="shared" si="14"/>
        <v>0</v>
      </c>
    </row>
    <row r="109" spans="1:2">
      <c r="A109" t="s">
        <v>103</v>
      </c>
      <c r="B109">
        <f t="shared" si="14"/>
        <v>4</v>
      </c>
    </row>
    <row r="110" spans="1:2">
      <c r="A110" t="s">
        <v>104</v>
      </c>
      <c r="B110">
        <f t="shared" si="14"/>
        <v>4941</v>
      </c>
    </row>
    <row r="111" spans="1:2">
      <c r="A111" t="s">
        <v>105</v>
      </c>
      <c r="B111">
        <f t="shared" si="14"/>
        <v>49322</v>
      </c>
    </row>
    <row r="112" spans="1:2">
      <c r="A112" t="s">
        <v>106</v>
      </c>
      <c r="B112">
        <f t="shared" si="14"/>
        <v>10056</v>
      </c>
    </row>
    <row r="113" spans="1:2">
      <c r="A113" t="s">
        <v>107</v>
      </c>
      <c r="B113">
        <f t="shared" si="14"/>
        <v>43428</v>
      </c>
    </row>
    <row r="114" spans="1:2">
      <c r="A114" t="s">
        <v>108</v>
      </c>
      <c r="B114">
        <f t="shared" si="14"/>
        <v>24600</v>
      </c>
    </row>
    <row r="115" spans="1:2">
      <c r="A115" t="s">
        <v>109</v>
      </c>
      <c r="B115">
        <f t="shared" si="14"/>
        <v>4</v>
      </c>
    </row>
    <row r="116" spans="1:2">
      <c r="B116">
        <f t="shared" si="14"/>
        <v>0</v>
      </c>
    </row>
    <row r="117" spans="1:2">
      <c r="B117">
        <f t="shared" si="14"/>
        <v>0</v>
      </c>
    </row>
    <row r="118" spans="1:2">
      <c r="A118" t="s">
        <v>110</v>
      </c>
      <c r="B118">
        <f t="shared" si="14"/>
        <v>2</v>
      </c>
    </row>
    <row r="119" spans="1:2">
      <c r="A119" t="s">
        <v>111</v>
      </c>
      <c r="B119">
        <f t="shared" si="14"/>
        <v>1871</v>
      </c>
    </row>
    <row r="120" spans="1:2">
      <c r="A120" t="s">
        <v>112</v>
      </c>
      <c r="B120">
        <f t="shared" si="14"/>
        <v>26825</v>
      </c>
    </row>
    <row r="121" spans="1:2">
      <c r="A121" t="s">
        <v>113</v>
      </c>
      <c r="B121">
        <f t="shared" si="14"/>
        <v>3975</v>
      </c>
    </row>
    <row r="122" spans="1:2">
      <c r="A122" t="s">
        <v>114</v>
      </c>
      <c r="B122">
        <f t="shared" si="14"/>
        <v>17348</v>
      </c>
    </row>
    <row r="123" spans="1:2">
      <c r="A123" t="s">
        <v>115</v>
      </c>
      <c r="B123">
        <f t="shared" si="14"/>
        <v>13800</v>
      </c>
    </row>
    <row r="124" spans="1:2">
      <c r="A124" t="s">
        <v>116</v>
      </c>
      <c r="B124">
        <f t="shared" si="14"/>
        <v>2</v>
      </c>
    </row>
    <row r="125" spans="1:2">
      <c r="B125">
        <f t="shared" si="14"/>
        <v>0</v>
      </c>
    </row>
    <row r="126" spans="1:2">
      <c r="B126">
        <f t="shared" si="14"/>
        <v>0</v>
      </c>
    </row>
    <row r="127" spans="1:2">
      <c r="A127" t="s">
        <v>117</v>
      </c>
      <c r="B127">
        <f t="shared" si="14"/>
        <v>0</v>
      </c>
    </row>
    <row r="128" spans="1:2">
      <c r="A128" t="s">
        <v>118</v>
      </c>
      <c r="B128">
        <f t="shared" si="14"/>
        <v>0</v>
      </c>
    </row>
    <row r="129" spans="1:2">
      <c r="A129" t="s">
        <v>119</v>
      </c>
      <c r="B129">
        <f t="shared" si="14"/>
        <v>0</v>
      </c>
    </row>
    <row r="130" spans="1:2">
      <c r="A130" t="s">
        <v>120</v>
      </c>
      <c r="B130">
        <f t="shared" si="14"/>
        <v>0</v>
      </c>
    </row>
    <row r="131" spans="1:2">
      <c r="A131" t="s">
        <v>121</v>
      </c>
      <c r="B131">
        <f>SUMPRODUCT(MID(0&amp;A131,LARGE(INDEX(ISNUMBER(--MID(A131,ROW($1:$25),1))*
ROW($1:$25),0),ROW($1:$25))+1,1)*10^ROW($1:$25)/10)</f>
        <v>0</v>
      </c>
    </row>
    <row r="132" spans="1:2">
      <c r="A132" t="s">
        <v>122</v>
      </c>
      <c r="B132">
        <f>SUMPRODUCT(MID(0&amp;A132,LARGE(INDEX(ISNUMBER(--MID(A132,ROW($1:$25),1))*
ROW($1:$25),0),ROW($1:$25))+1,1)*10^ROW($1:$25)/10)</f>
        <v>0</v>
      </c>
    </row>
    <row r="133" spans="1:2">
      <c r="A133" t="s">
        <v>123</v>
      </c>
      <c r="B133">
        <f>SUMPRODUCT(MID(0&amp;A133,LARGE(INDEX(ISNUMBER(--MID(A133,ROW($1:$25),1))*
ROW($1:$25),0),ROW($1:$25))+1,1)*10^ROW($1:$25)/10)</f>
        <v>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3"/>
  <sheetViews>
    <sheetView topLeftCell="K10" workbookViewId="0">
      <selection activeCell="R34" sqref="R34"/>
    </sheetView>
  </sheetViews>
  <sheetFormatPr baseColWidth="10" defaultColWidth="8.83203125" defaultRowHeight="14" x14ac:dyDescent="0"/>
  <cols>
    <col min="1" max="1" width="31.83203125" customWidth="1"/>
    <col min="2" max="2" width="8.83203125" customWidth="1"/>
    <col min="6" max="6" width="15.1640625" customWidth="1"/>
    <col min="7" max="7" width="17" customWidth="1"/>
    <col min="8" max="8" width="20.83203125" customWidth="1"/>
    <col min="14" max="14" width="13.1640625" customWidth="1"/>
    <col min="18" max="18" width="19.83203125" customWidth="1"/>
    <col min="19" max="19" width="18.83203125" customWidth="1"/>
    <col min="20" max="20" width="26.1640625" customWidth="1"/>
    <col min="21" max="22" width="21.6640625" customWidth="1"/>
  </cols>
  <sheetData>
    <row r="1" spans="1:20" s="8" customFormat="1" ht="28">
      <c r="A1" s="8" t="s">
        <v>124</v>
      </c>
      <c r="B1" s="8">
        <f>SUMPRODUCT(MID(0&amp;A1,LARGE(INDEX(ISNUMBER(--MID(A1,ROW($1:$25),1))*
ROW($1:$25),0),ROW($1:$25))+1,1)*10^ROW($1:$25)/10)</f>
        <v>20</v>
      </c>
      <c r="D1" s="9"/>
      <c r="E1" s="9"/>
      <c r="F1" s="9" t="s">
        <v>201</v>
      </c>
      <c r="G1" s="9" t="s">
        <v>202</v>
      </c>
      <c r="H1" s="9" t="s">
        <v>203</v>
      </c>
      <c r="I1" s="9" t="s">
        <v>204</v>
      </c>
      <c r="J1" s="9" t="s">
        <v>205</v>
      </c>
      <c r="K1" s="9"/>
      <c r="L1" s="9"/>
      <c r="M1" s="7" t="s">
        <v>209</v>
      </c>
      <c r="N1" t="s">
        <v>206</v>
      </c>
      <c r="O1" t="s">
        <v>207</v>
      </c>
      <c r="P1" t="s">
        <v>208</v>
      </c>
      <c r="Q1"/>
      <c r="R1" t="s">
        <v>210</v>
      </c>
      <c r="S1" t="s">
        <v>211</v>
      </c>
      <c r="T1" t="s">
        <v>208</v>
      </c>
    </row>
    <row r="2" spans="1:20">
      <c r="A2" t="s">
        <v>125</v>
      </c>
      <c r="B2">
        <f>SUMPRODUCT(MID(0&amp;A2,LARGE(INDEX(ISNUMBER(--MID(A2,ROW($1:$25),1))*
ROW($1:$25),0),ROW($1:$25))+1,1)*10^ROW($1:$25)/10)</f>
        <v>3246</v>
      </c>
      <c r="D2" s="7"/>
      <c r="E2" s="7">
        <v>0</v>
      </c>
      <c r="F2" s="7">
        <f>B2</f>
        <v>3246</v>
      </c>
      <c r="G2" s="7">
        <f>B3</f>
        <v>12457</v>
      </c>
      <c r="H2" s="7">
        <f>B4</f>
        <v>3287</v>
      </c>
      <c r="I2" s="7">
        <f>B5</f>
        <v>11585</v>
      </c>
      <c r="J2" s="7">
        <f>B6/10</f>
        <v>5880</v>
      </c>
      <c r="K2" s="7"/>
      <c r="L2" s="7"/>
      <c r="M2">
        <f ca="1">F2/(OFFSET($B$7,$E2*9,0))</f>
        <v>162.30000000000001</v>
      </c>
      <c r="N2">
        <f ca="1">J2/(OFFSET($B$7,($E2)*9,0))</f>
        <v>294</v>
      </c>
      <c r="O2">
        <f ca="1">H2/(OFFSET($B$7,($E2)*9,0))</f>
        <v>164.35</v>
      </c>
      <c r="P2">
        <f ca="1">M2-O2</f>
        <v>-2.0499999999999829</v>
      </c>
      <c r="R2">
        <f ca="1">G2/(OFFSET($B$7,$E2*9,0))</f>
        <v>622.85</v>
      </c>
      <c r="S2">
        <f ca="1">I2/(OFFSET($B$7,$E2*9,0))</f>
        <v>579.25</v>
      </c>
      <c r="T2">
        <f ca="1">R2-S2</f>
        <v>43.600000000000023</v>
      </c>
    </row>
    <row r="3" spans="1:20">
      <c r="A3" t="s">
        <v>126</v>
      </c>
      <c r="B3">
        <f t="shared" ref="B3:B66" si="0">SUMPRODUCT(MID(0&amp;A3,LARGE(INDEX(ISNUMBER(--MID(A3,ROW($1:$25),1))*
ROW($1:$25),0),ROW($1:$25))+1,1)*10^ROW($1:$25)/10)</f>
        <v>12457</v>
      </c>
      <c r="D3" s="7"/>
      <c r="E3" s="7">
        <f>E2+1</f>
        <v>1</v>
      </c>
      <c r="F3" s="7">
        <f ca="1">OFFSET($B$2,$E3*9,0)</f>
        <v>11143</v>
      </c>
      <c r="G3" s="7">
        <f ca="1">OFFSET($B$3,$E3*9,0)</f>
        <v>47339</v>
      </c>
      <c r="H3" s="7">
        <f ca="1">OFFSET($B$4,$E3*9,0)</f>
        <v>12761</v>
      </c>
      <c r="I3" s="7">
        <f ca="1">OFFSET($B$5,$E3*9,0)</f>
        <v>47040</v>
      </c>
      <c r="J3" s="7">
        <f ca="1">OFFSET($B$6,$E3*9,0)/10</f>
        <v>10740</v>
      </c>
      <c r="K3" s="7"/>
      <c r="L3" s="7"/>
      <c r="M3">
        <f t="shared" ref="M3:M14" ca="1" si="1">F3/(OFFSET($B$7,$E3*9,0))</f>
        <v>359.45161290322579</v>
      </c>
      <c r="N3">
        <f t="shared" ref="N3:N14" ca="1" si="2">J3/(OFFSET($B$7,($E3)*9,0))</f>
        <v>346.45161290322579</v>
      </c>
      <c r="O3">
        <f t="shared" ref="O3:O14" ca="1" si="3">H3/(OFFSET($B$7,($E3)*9,0))</f>
        <v>411.64516129032256</v>
      </c>
      <c r="P3">
        <f t="shared" ref="P3:P14" ca="1" si="4">M3-O3</f>
        <v>-52.193548387096769</v>
      </c>
      <c r="R3">
        <f t="shared" ref="R3:R14" ca="1" si="5">G3/(OFFSET($B$7,$E3*9,0))</f>
        <v>1527.0645161290322</v>
      </c>
      <c r="S3">
        <f t="shared" ref="S3:S14" ca="1" si="6">I3/(OFFSET($B$7,$E3*9,0))</f>
        <v>1517.4193548387098</v>
      </c>
      <c r="T3">
        <f t="shared" ref="T3:T14" ca="1" si="7">R3-S3</f>
        <v>9.6451612903224486</v>
      </c>
    </row>
    <row r="4" spans="1:20">
      <c r="A4" t="s">
        <v>127</v>
      </c>
      <c r="B4">
        <f t="shared" si="0"/>
        <v>3287</v>
      </c>
      <c r="D4" s="7"/>
      <c r="E4" s="7">
        <f t="shared" ref="E4:E24" si="8">E3+1</f>
        <v>2</v>
      </c>
      <c r="F4" s="7">
        <f t="shared" ref="F4:F24" ca="1" si="9">OFFSET($B$2,$E4*9,0)</f>
        <v>16320</v>
      </c>
      <c r="G4" s="7">
        <f t="shared" ref="G4:G24" ca="1" si="10">OFFSET($B$3,$E4*9,0)</f>
        <v>75266</v>
      </c>
      <c r="H4" s="7">
        <f t="shared" ref="H4:H24" ca="1" si="11">OFFSET($B$4,$E4*9,0)</f>
        <v>20376</v>
      </c>
      <c r="I4" s="7">
        <f t="shared" ref="I4:I24" ca="1" si="12">OFFSET($B$5,$E4*9,0)</f>
        <v>76687</v>
      </c>
      <c r="J4" s="7">
        <f t="shared" ref="J4:J24" ca="1" si="13">OFFSET($B$6,$E4*9,0)/10</f>
        <v>16440</v>
      </c>
      <c r="K4" s="7"/>
      <c r="L4" s="7"/>
      <c r="M4">
        <f t="shared" ca="1" si="1"/>
        <v>526.45161290322585</v>
      </c>
      <c r="N4">
        <f t="shared" ca="1" si="2"/>
        <v>530.32258064516134</v>
      </c>
      <c r="O4">
        <f t="shared" ca="1" si="3"/>
        <v>657.29032258064512</v>
      </c>
      <c r="P4">
        <f t="shared" ca="1" si="4"/>
        <v>-130.83870967741927</v>
      </c>
      <c r="R4">
        <f t="shared" ca="1" si="5"/>
        <v>2427.9354838709678</v>
      </c>
      <c r="S4">
        <f t="shared" ca="1" si="6"/>
        <v>2473.7741935483873</v>
      </c>
      <c r="T4">
        <f t="shared" ca="1" si="7"/>
        <v>-45.838709677419502</v>
      </c>
    </row>
    <row r="5" spans="1:20">
      <c r="A5" t="s">
        <v>128</v>
      </c>
      <c r="B5">
        <f t="shared" si="0"/>
        <v>11585</v>
      </c>
      <c r="D5" s="7"/>
      <c r="E5" s="7">
        <f t="shared" si="8"/>
        <v>3</v>
      </c>
      <c r="F5" s="7">
        <f t="shared" ca="1" si="9"/>
        <v>19303</v>
      </c>
      <c r="G5" s="7">
        <f t="shared" ca="1" si="10"/>
        <v>110444</v>
      </c>
      <c r="H5" s="7">
        <f t="shared" ca="1" si="11"/>
        <v>25489</v>
      </c>
      <c r="I5" s="7">
        <f t="shared" ca="1" si="12"/>
        <v>100563</v>
      </c>
      <c r="J5" s="7">
        <f t="shared" ca="1" si="13"/>
        <v>19320</v>
      </c>
      <c r="K5" s="7"/>
      <c r="L5" s="7"/>
      <c r="M5">
        <f t="shared" ca="1" si="1"/>
        <v>622.67741935483866</v>
      </c>
      <c r="N5">
        <f t="shared" ca="1" si="2"/>
        <v>623.22580645161293</v>
      </c>
      <c r="O5">
        <f t="shared" ca="1" si="3"/>
        <v>822.22580645161293</v>
      </c>
      <c r="P5">
        <f t="shared" ca="1" si="4"/>
        <v>-199.54838709677426</v>
      </c>
      <c r="R5">
        <f t="shared" ca="1" si="5"/>
        <v>3562.7096774193546</v>
      </c>
      <c r="S5">
        <f t="shared" ca="1" si="6"/>
        <v>3243.9677419354839</v>
      </c>
      <c r="T5">
        <f t="shared" ca="1" si="7"/>
        <v>318.74193548387075</v>
      </c>
    </row>
    <row r="6" spans="1:20">
      <c r="A6" t="s">
        <v>129</v>
      </c>
      <c r="B6">
        <f t="shared" si="0"/>
        <v>58800</v>
      </c>
      <c r="D6" s="7"/>
      <c r="E6" s="7">
        <f t="shared" si="8"/>
        <v>4</v>
      </c>
      <c r="F6" s="7">
        <f t="shared" ca="1" si="9"/>
        <v>18954</v>
      </c>
      <c r="G6" s="7">
        <f t="shared" ca="1" si="10"/>
        <v>127572</v>
      </c>
      <c r="H6" s="7">
        <f t="shared" ca="1" si="11"/>
        <v>28561</v>
      </c>
      <c r="I6" s="7">
        <f t="shared" ca="1" si="12"/>
        <v>110630</v>
      </c>
      <c r="J6" s="7">
        <f t="shared" ca="1" si="13"/>
        <v>20040</v>
      </c>
      <c r="K6" s="7"/>
      <c r="L6" s="7"/>
      <c r="M6">
        <f t="shared" ca="1" si="1"/>
        <v>676.92857142857144</v>
      </c>
      <c r="N6">
        <f t="shared" ca="1" si="2"/>
        <v>715.71428571428567</v>
      </c>
      <c r="O6">
        <f t="shared" ca="1" si="3"/>
        <v>1020.0357142857143</v>
      </c>
      <c r="P6">
        <f t="shared" ca="1" si="4"/>
        <v>-343.10714285714289</v>
      </c>
      <c r="R6">
        <f t="shared" ca="1" si="5"/>
        <v>4556.1428571428569</v>
      </c>
      <c r="S6">
        <f t="shared" ca="1" si="6"/>
        <v>3951.0714285714284</v>
      </c>
      <c r="T6">
        <f t="shared" ca="1" si="7"/>
        <v>605.07142857142844</v>
      </c>
    </row>
    <row r="7" spans="1:20">
      <c r="A7" t="s">
        <v>130</v>
      </c>
      <c r="B7">
        <f t="shared" si="0"/>
        <v>20</v>
      </c>
      <c r="D7" s="7"/>
      <c r="E7" s="7">
        <f t="shared" si="8"/>
        <v>5</v>
      </c>
      <c r="F7" s="7">
        <f t="shared" ca="1" si="9"/>
        <v>13688</v>
      </c>
      <c r="G7" s="7">
        <f t="shared" ca="1" si="10"/>
        <v>109431</v>
      </c>
      <c r="H7" s="7">
        <f t="shared" ca="1" si="11"/>
        <v>23391</v>
      </c>
      <c r="I7" s="7">
        <f t="shared" ca="1" si="12"/>
        <v>96921</v>
      </c>
      <c r="J7" s="7">
        <f t="shared" ca="1" si="13"/>
        <v>13020</v>
      </c>
      <c r="K7" s="7"/>
      <c r="L7" s="7"/>
      <c r="M7">
        <f t="shared" ca="1" si="1"/>
        <v>684.4</v>
      </c>
      <c r="N7">
        <f t="shared" ca="1" si="2"/>
        <v>651</v>
      </c>
      <c r="O7">
        <f t="shared" ca="1" si="3"/>
        <v>1169.55</v>
      </c>
      <c r="P7">
        <f t="shared" ca="1" si="4"/>
        <v>-485.15</v>
      </c>
      <c r="R7">
        <f t="shared" ca="1" si="5"/>
        <v>5471.55</v>
      </c>
      <c r="S7">
        <f t="shared" ca="1" si="6"/>
        <v>4846.05</v>
      </c>
      <c r="T7">
        <f t="shared" ca="1" si="7"/>
        <v>625.5</v>
      </c>
    </row>
    <row r="8" spans="1:20">
      <c r="B8">
        <f t="shared" si="0"/>
        <v>0</v>
      </c>
      <c r="D8" s="7"/>
      <c r="E8" s="7">
        <f t="shared" si="8"/>
        <v>6</v>
      </c>
      <c r="F8" s="7">
        <f t="shared" ca="1" si="9"/>
        <v>5544</v>
      </c>
      <c r="G8" s="7">
        <f t="shared" ca="1" si="10"/>
        <v>45787</v>
      </c>
      <c r="H8" s="7">
        <f t="shared" ca="1" si="11"/>
        <v>8787</v>
      </c>
      <c r="I8" s="7">
        <f t="shared" ca="1" si="12"/>
        <v>37128</v>
      </c>
      <c r="J8" s="7">
        <f t="shared" ca="1" si="13"/>
        <v>4560</v>
      </c>
      <c r="K8" s="7"/>
      <c r="L8" s="7"/>
      <c r="M8">
        <f t="shared" ca="1" si="1"/>
        <v>792</v>
      </c>
      <c r="N8">
        <f t="shared" ca="1" si="2"/>
        <v>651.42857142857144</v>
      </c>
      <c r="O8">
        <f t="shared" ca="1" si="3"/>
        <v>1255.2857142857142</v>
      </c>
      <c r="P8">
        <f t="shared" ca="1" si="4"/>
        <v>-463.28571428571422</v>
      </c>
      <c r="R8">
        <f t="shared" ca="1" si="5"/>
        <v>6541</v>
      </c>
      <c r="S8">
        <f t="shared" ca="1" si="6"/>
        <v>5304</v>
      </c>
      <c r="T8">
        <f t="shared" ca="1" si="7"/>
        <v>1237</v>
      </c>
    </row>
    <row r="9" spans="1:20">
      <c r="B9">
        <f t="shared" si="0"/>
        <v>0</v>
      </c>
      <c r="D9" s="7"/>
      <c r="E9" s="7">
        <f t="shared" si="8"/>
        <v>7</v>
      </c>
      <c r="F9" s="7">
        <f t="shared" ca="1" si="9"/>
        <v>7729</v>
      </c>
      <c r="G9" s="7">
        <f t="shared" ca="1" si="10"/>
        <v>75212</v>
      </c>
      <c r="H9" s="7">
        <f t="shared" ca="1" si="11"/>
        <v>13726</v>
      </c>
      <c r="I9" s="7">
        <f t="shared" ca="1" si="12"/>
        <v>57123</v>
      </c>
      <c r="J9" s="7">
        <f t="shared" ca="1" si="13"/>
        <v>8160</v>
      </c>
      <c r="K9" s="7"/>
      <c r="L9" s="7"/>
      <c r="M9">
        <f t="shared" ca="1" si="1"/>
        <v>772.9</v>
      </c>
      <c r="N9">
        <f t="shared" ca="1" si="2"/>
        <v>816</v>
      </c>
      <c r="O9">
        <f t="shared" ca="1" si="3"/>
        <v>1372.6</v>
      </c>
      <c r="P9">
        <f t="shared" ca="1" si="4"/>
        <v>-599.69999999999993</v>
      </c>
      <c r="R9">
        <f t="shared" ca="1" si="5"/>
        <v>7521.2</v>
      </c>
      <c r="S9">
        <f t="shared" ca="1" si="6"/>
        <v>5712.3</v>
      </c>
      <c r="T9">
        <f t="shared" ca="1" si="7"/>
        <v>1808.8999999999996</v>
      </c>
    </row>
    <row r="10" spans="1:20">
      <c r="A10" t="s">
        <v>27</v>
      </c>
      <c r="B10">
        <f t="shared" si="0"/>
        <v>31</v>
      </c>
      <c r="D10" s="7"/>
      <c r="E10" s="7">
        <f t="shared" si="8"/>
        <v>8</v>
      </c>
      <c r="F10" s="7">
        <f t="shared" ca="1" si="9"/>
        <v>565</v>
      </c>
      <c r="G10" s="7">
        <f t="shared" ca="1" si="10"/>
        <v>8566</v>
      </c>
      <c r="H10" s="7">
        <f t="shared" ca="1" si="11"/>
        <v>2157</v>
      </c>
      <c r="I10" s="7">
        <f t="shared" ca="1" si="12"/>
        <v>9289</v>
      </c>
      <c r="J10" s="7">
        <f t="shared" ca="1" si="13"/>
        <v>1020</v>
      </c>
      <c r="K10" s="7"/>
      <c r="L10" s="7"/>
      <c r="M10">
        <f t="shared" ca="1" si="1"/>
        <v>565</v>
      </c>
      <c r="N10">
        <f t="shared" ca="1" si="2"/>
        <v>1020</v>
      </c>
      <c r="O10">
        <f t="shared" ca="1" si="3"/>
        <v>2157</v>
      </c>
      <c r="P10">
        <f t="shared" ca="1" si="4"/>
        <v>-1592</v>
      </c>
      <c r="R10">
        <f t="shared" ca="1" si="5"/>
        <v>8566</v>
      </c>
      <c r="S10">
        <f t="shared" ca="1" si="6"/>
        <v>9289</v>
      </c>
      <c r="T10">
        <f t="shared" ca="1" si="7"/>
        <v>-723</v>
      </c>
    </row>
    <row r="11" spans="1:20">
      <c r="A11" t="s">
        <v>131</v>
      </c>
      <c r="B11">
        <f t="shared" si="0"/>
        <v>11143</v>
      </c>
      <c r="D11" s="7"/>
      <c r="E11" s="7">
        <f t="shared" si="8"/>
        <v>9</v>
      </c>
      <c r="F11" s="7">
        <f t="shared" ca="1" si="9"/>
        <v>2258</v>
      </c>
      <c r="G11" s="7">
        <f t="shared" ca="1" si="10"/>
        <v>27503</v>
      </c>
      <c r="H11" s="7">
        <f t="shared" ca="1" si="11"/>
        <v>4331</v>
      </c>
      <c r="I11" s="7">
        <f t="shared" ca="1" si="12"/>
        <v>15141</v>
      </c>
      <c r="J11" s="7">
        <f t="shared" ca="1" si="13"/>
        <v>1620</v>
      </c>
      <c r="K11" s="7"/>
      <c r="L11" s="7"/>
      <c r="M11">
        <f t="shared" ca="1" si="1"/>
        <v>752.66666666666663</v>
      </c>
      <c r="N11">
        <f t="shared" ca="1" si="2"/>
        <v>540</v>
      </c>
      <c r="O11">
        <f t="shared" ca="1" si="3"/>
        <v>1443.6666666666667</v>
      </c>
      <c r="P11">
        <f t="shared" ca="1" si="4"/>
        <v>-691.00000000000011</v>
      </c>
      <c r="R11">
        <f t="shared" ca="1" si="5"/>
        <v>9167.6666666666661</v>
      </c>
      <c r="S11">
        <f t="shared" ca="1" si="6"/>
        <v>5047</v>
      </c>
      <c r="T11">
        <f t="shared" ca="1" si="7"/>
        <v>4120.6666666666661</v>
      </c>
    </row>
    <row r="12" spans="1:20">
      <c r="A12" t="s">
        <v>132</v>
      </c>
      <c r="B12">
        <f t="shared" si="0"/>
        <v>47339</v>
      </c>
      <c r="D12" s="7"/>
      <c r="E12" s="7">
        <f t="shared" si="8"/>
        <v>10</v>
      </c>
      <c r="F12" s="7">
        <f t="shared" ca="1" si="9"/>
        <v>1772</v>
      </c>
      <c r="G12" s="7">
        <f t="shared" ca="1" si="10"/>
        <v>20298</v>
      </c>
      <c r="H12" s="7">
        <f t="shared" ca="1" si="11"/>
        <v>4856</v>
      </c>
      <c r="I12" s="7">
        <f t="shared" ca="1" si="12"/>
        <v>21898</v>
      </c>
      <c r="J12" s="7">
        <f t="shared" ca="1" si="13"/>
        <v>1260</v>
      </c>
      <c r="K12" s="7"/>
      <c r="L12" s="7"/>
      <c r="M12">
        <f t="shared" ca="1" si="1"/>
        <v>886</v>
      </c>
      <c r="N12">
        <f t="shared" ca="1" si="2"/>
        <v>630</v>
      </c>
      <c r="O12">
        <f t="shared" ca="1" si="3"/>
        <v>2428</v>
      </c>
      <c r="P12">
        <f t="shared" ca="1" si="4"/>
        <v>-1542</v>
      </c>
      <c r="R12">
        <f t="shared" ca="1" si="5"/>
        <v>10149</v>
      </c>
      <c r="S12">
        <f t="shared" ca="1" si="6"/>
        <v>10949</v>
      </c>
      <c r="T12">
        <f t="shared" ca="1" si="7"/>
        <v>-800</v>
      </c>
    </row>
    <row r="13" spans="1:20">
      <c r="A13" t="s">
        <v>133</v>
      </c>
      <c r="B13">
        <f t="shared" si="0"/>
        <v>12761</v>
      </c>
      <c r="D13" s="7"/>
      <c r="E13" s="7">
        <f t="shared" si="8"/>
        <v>11</v>
      </c>
      <c r="F13" s="7">
        <f t="shared" ca="1" si="9"/>
        <v>3204</v>
      </c>
      <c r="G13" s="7">
        <f t="shared" ca="1" si="10"/>
        <v>34268</v>
      </c>
      <c r="H13" s="7">
        <f t="shared" ca="1" si="11"/>
        <v>6108</v>
      </c>
      <c r="I13" s="7">
        <f t="shared" ca="1" si="12"/>
        <v>26530</v>
      </c>
      <c r="J13" s="7">
        <f t="shared" ca="1" si="13"/>
        <v>960</v>
      </c>
      <c r="K13" s="7"/>
      <c r="L13" s="7"/>
      <c r="M13">
        <f t="shared" ca="1" si="1"/>
        <v>1068</v>
      </c>
      <c r="N13">
        <f t="shared" ca="1" si="2"/>
        <v>320</v>
      </c>
      <c r="O13">
        <f t="shared" ca="1" si="3"/>
        <v>2036</v>
      </c>
      <c r="P13">
        <f t="shared" ca="1" si="4"/>
        <v>-968</v>
      </c>
      <c r="R13">
        <f t="shared" ca="1" si="5"/>
        <v>11422.666666666666</v>
      </c>
      <c r="S13">
        <f t="shared" ca="1" si="6"/>
        <v>8843.3333333333339</v>
      </c>
      <c r="T13">
        <f t="shared" ca="1" si="7"/>
        <v>2579.3333333333321</v>
      </c>
    </row>
    <row r="14" spans="1:20">
      <c r="A14" t="s">
        <v>134</v>
      </c>
      <c r="B14">
        <f t="shared" si="0"/>
        <v>47040</v>
      </c>
      <c r="D14" s="7"/>
      <c r="E14" s="7">
        <f t="shared" si="8"/>
        <v>12</v>
      </c>
      <c r="F14" s="7">
        <f t="shared" ca="1" si="9"/>
        <v>909</v>
      </c>
      <c r="G14" s="7">
        <f t="shared" ca="1" si="10"/>
        <v>12012</v>
      </c>
      <c r="H14" s="7">
        <f t="shared" ca="1" si="11"/>
        <v>2716</v>
      </c>
      <c r="I14" s="7">
        <f t="shared" ca="1" si="12"/>
        <v>11774</v>
      </c>
      <c r="J14" s="7">
        <f t="shared" ca="1" si="13"/>
        <v>120</v>
      </c>
      <c r="K14" s="7"/>
      <c r="L14" s="7"/>
      <c r="M14">
        <f t="shared" ca="1" si="1"/>
        <v>909</v>
      </c>
      <c r="N14">
        <f t="shared" ca="1" si="2"/>
        <v>120</v>
      </c>
      <c r="O14">
        <f t="shared" ca="1" si="3"/>
        <v>2716</v>
      </c>
      <c r="P14">
        <f t="shared" ca="1" si="4"/>
        <v>-1807</v>
      </c>
      <c r="R14">
        <f t="shared" ca="1" si="5"/>
        <v>12012</v>
      </c>
      <c r="S14">
        <f t="shared" ca="1" si="6"/>
        <v>11774</v>
      </c>
      <c r="T14">
        <f t="shared" ca="1" si="7"/>
        <v>238</v>
      </c>
    </row>
    <row r="15" spans="1:20">
      <c r="A15" t="s">
        <v>135</v>
      </c>
      <c r="B15">
        <f t="shared" si="0"/>
        <v>107400</v>
      </c>
      <c r="D15" s="7"/>
      <c r="E15" s="7">
        <f t="shared" si="8"/>
        <v>13</v>
      </c>
      <c r="F15" s="7">
        <f t="shared" ca="1" si="9"/>
        <v>0</v>
      </c>
      <c r="G15" s="7">
        <f t="shared" ca="1" si="10"/>
        <v>0</v>
      </c>
      <c r="H15" s="7">
        <f t="shared" ca="1" si="11"/>
        <v>0</v>
      </c>
      <c r="I15" s="7">
        <f t="shared" ca="1" si="12"/>
        <v>0</v>
      </c>
      <c r="J15" s="7">
        <f t="shared" ca="1" si="13"/>
        <v>0</v>
      </c>
      <c r="K15" s="7"/>
      <c r="L15" s="7"/>
    </row>
    <row r="16" spans="1:20">
      <c r="A16" t="s">
        <v>33</v>
      </c>
      <c r="B16">
        <f t="shared" si="0"/>
        <v>31</v>
      </c>
      <c r="D16" s="7"/>
      <c r="E16" s="7">
        <f t="shared" si="8"/>
        <v>14</v>
      </c>
      <c r="F16" s="7">
        <f t="shared" ca="1" si="9"/>
        <v>1123</v>
      </c>
      <c r="G16" s="7">
        <f t="shared" ca="1" si="10"/>
        <v>14831</v>
      </c>
      <c r="H16" s="7">
        <f t="shared" ca="1" si="11"/>
        <v>2834</v>
      </c>
      <c r="I16" s="7">
        <f t="shared" ca="1" si="12"/>
        <v>12899</v>
      </c>
      <c r="J16" s="7">
        <f t="shared" ca="1" si="13"/>
        <v>660</v>
      </c>
      <c r="K16" s="7"/>
      <c r="L16" s="7"/>
    </row>
    <row r="17" spans="1:12">
      <c r="B17">
        <f t="shared" si="0"/>
        <v>0</v>
      </c>
      <c r="D17" s="7"/>
      <c r="E17" s="7">
        <f t="shared" si="8"/>
        <v>15</v>
      </c>
      <c r="F17" s="7">
        <f t="shared" ca="1" si="9"/>
        <v>0</v>
      </c>
      <c r="G17" s="7">
        <f t="shared" ca="1" si="10"/>
        <v>0</v>
      </c>
      <c r="H17" s="7">
        <f t="shared" ca="1" si="11"/>
        <v>0</v>
      </c>
      <c r="I17" s="7">
        <f t="shared" ca="1" si="12"/>
        <v>0</v>
      </c>
      <c r="J17" s="7">
        <f t="shared" ca="1" si="13"/>
        <v>0</v>
      </c>
      <c r="K17" s="7"/>
      <c r="L17" s="7"/>
    </row>
    <row r="18" spans="1:12">
      <c r="B18">
        <f t="shared" si="0"/>
        <v>0</v>
      </c>
      <c r="D18" s="7"/>
      <c r="E18" s="7">
        <f t="shared" si="8"/>
        <v>16</v>
      </c>
      <c r="F18" s="7">
        <f t="shared" ca="1" si="9"/>
        <v>0</v>
      </c>
      <c r="G18" s="7">
        <f t="shared" ca="1" si="10"/>
        <v>0</v>
      </c>
      <c r="H18" s="7">
        <f t="shared" ca="1" si="11"/>
        <v>0</v>
      </c>
      <c r="I18" s="7">
        <f t="shared" ca="1" si="12"/>
        <v>0</v>
      </c>
      <c r="J18" s="7">
        <f t="shared" ca="1" si="13"/>
        <v>0</v>
      </c>
      <c r="K18" s="7"/>
      <c r="L18" s="7"/>
    </row>
    <row r="19" spans="1:12">
      <c r="A19" t="s">
        <v>27</v>
      </c>
      <c r="B19">
        <f t="shared" si="0"/>
        <v>31</v>
      </c>
      <c r="D19" s="7"/>
      <c r="E19" s="7">
        <f t="shared" si="8"/>
        <v>17</v>
      </c>
      <c r="F19" s="7">
        <f t="shared" ca="1" si="9"/>
        <v>0</v>
      </c>
      <c r="G19" s="7">
        <f t="shared" ca="1" si="10"/>
        <v>0</v>
      </c>
      <c r="H19" s="7">
        <f t="shared" ca="1" si="11"/>
        <v>0</v>
      </c>
      <c r="I19" s="7">
        <f t="shared" ca="1" si="12"/>
        <v>0</v>
      </c>
      <c r="J19" s="7">
        <f t="shared" ca="1" si="13"/>
        <v>0</v>
      </c>
      <c r="K19" s="7"/>
      <c r="L19" s="7"/>
    </row>
    <row r="20" spans="1:12">
      <c r="A20" t="s">
        <v>136</v>
      </c>
      <c r="B20">
        <f t="shared" si="0"/>
        <v>16320</v>
      </c>
      <c r="D20" s="7"/>
      <c r="E20" s="7">
        <f t="shared" si="8"/>
        <v>18</v>
      </c>
      <c r="F20" s="7">
        <f t="shared" ca="1" si="9"/>
        <v>0</v>
      </c>
      <c r="G20" s="7">
        <f t="shared" ca="1" si="10"/>
        <v>0</v>
      </c>
      <c r="H20" s="7">
        <f t="shared" ca="1" si="11"/>
        <v>0</v>
      </c>
      <c r="I20" s="7">
        <f t="shared" ca="1" si="12"/>
        <v>0</v>
      </c>
      <c r="J20" s="7">
        <f t="shared" ca="1" si="13"/>
        <v>0</v>
      </c>
      <c r="K20" s="7"/>
      <c r="L20" s="7"/>
    </row>
    <row r="21" spans="1:12">
      <c r="A21" t="s">
        <v>137</v>
      </c>
      <c r="B21">
        <f t="shared" si="0"/>
        <v>75266</v>
      </c>
      <c r="D21" s="7"/>
      <c r="E21" s="7">
        <f>E20+1</f>
        <v>19</v>
      </c>
      <c r="F21" s="7">
        <f t="shared" ca="1" si="9"/>
        <v>0</v>
      </c>
      <c r="G21" s="7">
        <f t="shared" ca="1" si="10"/>
        <v>0</v>
      </c>
      <c r="H21" s="7">
        <f t="shared" ca="1" si="11"/>
        <v>0</v>
      </c>
      <c r="I21" s="7">
        <f t="shared" ca="1" si="12"/>
        <v>0</v>
      </c>
      <c r="J21" s="7">
        <f t="shared" ca="1" si="13"/>
        <v>0</v>
      </c>
      <c r="K21" s="7"/>
      <c r="L21" s="7"/>
    </row>
    <row r="22" spans="1:12">
      <c r="A22" t="s">
        <v>138</v>
      </c>
      <c r="B22">
        <f t="shared" si="0"/>
        <v>20376</v>
      </c>
      <c r="D22" s="7"/>
      <c r="E22" s="7">
        <f t="shared" si="8"/>
        <v>20</v>
      </c>
      <c r="F22" s="7">
        <f t="shared" ca="1" si="9"/>
        <v>0</v>
      </c>
      <c r="G22" s="7">
        <f t="shared" ca="1" si="10"/>
        <v>0</v>
      </c>
      <c r="H22" s="7">
        <f t="shared" ca="1" si="11"/>
        <v>0</v>
      </c>
      <c r="I22" s="7">
        <f t="shared" ca="1" si="12"/>
        <v>0</v>
      </c>
      <c r="J22" s="7">
        <f t="shared" ca="1" si="13"/>
        <v>0</v>
      </c>
      <c r="K22" s="7"/>
      <c r="L22" s="7"/>
    </row>
    <row r="23" spans="1:12">
      <c r="A23" t="s">
        <v>139</v>
      </c>
      <c r="B23">
        <f t="shared" si="0"/>
        <v>76687</v>
      </c>
      <c r="D23" s="7"/>
      <c r="E23" s="7">
        <f>E22+1</f>
        <v>21</v>
      </c>
      <c r="F23" s="7">
        <f t="shared" ca="1" si="9"/>
        <v>0</v>
      </c>
      <c r="G23" s="7">
        <f t="shared" ca="1" si="10"/>
        <v>0</v>
      </c>
      <c r="H23" s="7">
        <f t="shared" ca="1" si="11"/>
        <v>0</v>
      </c>
      <c r="I23" s="7">
        <f t="shared" ca="1" si="12"/>
        <v>0</v>
      </c>
      <c r="J23" s="7">
        <f t="shared" ca="1" si="13"/>
        <v>0</v>
      </c>
      <c r="K23" s="7"/>
      <c r="L23" s="7"/>
    </row>
    <row r="24" spans="1:12">
      <c r="A24" t="s">
        <v>140</v>
      </c>
      <c r="B24">
        <f t="shared" si="0"/>
        <v>164400</v>
      </c>
      <c r="D24" s="7"/>
      <c r="E24" s="7">
        <f t="shared" si="8"/>
        <v>22</v>
      </c>
      <c r="F24" s="7">
        <f t="shared" ca="1" si="9"/>
        <v>0</v>
      </c>
      <c r="G24" s="7">
        <f t="shared" ca="1" si="10"/>
        <v>0</v>
      </c>
      <c r="H24" s="7">
        <f t="shared" ca="1" si="11"/>
        <v>0</v>
      </c>
      <c r="I24" s="7">
        <f t="shared" ca="1" si="12"/>
        <v>0</v>
      </c>
      <c r="J24" s="7">
        <f t="shared" ca="1" si="13"/>
        <v>0</v>
      </c>
      <c r="K24" s="7"/>
      <c r="L24" s="7"/>
    </row>
    <row r="25" spans="1:12">
      <c r="A25" t="s">
        <v>33</v>
      </c>
      <c r="B25">
        <f t="shared" si="0"/>
        <v>31</v>
      </c>
      <c r="D25" s="7"/>
      <c r="E25" s="7"/>
      <c r="F25" s="7"/>
      <c r="G25" s="7"/>
      <c r="H25" s="7"/>
      <c r="I25" s="7"/>
      <c r="J25" s="7"/>
      <c r="K25" s="7"/>
    </row>
    <row r="26" spans="1:12">
      <c r="B26">
        <f t="shared" si="0"/>
        <v>0</v>
      </c>
    </row>
    <row r="27" spans="1:12">
      <c r="B27">
        <f t="shared" si="0"/>
        <v>0</v>
      </c>
    </row>
    <row r="28" spans="1:12">
      <c r="A28" t="s">
        <v>27</v>
      </c>
      <c r="B28">
        <f t="shared" si="0"/>
        <v>31</v>
      </c>
    </row>
    <row r="29" spans="1:12">
      <c r="A29" t="s">
        <v>141</v>
      </c>
      <c r="B29">
        <f t="shared" si="0"/>
        <v>19303</v>
      </c>
    </row>
    <row r="30" spans="1:12">
      <c r="A30" t="s">
        <v>142</v>
      </c>
      <c r="B30">
        <f t="shared" si="0"/>
        <v>110444</v>
      </c>
    </row>
    <row r="31" spans="1:12">
      <c r="A31" t="s">
        <v>143</v>
      </c>
      <c r="B31">
        <f t="shared" si="0"/>
        <v>25489</v>
      </c>
    </row>
    <row r="32" spans="1:12">
      <c r="A32" t="s">
        <v>144</v>
      </c>
      <c r="B32">
        <f t="shared" si="0"/>
        <v>100563</v>
      </c>
    </row>
    <row r="33" spans="1:2">
      <c r="A33" t="s">
        <v>145</v>
      </c>
      <c r="B33">
        <f t="shared" si="0"/>
        <v>193200</v>
      </c>
    </row>
    <row r="34" spans="1:2">
      <c r="A34" t="s">
        <v>33</v>
      </c>
      <c r="B34">
        <f t="shared" si="0"/>
        <v>31</v>
      </c>
    </row>
    <row r="35" spans="1:2">
      <c r="B35">
        <f t="shared" si="0"/>
        <v>0</v>
      </c>
    </row>
    <row r="36" spans="1:2">
      <c r="B36">
        <f t="shared" si="0"/>
        <v>0</v>
      </c>
    </row>
    <row r="37" spans="1:2">
      <c r="A37" t="s">
        <v>146</v>
      </c>
      <c r="B37">
        <f t="shared" si="0"/>
        <v>28</v>
      </c>
    </row>
    <row r="38" spans="1:2">
      <c r="A38" t="s">
        <v>147</v>
      </c>
      <c r="B38">
        <f t="shared" si="0"/>
        <v>18954</v>
      </c>
    </row>
    <row r="39" spans="1:2">
      <c r="A39" t="s">
        <v>148</v>
      </c>
      <c r="B39">
        <f t="shared" si="0"/>
        <v>127572</v>
      </c>
    </row>
    <row r="40" spans="1:2">
      <c r="A40" t="s">
        <v>149</v>
      </c>
      <c r="B40">
        <f t="shared" si="0"/>
        <v>28561</v>
      </c>
    </row>
    <row r="41" spans="1:2">
      <c r="A41" t="s">
        <v>150</v>
      </c>
      <c r="B41">
        <f t="shared" si="0"/>
        <v>110630</v>
      </c>
    </row>
    <row r="42" spans="1:2">
      <c r="A42" t="s">
        <v>151</v>
      </c>
      <c r="B42">
        <f t="shared" si="0"/>
        <v>200400</v>
      </c>
    </row>
    <row r="43" spans="1:2">
      <c r="A43" t="s">
        <v>152</v>
      </c>
      <c r="B43">
        <f t="shared" si="0"/>
        <v>28</v>
      </c>
    </row>
    <row r="44" spans="1:2">
      <c r="B44">
        <f t="shared" si="0"/>
        <v>0</v>
      </c>
    </row>
    <row r="45" spans="1:2">
      <c r="B45">
        <f t="shared" si="0"/>
        <v>0</v>
      </c>
    </row>
    <row r="46" spans="1:2">
      <c r="A46" t="s">
        <v>124</v>
      </c>
      <c r="B46">
        <f t="shared" si="0"/>
        <v>20</v>
      </c>
    </row>
    <row r="47" spans="1:2">
      <c r="A47" t="s">
        <v>153</v>
      </c>
      <c r="B47">
        <f t="shared" si="0"/>
        <v>13688</v>
      </c>
    </row>
    <row r="48" spans="1:2">
      <c r="A48" t="s">
        <v>154</v>
      </c>
      <c r="B48">
        <f t="shared" si="0"/>
        <v>109431</v>
      </c>
    </row>
    <row r="49" spans="1:2">
      <c r="A49" t="s">
        <v>155</v>
      </c>
      <c r="B49">
        <f t="shared" si="0"/>
        <v>23391</v>
      </c>
    </row>
    <row r="50" spans="1:2">
      <c r="A50" t="s">
        <v>156</v>
      </c>
      <c r="B50">
        <f t="shared" si="0"/>
        <v>96921</v>
      </c>
    </row>
    <row r="51" spans="1:2">
      <c r="A51" t="s">
        <v>157</v>
      </c>
      <c r="B51">
        <f t="shared" si="0"/>
        <v>130200</v>
      </c>
    </row>
    <row r="52" spans="1:2">
      <c r="A52" t="s">
        <v>130</v>
      </c>
      <c r="B52">
        <f t="shared" si="0"/>
        <v>20</v>
      </c>
    </row>
    <row r="53" spans="1:2">
      <c r="B53">
        <f t="shared" si="0"/>
        <v>0</v>
      </c>
    </row>
    <row r="54" spans="1:2">
      <c r="B54">
        <f t="shared" si="0"/>
        <v>0</v>
      </c>
    </row>
    <row r="55" spans="1:2">
      <c r="A55" t="s">
        <v>96</v>
      </c>
      <c r="B55">
        <f t="shared" si="0"/>
        <v>7</v>
      </c>
    </row>
    <row r="56" spans="1:2">
      <c r="A56" t="s">
        <v>158</v>
      </c>
      <c r="B56">
        <f t="shared" si="0"/>
        <v>5544</v>
      </c>
    </row>
    <row r="57" spans="1:2">
      <c r="A57" t="s">
        <v>159</v>
      </c>
      <c r="B57">
        <f t="shared" si="0"/>
        <v>45787</v>
      </c>
    </row>
    <row r="58" spans="1:2">
      <c r="A58" t="s">
        <v>160</v>
      </c>
      <c r="B58">
        <f t="shared" si="0"/>
        <v>8787</v>
      </c>
    </row>
    <row r="59" spans="1:2">
      <c r="A59" t="s">
        <v>161</v>
      </c>
      <c r="B59">
        <f t="shared" si="0"/>
        <v>37128</v>
      </c>
    </row>
    <row r="60" spans="1:2">
      <c r="A60" t="s">
        <v>94</v>
      </c>
      <c r="B60">
        <f t="shared" si="0"/>
        <v>45600</v>
      </c>
    </row>
    <row r="61" spans="1:2">
      <c r="A61" t="s">
        <v>102</v>
      </c>
      <c r="B61">
        <f t="shared" si="0"/>
        <v>7</v>
      </c>
    </row>
    <row r="62" spans="1:2">
      <c r="B62">
        <f t="shared" si="0"/>
        <v>0</v>
      </c>
    </row>
    <row r="63" spans="1:2">
      <c r="B63">
        <f t="shared" si="0"/>
        <v>0</v>
      </c>
    </row>
    <row r="64" spans="1:2">
      <c r="A64" t="s">
        <v>75</v>
      </c>
      <c r="B64">
        <f t="shared" si="0"/>
        <v>10</v>
      </c>
    </row>
    <row r="65" spans="1:2">
      <c r="A65" t="s">
        <v>162</v>
      </c>
      <c r="B65">
        <f t="shared" si="0"/>
        <v>7729</v>
      </c>
    </row>
    <row r="66" spans="1:2">
      <c r="A66" t="s">
        <v>163</v>
      </c>
      <c r="B66">
        <f t="shared" si="0"/>
        <v>75212</v>
      </c>
    </row>
    <row r="67" spans="1:2">
      <c r="A67" t="s">
        <v>164</v>
      </c>
      <c r="B67">
        <f t="shared" ref="B67:B130" si="14">SUMPRODUCT(MID(0&amp;A67,LARGE(INDEX(ISNUMBER(--MID(A67,ROW($1:$25),1))*
ROW($1:$25),0),ROW($1:$25))+1,1)*10^ROW($1:$25)/10)</f>
        <v>13726</v>
      </c>
    </row>
    <row r="68" spans="1:2">
      <c r="A68" t="s">
        <v>165</v>
      </c>
      <c r="B68">
        <f t="shared" si="14"/>
        <v>57123</v>
      </c>
    </row>
    <row r="69" spans="1:2">
      <c r="A69" t="s">
        <v>166</v>
      </c>
      <c r="B69">
        <f t="shared" si="14"/>
        <v>81600</v>
      </c>
    </row>
    <row r="70" spans="1:2">
      <c r="A70" t="s">
        <v>81</v>
      </c>
      <c r="B70">
        <f t="shared" si="14"/>
        <v>10</v>
      </c>
    </row>
    <row r="71" spans="1:2">
      <c r="B71">
        <f t="shared" si="14"/>
        <v>0</v>
      </c>
    </row>
    <row r="72" spans="1:2">
      <c r="B72">
        <f t="shared" si="14"/>
        <v>0</v>
      </c>
    </row>
    <row r="73" spans="1:2">
      <c r="A73" t="s">
        <v>167</v>
      </c>
      <c r="B73">
        <f t="shared" si="14"/>
        <v>1</v>
      </c>
    </row>
    <row r="74" spans="1:2">
      <c r="A74" t="s">
        <v>168</v>
      </c>
      <c r="B74">
        <f t="shared" si="14"/>
        <v>565</v>
      </c>
    </row>
    <row r="75" spans="1:2">
      <c r="A75" t="s">
        <v>169</v>
      </c>
      <c r="B75">
        <f t="shared" si="14"/>
        <v>8566</v>
      </c>
    </row>
    <row r="76" spans="1:2">
      <c r="A76" t="s">
        <v>170</v>
      </c>
      <c r="B76">
        <f t="shared" si="14"/>
        <v>2157</v>
      </c>
    </row>
    <row r="77" spans="1:2">
      <c r="A77" t="s">
        <v>171</v>
      </c>
      <c r="B77">
        <f t="shared" si="14"/>
        <v>9289</v>
      </c>
    </row>
    <row r="78" spans="1:2">
      <c r="A78" t="s">
        <v>172</v>
      </c>
      <c r="B78">
        <f t="shared" si="14"/>
        <v>10200</v>
      </c>
    </row>
    <row r="79" spans="1:2">
      <c r="A79" t="s">
        <v>173</v>
      </c>
      <c r="B79">
        <f t="shared" si="14"/>
        <v>1</v>
      </c>
    </row>
    <row r="80" spans="1:2">
      <c r="B80">
        <f t="shared" si="14"/>
        <v>0</v>
      </c>
    </row>
    <row r="81" spans="1:2">
      <c r="B81">
        <f t="shared" si="14"/>
        <v>0</v>
      </c>
    </row>
    <row r="82" spans="1:2">
      <c r="A82" t="s">
        <v>174</v>
      </c>
      <c r="B82">
        <f t="shared" si="14"/>
        <v>3</v>
      </c>
    </row>
    <row r="83" spans="1:2">
      <c r="A83" t="s">
        <v>175</v>
      </c>
      <c r="B83">
        <f t="shared" si="14"/>
        <v>2258</v>
      </c>
    </row>
    <row r="84" spans="1:2">
      <c r="A84" t="s">
        <v>176</v>
      </c>
      <c r="B84">
        <f t="shared" si="14"/>
        <v>27503</v>
      </c>
    </row>
    <row r="85" spans="1:2">
      <c r="A85" t="s">
        <v>177</v>
      </c>
      <c r="B85">
        <f t="shared" si="14"/>
        <v>4331</v>
      </c>
    </row>
    <row r="86" spans="1:2">
      <c r="A86" t="s">
        <v>178</v>
      </c>
      <c r="B86">
        <f t="shared" si="14"/>
        <v>15141</v>
      </c>
    </row>
    <row r="87" spans="1:2">
      <c r="A87" t="s">
        <v>179</v>
      </c>
      <c r="B87">
        <f t="shared" si="14"/>
        <v>16200</v>
      </c>
    </row>
    <row r="88" spans="1:2">
      <c r="A88" t="s">
        <v>180</v>
      </c>
      <c r="B88">
        <f t="shared" si="14"/>
        <v>3</v>
      </c>
    </row>
    <row r="89" spans="1:2">
      <c r="B89">
        <f t="shared" si="14"/>
        <v>0</v>
      </c>
    </row>
    <row r="90" spans="1:2">
      <c r="B90">
        <f t="shared" si="14"/>
        <v>0</v>
      </c>
    </row>
    <row r="91" spans="1:2">
      <c r="A91" t="s">
        <v>110</v>
      </c>
      <c r="B91">
        <f t="shared" si="14"/>
        <v>2</v>
      </c>
    </row>
    <row r="92" spans="1:2">
      <c r="A92" t="s">
        <v>181</v>
      </c>
      <c r="B92">
        <f t="shared" si="14"/>
        <v>1772</v>
      </c>
    </row>
    <row r="93" spans="1:2">
      <c r="A93" t="s">
        <v>182</v>
      </c>
      <c r="B93">
        <f t="shared" si="14"/>
        <v>20298</v>
      </c>
    </row>
    <row r="94" spans="1:2">
      <c r="A94" t="s">
        <v>183</v>
      </c>
      <c r="B94">
        <f t="shared" si="14"/>
        <v>4856</v>
      </c>
    </row>
    <row r="95" spans="1:2">
      <c r="A95" t="s">
        <v>184</v>
      </c>
      <c r="B95">
        <f t="shared" si="14"/>
        <v>21898</v>
      </c>
    </row>
    <row r="96" spans="1:2">
      <c r="A96" t="s">
        <v>185</v>
      </c>
      <c r="B96">
        <f t="shared" si="14"/>
        <v>12600</v>
      </c>
    </row>
    <row r="97" spans="1:2">
      <c r="A97" t="s">
        <v>116</v>
      </c>
      <c r="B97">
        <f t="shared" si="14"/>
        <v>2</v>
      </c>
    </row>
    <row r="98" spans="1:2">
      <c r="B98">
        <f t="shared" si="14"/>
        <v>0</v>
      </c>
    </row>
    <row r="99" spans="1:2">
      <c r="B99">
        <f t="shared" si="14"/>
        <v>0</v>
      </c>
    </row>
    <row r="100" spans="1:2">
      <c r="A100" t="s">
        <v>174</v>
      </c>
      <c r="B100">
        <f t="shared" si="14"/>
        <v>3</v>
      </c>
    </row>
    <row r="101" spans="1:2">
      <c r="A101" t="s">
        <v>186</v>
      </c>
      <c r="B101">
        <f t="shared" si="14"/>
        <v>3204</v>
      </c>
    </row>
    <row r="102" spans="1:2">
      <c r="A102" t="s">
        <v>187</v>
      </c>
      <c r="B102">
        <f t="shared" si="14"/>
        <v>34268</v>
      </c>
    </row>
    <row r="103" spans="1:2">
      <c r="A103" t="s">
        <v>188</v>
      </c>
      <c r="B103">
        <f t="shared" si="14"/>
        <v>6108</v>
      </c>
    </row>
    <row r="104" spans="1:2">
      <c r="A104" t="s">
        <v>189</v>
      </c>
      <c r="B104">
        <f t="shared" si="14"/>
        <v>26530</v>
      </c>
    </row>
    <row r="105" spans="1:2">
      <c r="A105" t="s">
        <v>190</v>
      </c>
      <c r="B105">
        <f t="shared" si="14"/>
        <v>9600</v>
      </c>
    </row>
    <row r="106" spans="1:2">
      <c r="A106" t="s">
        <v>180</v>
      </c>
      <c r="B106">
        <f t="shared" si="14"/>
        <v>3</v>
      </c>
    </row>
    <row r="107" spans="1:2">
      <c r="B107">
        <f t="shared" si="14"/>
        <v>0</v>
      </c>
    </row>
    <row r="108" spans="1:2">
      <c r="B108">
        <f t="shared" si="14"/>
        <v>0</v>
      </c>
    </row>
    <row r="109" spans="1:2">
      <c r="A109" t="s">
        <v>167</v>
      </c>
      <c r="B109">
        <f t="shared" si="14"/>
        <v>1</v>
      </c>
    </row>
    <row r="110" spans="1:2">
      <c r="A110" t="s">
        <v>191</v>
      </c>
      <c r="B110">
        <f t="shared" si="14"/>
        <v>909</v>
      </c>
    </row>
    <row r="111" spans="1:2">
      <c r="A111" t="s">
        <v>192</v>
      </c>
      <c r="B111">
        <f t="shared" si="14"/>
        <v>12012</v>
      </c>
    </row>
    <row r="112" spans="1:2">
      <c r="A112" t="s">
        <v>193</v>
      </c>
      <c r="B112">
        <f t="shared" si="14"/>
        <v>2716</v>
      </c>
    </row>
    <row r="113" spans="1:2">
      <c r="A113" t="s">
        <v>194</v>
      </c>
      <c r="B113">
        <f t="shared" si="14"/>
        <v>11774</v>
      </c>
    </row>
    <row r="114" spans="1:2">
      <c r="A114" t="s">
        <v>195</v>
      </c>
      <c r="B114">
        <f t="shared" si="14"/>
        <v>1200</v>
      </c>
    </row>
    <row r="115" spans="1:2">
      <c r="A115" t="s">
        <v>173</v>
      </c>
      <c r="B115">
        <f t="shared" si="14"/>
        <v>1</v>
      </c>
    </row>
    <row r="116" spans="1:2">
      <c r="B116">
        <f t="shared" si="14"/>
        <v>0</v>
      </c>
    </row>
    <row r="117" spans="1:2">
      <c r="B117">
        <f t="shared" si="14"/>
        <v>0</v>
      </c>
    </row>
    <row r="118" spans="1:2">
      <c r="A118" t="s">
        <v>117</v>
      </c>
      <c r="B118">
        <f t="shared" si="14"/>
        <v>0</v>
      </c>
    </row>
    <row r="119" spans="1:2">
      <c r="A119" t="s">
        <v>118</v>
      </c>
      <c r="B119">
        <f t="shared" si="14"/>
        <v>0</v>
      </c>
    </row>
    <row r="120" spans="1:2">
      <c r="A120" t="s">
        <v>119</v>
      </c>
      <c r="B120">
        <f t="shared" si="14"/>
        <v>0</v>
      </c>
    </row>
    <row r="121" spans="1:2">
      <c r="A121" t="s">
        <v>120</v>
      </c>
      <c r="B121">
        <f t="shared" si="14"/>
        <v>0</v>
      </c>
    </row>
    <row r="122" spans="1:2">
      <c r="A122" t="s">
        <v>121</v>
      </c>
      <c r="B122">
        <f t="shared" si="14"/>
        <v>0</v>
      </c>
    </row>
    <row r="123" spans="1:2">
      <c r="A123" t="s">
        <v>122</v>
      </c>
      <c r="B123">
        <f t="shared" si="14"/>
        <v>0</v>
      </c>
    </row>
    <row r="124" spans="1:2">
      <c r="A124" t="s">
        <v>123</v>
      </c>
      <c r="B124">
        <f t="shared" si="14"/>
        <v>0</v>
      </c>
    </row>
    <row r="125" spans="1:2">
      <c r="B125">
        <f t="shared" si="14"/>
        <v>0</v>
      </c>
    </row>
    <row r="126" spans="1:2">
      <c r="B126">
        <f t="shared" si="14"/>
        <v>0</v>
      </c>
    </row>
    <row r="127" spans="1:2">
      <c r="A127" t="s">
        <v>167</v>
      </c>
      <c r="B127">
        <f t="shared" si="14"/>
        <v>1</v>
      </c>
    </row>
    <row r="128" spans="1:2">
      <c r="A128" t="s">
        <v>196</v>
      </c>
      <c r="B128">
        <f t="shared" si="14"/>
        <v>1123</v>
      </c>
    </row>
    <row r="129" spans="1:2">
      <c r="A129" t="s">
        <v>197</v>
      </c>
      <c r="B129">
        <f t="shared" si="14"/>
        <v>14831</v>
      </c>
    </row>
    <row r="130" spans="1:2">
      <c r="A130" t="s">
        <v>198</v>
      </c>
      <c r="B130">
        <f t="shared" si="14"/>
        <v>2834</v>
      </c>
    </row>
    <row r="131" spans="1:2">
      <c r="A131" t="s">
        <v>199</v>
      </c>
      <c r="B131">
        <f t="shared" ref="B131:B194" si="15">SUMPRODUCT(MID(0&amp;A131,LARGE(INDEX(ISNUMBER(--MID(A131,ROW($1:$25),1))*
ROW($1:$25),0),ROW($1:$25))+1,1)*10^ROW($1:$25)/10)</f>
        <v>12899</v>
      </c>
    </row>
    <row r="132" spans="1:2">
      <c r="A132" t="s">
        <v>200</v>
      </c>
      <c r="B132">
        <f t="shared" si="15"/>
        <v>6600</v>
      </c>
    </row>
    <row r="133" spans="1:2">
      <c r="A133" t="s">
        <v>173</v>
      </c>
      <c r="B133">
        <f t="shared" si="15"/>
        <v>1</v>
      </c>
    </row>
    <row r="134" spans="1:2">
      <c r="B134">
        <f t="shared" si="15"/>
        <v>0</v>
      </c>
    </row>
    <row r="135" spans="1:2">
      <c r="B135">
        <f t="shared" si="15"/>
        <v>0</v>
      </c>
    </row>
    <row r="136" spans="1:2">
      <c r="B136">
        <f t="shared" si="15"/>
        <v>0</v>
      </c>
    </row>
    <row r="137" spans="1:2">
      <c r="B137">
        <f t="shared" si="15"/>
        <v>0</v>
      </c>
    </row>
    <row r="138" spans="1:2">
      <c r="B138">
        <f t="shared" si="15"/>
        <v>0</v>
      </c>
    </row>
    <row r="139" spans="1:2">
      <c r="B139">
        <f t="shared" si="15"/>
        <v>0</v>
      </c>
    </row>
    <row r="140" spans="1:2">
      <c r="B140">
        <f t="shared" si="15"/>
        <v>0</v>
      </c>
    </row>
    <row r="141" spans="1:2">
      <c r="B141">
        <f t="shared" si="15"/>
        <v>0</v>
      </c>
    </row>
    <row r="142" spans="1:2">
      <c r="B142">
        <f t="shared" si="15"/>
        <v>0</v>
      </c>
    </row>
    <row r="143" spans="1:2">
      <c r="B143">
        <f t="shared" si="15"/>
        <v>0</v>
      </c>
    </row>
    <row r="144" spans="1:2">
      <c r="B144">
        <f t="shared" si="15"/>
        <v>0</v>
      </c>
    </row>
    <row r="145" spans="2:2">
      <c r="B145">
        <f t="shared" si="15"/>
        <v>0</v>
      </c>
    </row>
    <row r="146" spans="2:2">
      <c r="B146">
        <f t="shared" si="15"/>
        <v>0</v>
      </c>
    </row>
    <row r="147" spans="2:2">
      <c r="B147">
        <f t="shared" si="15"/>
        <v>0</v>
      </c>
    </row>
    <row r="148" spans="2:2">
      <c r="B148">
        <f t="shared" si="15"/>
        <v>0</v>
      </c>
    </row>
    <row r="149" spans="2:2">
      <c r="B149">
        <f t="shared" si="15"/>
        <v>0</v>
      </c>
    </row>
    <row r="150" spans="2:2">
      <c r="B150">
        <f t="shared" si="15"/>
        <v>0</v>
      </c>
    </row>
    <row r="151" spans="2:2">
      <c r="B151">
        <f t="shared" si="15"/>
        <v>0</v>
      </c>
    </row>
    <row r="152" spans="2:2">
      <c r="B152">
        <f t="shared" si="15"/>
        <v>0</v>
      </c>
    </row>
    <row r="153" spans="2:2">
      <c r="B153">
        <f t="shared" si="15"/>
        <v>0</v>
      </c>
    </row>
    <row r="154" spans="2:2">
      <c r="B154">
        <f t="shared" si="15"/>
        <v>0</v>
      </c>
    </row>
    <row r="155" spans="2:2">
      <c r="B155">
        <f t="shared" si="15"/>
        <v>0</v>
      </c>
    </row>
    <row r="156" spans="2:2">
      <c r="B156">
        <f t="shared" si="15"/>
        <v>0</v>
      </c>
    </row>
    <row r="157" spans="2:2">
      <c r="B157">
        <f t="shared" si="15"/>
        <v>0</v>
      </c>
    </row>
    <row r="158" spans="2:2">
      <c r="B158">
        <f t="shared" si="15"/>
        <v>0</v>
      </c>
    </row>
    <row r="159" spans="2:2">
      <c r="B159">
        <f t="shared" si="15"/>
        <v>0</v>
      </c>
    </row>
    <row r="160" spans="2:2">
      <c r="B160">
        <f t="shared" si="15"/>
        <v>0</v>
      </c>
    </row>
    <row r="161" spans="2:2">
      <c r="B161">
        <f t="shared" si="15"/>
        <v>0</v>
      </c>
    </row>
    <row r="162" spans="2:2">
      <c r="B162">
        <f t="shared" si="15"/>
        <v>0</v>
      </c>
    </row>
    <row r="163" spans="2:2">
      <c r="B163">
        <f t="shared" si="15"/>
        <v>0</v>
      </c>
    </row>
    <row r="164" spans="2:2">
      <c r="B164">
        <f t="shared" si="15"/>
        <v>0</v>
      </c>
    </row>
    <row r="166" spans="2:2">
      <c r="B166">
        <f t="shared" si="15"/>
        <v>0</v>
      </c>
    </row>
    <row r="167" spans="2:2">
      <c r="B167">
        <f t="shared" si="15"/>
        <v>0</v>
      </c>
    </row>
    <row r="168" spans="2:2">
      <c r="B168">
        <f t="shared" si="15"/>
        <v>0</v>
      </c>
    </row>
    <row r="169" spans="2:2">
      <c r="B169">
        <f t="shared" si="15"/>
        <v>0</v>
      </c>
    </row>
    <row r="170" spans="2:2">
      <c r="B170">
        <f t="shared" si="15"/>
        <v>0</v>
      </c>
    </row>
    <row r="171" spans="2:2">
      <c r="B171">
        <f t="shared" si="15"/>
        <v>0</v>
      </c>
    </row>
    <row r="172" spans="2:2">
      <c r="B172">
        <f t="shared" si="15"/>
        <v>0</v>
      </c>
    </row>
    <row r="173" spans="2:2">
      <c r="B173">
        <f t="shared" si="15"/>
        <v>0</v>
      </c>
    </row>
    <row r="174" spans="2:2">
      <c r="B174">
        <f t="shared" si="15"/>
        <v>0</v>
      </c>
    </row>
    <row r="175" spans="2:2">
      <c r="B175">
        <f t="shared" si="15"/>
        <v>0</v>
      </c>
    </row>
    <row r="176" spans="2:2">
      <c r="B176">
        <f t="shared" si="15"/>
        <v>0</v>
      </c>
    </row>
    <row r="177" spans="2:2">
      <c r="B177">
        <f t="shared" si="15"/>
        <v>0</v>
      </c>
    </row>
    <row r="178" spans="2:2">
      <c r="B178">
        <f t="shared" si="15"/>
        <v>0</v>
      </c>
    </row>
    <row r="179" spans="2:2">
      <c r="B179">
        <f t="shared" si="15"/>
        <v>0</v>
      </c>
    </row>
    <row r="180" spans="2:2">
      <c r="B180">
        <f t="shared" si="15"/>
        <v>0</v>
      </c>
    </row>
    <row r="181" spans="2:2">
      <c r="B181">
        <f t="shared" si="15"/>
        <v>0</v>
      </c>
    </row>
    <row r="182" spans="2:2">
      <c r="B182">
        <f t="shared" si="15"/>
        <v>0</v>
      </c>
    </row>
    <row r="183" spans="2:2">
      <c r="B183">
        <f t="shared" si="15"/>
        <v>0</v>
      </c>
    </row>
    <row r="184" spans="2:2">
      <c r="B184">
        <f t="shared" si="15"/>
        <v>0</v>
      </c>
    </row>
    <row r="185" spans="2:2">
      <c r="B185">
        <f t="shared" si="15"/>
        <v>0</v>
      </c>
    </row>
    <row r="186" spans="2:2">
      <c r="B186">
        <f t="shared" si="15"/>
        <v>0</v>
      </c>
    </row>
    <row r="187" spans="2:2">
      <c r="B187">
        <f t="shared" si="15"/>
        <v>0</v>
      </c>
    </row>
    <row r="188" spans="2:2">
      <c r="B188">
        <f t="shared" si="15"/>
        <v>0</v>
      </c>
    </row>
    <row r="189" spans="2:2">
      <c r="B189">
        <f t="shared" si="15"/>
        <v>0</v>
      </c>
    </row>
    <row r="190" spans="2:2">
      <c r="B190">
        <f t="shared" si="15"/>
        <v>0</v>
      </c>
    </row>
    <row r="191" spans="2:2">
      <c r="B191">
        <f t="shared" si="15"/>
        <v>0</v>
      </c>
    </row>
    <row r="192" spans="2:2">
      <c r="B192">
        <f t="shared" si="15"/>
        <v>0</v>
      </c>
    </row>
    <row r="193" spans="2:2">
      <c r="B193">
        <f t="shared" si="15"/>
        <v>0</v>
      </c>
    </row>
    <row r="194" spans="2:2">
      <c r="B194">
        <f t="shared" si="15"/>
        <v>0</v>
      </c>
    </row>
    <row r="195" spans="2:2">
      <c r="B195">
        <f t="shared" ref="B195:B258" si="16">SUMPRODUCT(MID(0&amp;A195,LARGE(INDEX(ISNUMBER(--MID(A195,ROW($1:$25),1))*
ROW($1:$25),0),ROW($1:$25))+1,1)*10^ROW($1:$25)/10)</f>
        <v>0</v>
      </c>
    </row>
    <row r="196" spans="2:2">
      <c r="B196">
        <f t="shared" si="16"/>
        <v>0</v>
      </c>
    </row>
    <row r="197" spans="2:2">
      <c r="B197">
        <f t="shared" si="16"/>
        <v>0</v>
      </c>
    </row>
    <row r="198" spans="2:2">
      <c r="B198">
        <f t="shared" si="16"/>
        <v>0</v>
      </c>
    </row>
    <row r="199" spans="2:2">
      <c r="B199">
        <f t="shared" si="16"/>
        <v>0</v>
      </c>
    </row>
    <row r="200" spans="2:2">
      <c r="B200">
        <f t="shared" si="16"/>
        <v>0</v>
      </c>
    </row>
    <row r="201" spans="2:2">
      <c r="B201">
        <f t="shared" si="16"/>
        <v>0</v>
      </c>
    </row>
    <row r="202" spans="2:2">
      <c r="B202">
        <f t="shared" si="16"/>
        <v>0</v>
      </c>
    </row>
    <row r="203" spans="2:2">
      <c r="B203">
        <f t="shared" si="16"/>
        <v>0</v>
      </c>
    </row>
    <row r="204" spans="2:2">
      <c r="B204">
        <f t="shared" si="16"/>
        <v>0</v>
      </c>
    </row>
    <row r="205" spans="2:2">
      <c r="B205">
        <f t="shared" si="16"/>
        <v>0</v>
      </c>
    </row>
    <row r="206" spans="2:2">
      <c r="B206">
        <f t="shared" si="16"/>
        <v>0</v>
      </c>
    </row>
    <row r="207" spans="2:2">
      <c r="B207">
        <f t="shared" si="16"/>
        <v>0</v>
      </c>
    </row>
    <row r="208" spans="2:2">
      <c r="B208">
        <f t="shared" si="16"/>
        <v>0</v>
      </c>
    </row>
    <row r="209" spans="2:2">
      <c r="B209">
        <f t="shared" si="16"/>
        <v>0</v>
      </c>
    </row>
    <row r="210" spans="2:2">
      <c r="B210">
        <f t="shared" si="16"/>
        <v>0</v>
      </c>
    </row>
    <row r="211" spans="2:2">
      <c r="B211">
        <f t="shared" si="16"/>
        <v>0</v>
      </c>
    </row>
    <row r="212" spans="2:2">
      <c r="B212">
        <f t="shared" si="16"/>
        <v>0</v>
      </c>
    </row>
    <row r="213" spans="2:2">
      <c r="B213">
        <f t="shared" si="16"/>
        <v>0</v>
      </c>
    </row>
    <row r="214" spans="2:2">
      <c r="B214">
        <f t="shared" si="16"/>
        <v>0</v>
      </c>
    </row>
    <row r="215" spans="2:2">
      <c r="B215">
        <f t="shared" si="16"/>
        <v>0</v>
      </c>
    </row>
    <row r="216" spans="2:2">
      <c r="B216">
        <f t="shared" si="16"/>
        <v>0</v>
      </c>
    </row>
    <row r="217" spans="2:2">
      <c r="B217">
        <f t="shared" si="16"/>
        <v>0</v>
      </c>
    </row>
    <row r="218" spans="2:2">
      <c r="B218">
        <f t="shared" si="16"/>
        <v>0</v>
      </c>
    </row>
    <row r="219" spans="2:2">
      <c r="B219">
        <f t="shared" si="16"/>
        <v>0</v>
      </c>
    </row>
    <row r="220" spans="2:2">
      <c r="B220">
        <f t="shared" si="16"/>
        <v>0</v>
      </c>
    </row>
    <row r="221" spans="2:2">
      <c r="B221">
        <f t="shared" si="16"/>
        <v>0</v>
      </c>
    </row>
    <row r="222" spans="2:2">
      <c r="B222">
        <f t="shared" si="16"/>
        <v>0</v>
      </c>
    </row>
    <row r="223" spans="2:2">
      <c r="B223">
        <f t="shared" si="16"/>
        <v>0</v>
      </c>
    </row>
    <row r="224" spans="2:2">
      <c r="B224">
        <f t="shared" si="16"/>
        <v>0</v>
      </c>
    </row>
    <row r="225" spans="2:2">
      <c r="B225">
        <f t="shared" si="16"/>
        <v>0</v>
      </c>
    </row>
    <row r="226" spans="2:2">
      <c r="B226">
        <f t="shared" si="16"/>
        <v>0</v>
      </c>
    </row>
    <row r="227" spans="2:2">
      <c r="B227">
        <f t="shared" si="16"/>
        <v>0</v>
      </c>
    </row>
    <row r="228" spans="2:2">
      <c r="B228">
        <f t="shared" si="16"/>
        <v>0</v>
      </c>
    </row>
    <row r="229" spans="2:2">
      <c r="B229">
        <f t="shared" si="16"/>
        <v>0</v>
      </c>
    </row>
    <row r="230" spans="2:2">
      <c r="B230">
        <f t="shared" si="16"/>
        <v>0</v>
      </c>
    </row>
    <row r="231" spans="2:2">
      <c r="B231">
        <f t="shared" si="16"/>
        <v>0</v>
      </c>
    </row>
    <row r="232" spans="2:2">
      <c r="B232">
        <f t="shared" si="16"/>
        <v>0</v>
      </c>
    </row>
    <row r="233" spans="2:2">
      <c r="B233">
        <f t="shared" si="16"/>
        <v>0</v>
      </c>
    </row>
    <row r="234" spans="2:2">
      <c r="B234">
        <f t="shared" si="16"/>
        <v>0</v>
      </c>
    </row>
    <row r="235" spans="2:2">
      <c r="B235">
        <f t="shared" si="16"/>
        <v>0</v>
      </c>
    </row>
    <row r="236" spans="2:2">
      <c r="B236">
        <f t="shared" si="16"/>
        <v>0</v>
      </c>
    </row>
    <row r="237" spans="2:2">
      <c r="B237">
        <f t="shared" si="16"/>
        <v>0</v>
      </c>
    </row>
    <row r="238" spans="2:2">
      <c r="B238">
        <f t="shared" si="16"/>
        <v>0</v>
      </c>
    </row>
    <row r="239" spans="2:2">
      <c r="B239">
        <f t="shared" si="16"/>
        <v>0</v>
      </c>
    </row>
    <row r="240" spans="2:2">
      <c r="B240">
        <f t="shared" si="16"/>
        <v>0</v>
      </c>
    </row>
    <row r="241" spans="2:2">
      <c r="B241">
        <f t="shared" si="16"/>
        <v>0</v>
      </c>
    </row>
    <row r="242" spans="2:2">
      <c r="B242">
        <f t="shared" si="16"/>
        <v>0</v>
      </c>
    </row>
    <row r="243" spans="2:2">
      <c r="B243">
        <f t="shared" si="16"/>
        <v>0</v>
      </c>
    </row>
    <row r="244" spans="2:2">
      <c r="B244">
        <f t="shared" si="16"/>
        <v>0</v>
      </c>
    </row>
    <row r="245" spans="2:2">
      <c r="B245">
        <f t="shared" si="16"/>
        <v>0</v>
      </c>
    </row>
    <row r="246" spans="2:2">
      <c r="B246">
        <f t="shared" si="16"/>
        <v>0</v>
      </c>
    </row>
    <row r="247" spans="2:2">
      <c r="B247">
        <f t="shared" si="16"/>
        <v>0</v>
      </c>
    </row>
    <row r="248" spans="2:2">
      <c r="B248">
        <f t="shared" si="16"/>
        <v>0</v>
      </c>
    </row>
    <row r="249" spans="2:2">
      <c r="B249">
        <f t="shared" si="16"/>
        <v>0</v>
      </c>
    </row>
    <row r="250" spans="2:2">
      <c r="B250">
        <f t="shared" si="16"/>
        <v>0</v>
      </c>
    </row>
    <row r="251" spans="2:2">
      <c r="B251">
        <f t="shared" si="16"/>
        <v>0</v>
      </c>
    </row>
    <row r="252" spans="2:2">
      <c r="B252">
        <f t="shared" si="16"/>
        <v>0</v>
      </c>
    </row>
    <row r="253" spans="2:2">
      <c r="B253">
        <f t="shared" si="16"/>
        <v>0</v>
      </c>
    </row>
    <row r="254" spans="2:2">
      <c r="B254">
        <f t="shared" si="16"/>
        <v>0</v>
      </c>
    </row>
    <row r="255" spans="2:2">
      <c r="B255">
        <f t="shared" si="16"/>
        <v>0</v>
      </c>
    </row>
    <row r="256" spans="2:2">
      <c r="B256">
        <f t="shared" si="16"/>
        <v>0</v>
      </c>
    </row>
    <row r="257" spans="2:2">
      <c r="B257">
        <f t="shared" si="16"/>
        <v>0</v>
      </c>
    </row>
    <row r="258" spans="2:2">
      <c r="B258">
        <f t="shared" si="16"/>
        <v>0</v>
      </c>
    </row>
    <row r="259" spans="2:2">
      <c r="B259">
        <f t="shared" ref="B259:B322" si="17">SUMPRODUCT(MID(0&amp;A259,LARGE(INDEX(ISNUMBER(--MID(A259,ROW($1:$25),1))*
ROW($1:$25),0),ROW($1:$25))+1,1)*10^ROW($1:$25)/10)</f>
        <v>0</v>
      </c>
    </row>
    <row r="260" spans="2:2">
      <c r="B260">
        <f t="shared" si="17"/>
        <v>0</v>
      </c>
    </row>
    <row r="261" spans="2:2">
      <c r="B261">
        <f t="shared" si="17"/>
        <v>0</v>
      </c>
    </row>
    <row r="262" spans="2:2">
      <c r="B262">
        <f t="shared" si="17"/>
        <v>0</v>
      </c>
    </row>
    <row r="263" spans="2:2">
      <c r="B263">
        <f t="shared" si="17"/>
        <v>0</v>
      </c>
    </row>
    <row r="264" spans="2:2">
      <c r="B264">
        <f t="shared" si="17"/>
        <v>0</v>
      </c>
    </row>
    <row r="265" spans="2:2">
      <c r="B265">
        <f t="shared" si="17"/>
        <v>0</v>
      </c>
    </row>
    <row r="266" spans="2:2">
      <c r="B266">
        <f t="shared" si="17"/>
        <v>0</v>
      </c>
    </row>
    <row r="267" spans="2:2">
      <c r="B267">
        <f t="shared" si="17"/>
        <v>0</v>
      </c>
    </row>
    <row r="268" spans="2:2">
      <c r="B268">
        <f t="shared" si="17"/>
        <v>0</v>
      </c>
    </row>
    <row r="269" spans="2:2">
      <c r="B269">
        <f t="shared" si="17"/>
        <v>0</v>
      </c>
    </row>
    <row r="270" spans="2:2">
      <c r="B270">
        <f t="shared" si="17"/>
        <v>0</v>
      </c>
    </row>
    <row r="271" spans="2:2">
      <c r="B271">
        <f t="shared" si="17"/>
        <v>0</v>
      </c>
    </row>
    <row r="272" spans="2:2">
      <c r="B272">
        <f t="shared" si="17"/>
        <v>0</v>
      </c>
    </row>
    <row r="273" spans="2:2">
      <c r="B273">
        <f t="shared" si="17"/>
        <v>0</v>
      </c>
    </row>
    <row r="274" spans="2:2">
      <c r="B274">
        <f t="shared" si="17"/>
        <v>0</v>
      </c>
    </row>
    <row r="275" spans="2:2">
      <c r="B275">
        <f t="shared" si="17"/>
        <v>0</v>
      </c>
    </row>
    <row r="276" spans="2:2">
      <c r="B276">
        <f t="shared" si="17"/>
        <v>0</v>
      </c>
    </row>
    <row r="277" spans="2:2">
      <c r="B277">
        <f t="shared" si="17"/>
        <v>0</v>
      </c>
    </row>
    <row r="278" spans="2:2">
      <c r="B278">
        <f t="shared" si="17"/>
        <v>0</v>
      </c>
    </row>
    <row r="279" spans="2:2">
      <c r="B279">
        <f t="shared" si="17"/>
        <v>0</v>
      </c>
    </row>
    <row r="280" spans="2:2">
      <c r="B280">
        <f t="shared" si="17"/>
        <v>0</v>
      </c>
    </row>
    <row r="281" spans="2:2">
      <c r="B281">
        <f t="shared" si="17"/>
        <v>0</v>
      </c>
    </row>
    <row r="282" spans="2:2">
      <c r="B282">
        <f t="shared" si="17"/>
        <v>0</v>
      </c>
    </row>
    <row r="283" spans="2:2">
      <c r="B283">
        <f t="shared" si="17"/>
        <v>0</v>
      </c>
    </row>
    <row r="284" spans="2:2">
      <c r="B284">
        <f t="shared" si="17"/>
        <v>0</v>
      </c>
    </row>
    <row r="285" spans="2:2">
      <c r="B285">
        <f t="shared" si="17"/>
        <v>0</v>
      </c>
    </row>
    <row r="286" spans="2:2">
      <c r="B286">
        <f t="shared" si="17"/>
        <v>0</v>
      </c>
    </row>
    <row r="287" spans="2:2">
      <c r="B287">
        <f t="shared" si="17"/>
        <v>0</v>
      </c>
    </row>
    <row r="288" spans="2:2">
      <c r="B288">
        <f t="shared" si="17"/>
        <v>0</v>
      </c>
    </row>
    <row r="289" spans="2:2">
      <c r="B289">
        <f t="shared" si="17"/>
        <v>0</v>
      </c>
    </row>
    <row r="290" spans="2:2">
      <c r="B290">
        <f t="shared" si="17"/>
        <v>0</v>
      </c>
    </row>
    <row r="291" spans="2:2">
      <c r="B291">
        <f t="shared" si="17"/>
        <v>0</v>
      </c>
    </row>
    <row r="292" spans="2:2">
      <c r="B292">
        <f t="shared" si="17"/>
        <v>0</v>
      </c>
    </row>
    <row r="293" spans="2:2">
      <c r="B293">
        <f t="shared" si="17"/>
        <v>0</v>
      </c>
    </row>
    <row r="294" spans="2:2">
      <c r="B294">
        <f t="shared" si="17"/>
        <v>0</v>
      </c>
    </row>
    <row r="295" spans="2:2">
      <c r="B295">
        <f t="shared" si="17"/>
        <v>0</v>
      </c>
    </row>
    <row r="296" spans="2:2">
      <c r="B296">
        <f t="shared" si="17"/>
        <v>0</v>
      </c>
    </row>
    <row r="297" spans="2:2">
      <c r="B297">
        <f t="shared" si="17"/>
        <v>0</v>
      </c>
    </row>
    <row r="298" spans="2:2">
      <c r="B298">
        <f t="shared" si="17"/>
        <v>0</v>
      </c>
    </row>
    <row r="299" spans="2:2">
      <c r="B299">
        <f t="shared" si="17"/>
        <v>0</v>
      </c>
    </row>
    <row r="300" spans="2:2">
      <c r="B300">
        <f t="shared" si="17"/>
        <v>0</v>
      </c>
    </row>
    <row r="301" spans="2:2">
      <c r="B301">
        <f t="shared" si="17"/>
        <v>0</v>
      </c>
    </row>
    <row r="302" spans="2:2">
      <c r="B302">
        <f t="shared" si="17"/>
        <v>0</v>
      </c>
    </row>
    <row r="303" spans="2:2">
      <c r="B303">
        <f t="shared" si="17"/>
        <v>0</v>
      </c>
    </row>
    <row r="304" spans="2:2">
      <c r="B304">
        <f t="shared" si="17"/>
        <v>0</v>
      </c>
    </row>
    <row r="305" spans="2:2">
      <c r="B305">
        <f t="shared" si="17"/>
        <v>0</v>
      </c>
    </row>
    <row r="306" spans="2:2">
      <c r="B306">
        <f t="shared" si="17"/>
        <v>0</v>
      </c>
    </row>
    <row r="307" spans="2:2">
      <c r="B307">
        <f t="shared" si="17"/>
        <v>0</v>
      </c>
    </row>
    <row r="308" spans="2:2">
      <c r="B308">
        <f t="shared" si="17"/>
        <v>0</v>
      </c>
    </row>
    <row r="309" spans="2:2">
      <c r="B309">
        <f t="shared" si="17"/>
        <v>0</v>
      </c>
    </row>
    <row r="310" spans="2:2">
      <c r="B310">
        <f t="shared" si="17"/>
        <v>0</v>
      </c>
    </row>
    <row r="311" spans="2:2">
      <c r="B311">
        <f t="shared" si="17"/>
        <v>0</v>
      </c>
    </row>
    <row r="312" spans="2:2">
      <c r="B312">
        <f t="shared" si="17"/>
        <v>0</v>
      </c>
    </row>
    <row r="313" spans="2:2">
      <c r="B313">
        <f t="shared" si="17"/>
        <v>0</v>
      </c>
    </row>
    <row r="314" spans="2:2">
      <c r="B314">
        <f t="shared" si="17"/>
        <v>0</v>
      </c>
    </row>
    <row r="315" spans="2:2">
      <c r="B315">
        <f t="shared" si="17"/>
        <v>0</v>
      </c>
    </row>
    <row r="316" spans="2:2">
      <c r="B316">
        <f t="shared" si="17"/>
        <v>0</v>
      </c>
    </row>
    <row r="317" spans="2:2">
      <c r="B317">
        <f t="shared" si="17"/>
        <v>0</v>
      </c>
    </row>
    <row r="318" spans="2:2">
      <c r="B318">
        <f t="shared" si="17"/>
        <v>0</v>
      </c>
    </row>
    <row r="319" spans="2:2">
      <c r="B319">
        <f t="shared" si="17"/>
        <v>0</v>
      </c>
    </row>
    <row r="320" spans="2:2">
      <c r="B320">
        <f t="shared" si="17"/>
        <v>0</v>
      </c>
    </row>
    <row r="321" spans="2:2">
      <c r="B321">
        <f t="shared" si="17"/>
        <v>0</v>
      </c>
    </row>
    <row r="322" spans="2:2">
      <c r="B322">
        <f t="shared" si="17"/>
        <v>0</v>
      </c>
    </row>
    <row r="323" spans="2:2">
      <c r="B323">
        <f t="shared" ref="B323:B343" si="18">SUMPRODUCT(MID(0&amp;A323,LARGE(INDEX(ISNUMBER(--MID(A323,ROW($1:$25),1))*
ROW($1:$25),0),ROW($1:$25))+1,1)*10^ROW($1:$25)/10)</f>
        <v>0</v>
      </c>
    </row>
    <row r="324" spans="2:2">
      <c r="B324">
        <f t="shared" si="18"/>
        <v>0</v>
      </c>
    </row>
    <row r="325" spans="2:2">
      <c r="B325">
        <f t="shared" si="18"/>
        <v>0</v>
      </c>
    </row>
    <row r="326" spans="2:2">
      <c r="B326">
        <f t="shared" si="18"/>
        <v>0</v>
      </c>
    </row>
    <row r="327" spans="2:2">
      <c r="B327">
        <f t="shared" si="18"/>
        <v>0</v>
      </c>
    </row>
    <row r="328" spans="2:2">
      <c r="B328">
        <f t="shared" si="18"/>
        <v>0</v>
      </c>
    </row>
    <row r="329" spans="2:2">
      <c r="B329">
        <f t="shared" si="18"/>
        <v>0</v>
      </c>
    </row>
    <row r="330" spans="2:2">
      <c r="B330">
        <f t="shared" si="18"/>
        <v>0</v>
      </c>
    </row>
    <row r="331" spans="2:2">
      <c r="B331">
        <f t="shared" si="18"/>
        <v>0</v>
      </c>
    </row>
    <row r="332" spans="2:2">
      <c r="B332">
        <f t="shared" si="18"/>
        <v>0</v>
      </c>
    </row>
    <row r="333" spans="2:2">
      <c r="B333">
        <f t="shared" si="18"/>
        <v>0</v>
      </c>
    </row>
    <row r="334" spans="2:2">
      <c r="B334">
        <f t="shared" si="18"/>
        <v>0</v>
      </c>
    </row>
    <row r="335" spans="2:2">
      <c r="B335">
        <f t="shared" si="18"/>
        <v>0</v>
      </c>
    </row>
    <row r="336" spans="2:2">
      <c r="B336">
        <f t="shared" si="18"/>
        <v>0</v>
      </c>
    </row>
    <row r="337" spans="2:2">
      <c r="B337">
        <f t="shared" si="18"/>
        <v>0</v>
      </c>
    </row>
    <row r="338" spans="2:2">
      <c r="B338">
        <f t="shared" si="18"/>
        <v>0</v>
      </c>
    </row>
    <row r="339" spans="2:2">
      <c r="B339">
        <f t="shared" si="18"/>
        <v>0</v>
      </c>
    </row>
    <row r="340" spans="2:2">
      <c r="B340">
        <f t="shared" si="18"/>
        <v>0</v>
      </c>
    </row>
    <row r="341" spans="2:2">
      <c r="B341">
        <f t="shared" si="18"/>
        <v>0</v>
      </c>
    </row>
    <row r="342" spans="2:2">
      <c r="B342">
        <f t="shared" si="18"/>
        <v>0</v>
      </c>
    </row>
    <row r="343" spans="2:2">
      <c r="B343">
        <f t="shared" si="18"/>
        <v>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topLeftCell="A16" workbookViewId="0">
      <selection activeCell="H44" sqref="H44"/>
    </sheetView>
  </sheetViews>
  <sheetFormatPr baseColWidth="10" defaultColWidth="8.83203125" defaultRowHeight="14" x14ac:dyDescent="0"/>
  <cols>
    <col min="1" max="1" width="27" customWidth="1"/>
  </cols>
  <sheetData>
    <row r="1" spans="1:20" ht="42">
      <c r="A1" t="s">
        <v>288</v>
      </c>
      <c r="B1" s="8"/>
      <c r="C1" s="8"/>
      <c r="D1" s="8"/>
      <c r="E1" s="9"/>
      <c r="F1" s="9" t="s">
        <v>201</v>
      </c>
      <c r="G1" s="9" t="s">
        <v>202</v>
      </c>
      <c r="H1" s="9" t="s">
        <v>203</v>
      </c>
      <c r="I1" s="9" t="s">
        <v>204</v>
      </c>
      <c r="J1" s="9" t="s">
        <v>205</v>
      </c>
      <c r="K1" s="9"/>
      <c r="L1" s="9"/>
      <c r="M1" s="9" t="s">
        <v>209</v>
      </c>
      <c r="N1" s="8" t="s">
        <v>206</v>
      </c>
      <c r="O1" s="8" t="s">
        <v>207</v>
      </c>
      <c r="P1" s="8" t="s">
        <v>208</v>
      </c>
      <c r="Q1" s="8"/>
      <c r="R1" s="8" t="s">
        <v>210</v>
      </c>
      <c r="S1" s="8" t="s">
        <v>211</v>
      </c>
      <c r="T1" s="8" t="s">
        <v>208</v>
      </c>
    </row>
    <row r="2" spans="1:20">
      <c r="A2" t="s">
        <v>289</v>
      </c>
      <c r="B2">
        <f>SUMPRODUCT(MID(0&amp;A2,LARGE(INDEX(ISNUMBER(--MID(A2,ROW($1:$25),1))*
ROW($1:$25),0),ROW($1:$25))+1,1)*10^ROW($1:$25)/10)</f>
        <v>840</v>
      </c>
      <c r="D2">
        <v>0</v>
      </c>
      <c r="E2" s="7">
        <v>0</v>
      </c>
      <c r="F2" s="7">
        <f>B2</f>
        <v>840</v>
      </c>
      <c r="G2" s="7">
        <f>B3</f>
        <v>3280</v>
      </c>
      <c r="H2" s="7">
        <f>B4</f>
        <v>946</v>
      </c>
      <c r="I2" s="7">
        <f>B5</f>
        <v>2766</v>
      </c>
      <c r="J2" s="7">
        <f>B6/10</f>
        <v>4200</v>
      </c>
      <c r="K2" s="7"/>
      <c r="L2" s="7"/>
      <c r="M2">
        <f ca="1">F2/(OFFSET($B$7,$E2*9,0))</f>
        <v>60</v>
      </c>
      <c r="N2">
        <f ca="1">J2/(OFFSET($B$7,($E2)*9,0))</f>
        <v>300</v>
      </c>
      <c r="O2">
        <f ca="1">H2/(OFFSET($B$7,($E2)*9,0))</f>
        <v>67.571428571428569</v>
      </c>
      <c r="P2">
        <f ca="1">M2-O2</f>
        <v>-7.5714285714285694</v>
      </c>
      <c r="R2">
        <f ca="1">G2/(OFFSET($B$7,$E2*9,0))</f>
        <v>234.28571428571428</v>
      </c>
      <c r="S2">
        <f ca="1">I2/(OFFSET($B$7,$E2*9,0))</f>
        <v>197.57142857142858</v>
      </c>
      <c r="T2">
        <f ca="1">R2-S2</f>
        <v>36.714285714285694</v>
      </c>
    </row>
    <row r="3" spans="1:20">
      <c r="A3" t="s">
        <v>290</v>
      </c>
      <c r="B3">
        <f t="shared" ref="B3:B66" si="0">SUMPRODUCT(MID(0&amp;A3,LARGE(INDEX(ISNUMBER(--MID(A3,ROW($1:$25),1))*
ROW($1:$25),0),ROW($1:$25))+1,1)*10^ROW($1:$25)/10)</f>
        <v>3280</v>
      </c>
      <c r="D3">
        <f>D2+500</f>
        <v>500</v>
      </c>
      <c r="E3" s="7">
        <f>E2+1</f>
        <v>1</v>
      </c>
      <c r="F3" s="7">
        <f ca="1">OFFSET($B$2,$E3*9,0)</f>
        <v>6642</v>
      </c>
      <c r="G3" s="7">
        <f ca="1">OFFSET($B$3,$E3*9,0)</f>
        <v>24740</v>
      </c>
      <c r="H3" s="7">
        <f ca="1">OFFSET($B$4,$E3*9,0)</f>
        <v>6715</v>
      </c>
      <c r="I3" s="7">
        <f ca="1">OFFSET($B$5,$E3*9,0)</f>
        <v>22282</v>
      </c>
      <c r="J3" s="7">
        <f ca="1">OFFSET($B$6,$E3*9,0)/10</f>
        <v>8880</v>
      </c>
      <c r="K3" s="7"/>
      <c r="L3" s="7"/>
      <c r="M3">
        <f t="shared" ref="M3:M16" ca="1" si="1">F3/(OFFSET($B$7,$E3*9,0))</f>
        <v>214.25806451612902</v>
      </c>
      <c r="N3">
        <f t="shared" ref="N3:N16" ca="1" si="2">J3/(OFFSET($B$7,($E3)*9,0))</f>
        <v>286.45161290322579</v>
      </c>
      <c r="O3">
        <f t="shared" ref="O3:O16" ca="1" si="3">H3/(OFFSET($B$7,($E3)*9,0))</f>
        <v>216.61290322580646</v>
      </c>
      <c r="P3">
        <f t="shared" ref="P3:P16" ca="1" si="4">M3-O3</f>
        <v>-2.3548387096774377</v>
      </c>
      <c r="R3">
        <f t="shared" ref="R3:R16" ca="1" si="5">G3/(OFFSET($B$7,$E3*9,0))</f>
        <v>798.06451612903231</v>
      </c>
      <c r="S3">
        <f t="shared" ref="S3:S16" ca="1" si="6">I3/(OFFSET($B$7,$E3*9,0))</f>
        <v>718.77419354838707</v>
      </c>
      <c r="T3">
        <f t="shared" ref="T3:T16" ca="1" si="7">R3-S3</f>
        <v>79.290322580645238</v>
      </c>
    </row>
    <row r="4" spans="1:20">
      <c r="A4" t="s">
        <v>291</v>
      </c>
      <c r="B4">
        <f t="shared" si="0"/>
        <v>946</v>
      </c>
      <c r="D4">
        <f t="shared" ref="D4:D15" si="8">D3+500</f>
        <v>1000</v>
      </c>
      <c r="E4" s="7">
        <f t="shared" ref="E4:E24" si="9">E3+1</f>
        <v>2</v>
      </c>
      <c r="F4" s="7">
        <f t="shared" ref="F4:F24" ca="1" si="10">OFFSET($B$2,$E4*9,0)</f>
        <v>9914</v>
      </c>
      <c r="G4" s="7">
        <f t="shared" ref="G4:G24" ca="1" si="11">OFFSET($B$3,$E4*9,0)</f>
        <v>39272</v>
      </c>
      <c r="H4" s="7">
        <f t="shared" ref="H4:H25" ca="1" si="12">OFFSET($B$4,$E4*9,0)</f>
        <v>10803</v>
      </c>
      <c r="I4" s="7">
        <f t="shared" ref="I4:I24" ca="1" si="13">OFFSET($B$5,$E4*9,0)</f>
        <v>37699</v>
      </c>
      <c r="J4" s="7">
        <f t="shared" ref="J4:J24" ca="1" si="14">OFFSET($B$6,$E4*9,0)/10</f>
        <v>14580</v>
      </c>
      <c r="K4" s="7"/>
      <c r="L4" s="7"/>
      <c r="M4">
        <f t="shared" ca="1" si="1"/>
        <v>319.80645161290323</v>
      </c>
      <c r="N4">
        <f t="shared" ca="1" si="2"/>
        <v>470.32258064516128</v>
      </c>
      <c r="O4">
        <f t="shared" ca="1" si="3"/>
        <v>348.48387096774195</v>
      </c>
      <c r="P4">
        <f t="shared" ca="1" si="4"/>
        <v>-28.677419354838719</v>
      </c>
      <c r="R4">
        <f t="shared" ca="1" si="5"/>
        <v>1266.8387096774193</v>
      </c>
      <c r="S4">
        <f t="shared" ca="1" si="6"/>
        <v>1216.0967741935483</v>
      </c>
      <c r="T4">
        <f t="shared" ca="1" si="7"/>
        <v>50.741935483870975</v>
      </c>
    </row>
    <row r="5" spans="1:20">
      <c r="A5" t="s">
        <v>292</v>
      </c>
      <c r="B5">
        <f t="shared" si="0"/>
        <v>2766</v>
      </c>
      <c r="D5">
        <f t="shared" si="8"/>
        <v>1500</v>
      </c>
      <c r="E5" s="7">
        <f t="shared" si="9"/>
        <v>3</v>
      </c>
      <c r="F5" s="7">
        <f t="shared" ca="1" si="10"/>
        <v>13392</v>
      </c>
      <c r="G5" s="7">
        <f t="shared" ca="1" si="11"/>
        <v>55424</v>
      </c>
      <c r="H5" s="7">
        <f t="shared" ca="1" si="12"/>
        <v>15062</v>
      </c>
      <c r="I5" s="7">
        <f t="shared" ca="1" si="13"/>
        <v>53200</v>
      </c>
      <c r="J5" s="7">
        <f t="shared" ca="1" si="14"/>
        <v>16380</v>
      </c>
      <c r="K5" s="7"/>
      <c r="L5" s="7"/>
      <c r="M5">
        <f t="shared" ca="1" si="1"/>
        <v>432</v>
      </c>
      <c r="N5">
        <f t="shared" ca="1" si="2"/>
        <v>528.38709677419354</v>
      </c>
      <c r="O5">
        <f t="shared" ca="1" si="3"/>
        <v>485.87096774193549</v>
      </c>
      <c r="P5">
        <f t="shared" ca="1" si="4"/>
        <v>-53.870967741935488</v>
      </c>
      <c r="R5">
        <f t="shared" ca="1" si="5"/>
        <v>1787.8709677419354</v>
      </c>
      <c r="S5">
        <f t="shared" ca="1" si="6"/>
        <v>1716.1290322580646</v>
      </c>
      <c r="T5">
        <f t="shared" ca="1" si="7"/>
        <v>71.741935483870748</v>
      </c>
    </row>
    <row r="6" spans="1:20">
      <c r="A6" t="s">
        <v>293</v>
      </c>
      <c r="B6">
        <f t="shared" si="0"/>
        <v>42000</v>
      </c>
      <c r="D6">
        <f t="shared" si="8"/>
        <v>2000</v>
      </c>
      <c r="E6" s="7">
        <f t="shared" si="9"/>
        <v>4</v>
      </c>
      <c r="F6" s="7">
        <f t="shared" ca="1" si="10"/>
        <v>15385</v>
      </c>
      <c r="G6" s="7">
        <f t="shared" ca="1" si="11"/>
        <v>70129</v>
      </c>
      <c r="H6" s="7">
        <f t="shared" ca="1" si="12"/>
        <v>18637</v>
      </c>
      <c r="I6" s="7">
        <f t="shared" ca="1" si="13"/>
        <v>69840</v>
      </c>
      <c r="J6" s="7">
        <f t="shared" ca="1" si="14"/>
        <v>17160</v>
      </c>
      <c r="K6" s="7"/>
      <c r="L6" s="7"/>
      <c r="M6">
        <f t="shared" ca="1" si="1"/>
        <v>496.29032258064518</v>
      </c>
      <c r="N6">
        <f t="shared" ca="1" si="2"/>
        <v>553.54838709677415</v>
      </c>
      <c r="O6">
        <f t="shared" ca="1" si="3"/>
        <v>601.19354838709683</v>
      </c>
      <c r="P6">
        <f t="shared" ca="1" si="4"/>
        <v>-104.90322580645164</v>
      </c>
      <c r="R6">
        <f t="shared" ca="1" si="5"/>
        <v>2262.2258064516127</v>
      </c>
      <c r="S6">
        <f t="shared" ca="1" si="6"/>
        <v>2252.9032258064517</v>
      </c>
      <c r="T6">
        <f t="shared" ca="1" si="7"/>
        <v>9.3225806451609969</v>
      </c>
    </row>
    <row r="7" spans="1:20">
      <c r="A7" t="s">
        <v>294</v>
      </c>
      <c r="B7">
        <f t="shared" si="0"/>
        <v>14</v>
      </c>
      <c r="D7">
        <f t="shared" si="8"/>
        <v>2500</v>
      </c>
      <c r="E7" s="7">
        <f t="shared" si="9"/>
        <v>5</v>
      </c>
      <c r="F7" s="7">
        <f t="shared" ca="1" si="10"/>
        <v>17686</v>
      </c>
      <c r="G7" s="7">
        <f t="shared" ca="1" si="11"/>
        <v>84995</v>
      </c>
      <c r="H7" s="7">
        <f t="shared" ca="1" si="12"/>
        <v>21512</v>
      </c>
      <c r="I7" s="7">
        <f t="shared" ca="1" si="13"/>
        <v>80950</v>
      </c>
      <c r="J7" s="7">
        <f t="shared" ca="1" si="14"/>
        <v>22500</v>
      </c>
      <c r="K7" s="7"/>
      <c r="L7" s="7"/>
      <c r="M7">
        <f t="shared" ca="1" si="1"/>
        <v>570.51612903225805</v>
      </c>
      <c r="N7">
        <f t="shared" ca="1" si="2"/>
        <v>725.80645161290317</v>
      </c>
      <c r="O7">
        <f t="shared" ca="1" si="3"/>
        <v>693.93548387096769</v>
      </c>
      <c r="P7">
        <f t="shared" ca="1" si="4"/>
        <v>-123.41935483870964</v>
      </c>
      <c r="R7">
        <f t="shared" ca="1" si="5"/>
        <v>2741.7741935483873</v>
      </c>
      <c r="S7">
        <f t="shared" ca="1" si="6"/>
        <v>2611.2903225806454</v>
      </c>
      <c r="T7">
        <f t="shared" ca="1" si="7"/>
        <v>130.48387096774195</v>
      </c>
    </row>
    <row r="8" spans="1:20">
      <c r="B8">
        <f t="shared" si="0"/>
        <v>0</v>
      </c>
      <c r="D8">
        <f t="shared" si="8"/>
        <v>3000</v>
      </c>
      <c r="E8" s="7">
        <f t="shared" si="9"/>
        <v>6</v>
      </c>
      <c r="F8" s="7">
        <f t="shared" ca="1" si="10"/>
        <v>20121</v>
      </c>
      <c r="G8" s="7">
        <f t="shared" ca="1" si="11"/>
        <v>101866</v>
      </c>
      <c r="H8" s="7">
        <f t="shared" ca="1" si="12"/>
        <v>24501</v>
      </c>
      <c r="I8" s="7">
        <f t="shared" ca="1" si="13"/>
        <v>99885</v>
      </c>
      <c r="J8" s="7">
        <f t="shared" ca="1" si="14"/>
        <v>23700</v>
      </c>
      <c r="K8" s="7"/>
      <c r="L8" s="7"/>
      <c r="M8">
        <f t="shared" ca="1" si="1"/>
        <v>649.06451612903231</v>
      </c>
      <c r="N8">
        <f t="shared" ca="1" si="2"/>
        <v>764.51612903225805</v>
      </c>
      <c r="O8">
        <f t="shared" ca="1" si="3"/>
        <v>790.35483870967744</v>
      </c>
      <c r="P8">
        <f t="shared" ca="1" si="4"/>
        <v>-141.29032258064512</v>
      </c>
      <c r="R8">
        <f t="shared" ca="1" si="5"/>
        <v>3286</v>
      </c>
      <c r="S8">
        <f t="shared" ca="1" si="6"/>
        <v>3222.0967741935483</v>
      </c>
      <c r="T8">
        <f t="shared" ca="1" si="7"/>
        <v>63.903225806451701</v>
      </c>
    </row>
    <row r="9" spans="1:20">
      <c r="B9">
        <f t="shared" si="0"/>
        <v>0</v>
      </c>
      <c r="D9">
        <f t="shared" si="8"/>
        <v>3500</v>
      </c>
      <c r="E9" s="7">
        <f t="shared" si="9"/>
        <v>7</v>
      </c>
      <c r="F9" s="7">
        <f t="shared" ca="1" si="10"/>
        <v>21379</v>
      </c>
      <c r="G9" s="7">
        <f t="shared" ca="1" si="11"/>
        <v>114568</v>
      </c>
      <c r="H9" s="7">
        <f t="shared" ca="1" si="12"/>
        <v>28595</v>
      </c>
      <c r="I9" s="7">
        <f t="shared" ca="1" si="13"/>
        <v>111851</v>
      </c>
      <c r="J9" s="7">
        <f t="shared" ca="1" si="14"/>
        <v>24000</v>
      </c>
      <c r="K9" s="7"/>
      <c r="L9" s="7"/>
      <c r="M9">
        <f t="shared" ca="1" si="1"/>
        <v>689.64516129032256</v>
      </c>
      <c r="N9">
        <f t="shared" ca="1" si="2"/>
        <v>774.19354838709683</v>
      </c>
      <c r="O9">
        <f t="shared" ca="1" si="3"/>
        <v>922.41935483870964</v>
      </c>
      <c r="P9">
        <f t="shared" ca="1" si="4"/>
        <v>-232.77419354838707</v>
      </c>
      <c r="R9">
        <f t="shared" ca="1" si="5"/>
        <v>3695.7419354838707</v>
      </c>
      <c r="S9">
        <f t="shared" ca="1" si="6"/>
        <v>3608.0967741935483</v>
      </c>
      <c r="T9">
        <f t="shared" ca="1" si="7"/>
        <v>87.645161290322449</v>
      </c>
    </row>
    <row r="10" spans="1:20">
      <c r="A10" t="s">
        <v>295</v>
      </c>
      <c r="B10">
        <f t="shared" si="0"/>
        <v>500</v>
      </c>
      <c r="D10">
        <f t="shared" si="8"/>
        <v>4000</v>
      </c>
      <c r="E10" s="7">
        <f t="shared" si="9"/>
        <v>8</v>
      </c>
      <c r="F10" s="7">
        <f t="shared" ca="1" si="10"/>
        <v>16481</v>
      </c>
      <c r="G10" s="7">
        <f t="shared" ca="1" si="11"/>
        <v>105863</v>
      </c>
      <c r="H10" s="7">
        <f t="shared" ca="1" si="12"/>
        <v>22852</v>
      </c>
      <c r="I10" s="7">
        <f t="shared" ca="1" si="13"/>
        <v>87944</v>
      </c>
      <c r="J10" s="7">
        <f t="shared" ca="1" si="14"/>
        <v>18600</v>
      </c>
      <c r="K10" s="7"/>
      <c r="L10" s="7"/>
      <c r="M10">
        <f t="shared" ca="1" si="1"/>
        <v>659.24</v>
      </c>
      <c r="N10">
        <f t="shared" ca="1" si="2"/>
        <v>744</v>
      </c>
      <c r="O10">
        <f t="shared" ca="1" si="3"/>
        <v>914.08</v>
      </c>
      <c r="P10">
        <f t="shared" ca="1" si="4"/>
        <v>-254.84000000000003</v>
      </c>
      <c r="R10">
        <f t="shared" ca="1" si="5"/>
        <v>4234.5200000000004</v>
      </c>
      <c r="S10">
        <f t="shared" ca="1" si="6"/>
        <v>3517.76</v>
      </c>
      <c r="T10">
        <f t="shared" ca="1" si="7"/>
        <v>716.76000000000022</v>
      </c>
    </row>
    <row r="11" spans="1:20">
      <c r="A11" t="s">
        <v>296</v>
      </c>
      <c r="B11">
        <f t="shared" si="0"/>
        <v>6642</v>
      </c>
      <c r="D11">
        <f t="shared" si="8"/>
        <v>4500</v>
      </c>
      <c r="E11" s="7">
        <f t="shared" si="9"/>
        <v>9</v>
      </c>
      <c r="F11" s="7">
        <f t="shared" ca="1" si="10"/>
        <v>18260</v>
      </c>
      <c r="G11" s="7">
        <f t="shared" ca="1" si="11"/>
        <v>118342</v>
      </c>
      <c r="H11" s="7">
        <f t="shared" ca="1" si="12"/>
        <v>26357</v>
      </c>
      <c r="I11" s="7">
        <f t="shared" ca="1" si="13"/>
        <v>101576</v>
      </c>
      <c r="J11" s="7">
        <f t="shared" ca="1" si="14"/>
        <v>20820</v>
      </c>
      <c r="K11" s="7"/>
      <c r="L11" s="7"/>
      <c r="M11">
        <f t="shared" ca="1" si="1"/>
        <v>730.4</v>
      </c>
      <c r="N11">
        <f t="shared" ca="1" si="2"/>
        <v>832.8</v>
      </c>
      <c r="O11">
        <f t="shared" ca="1" si="3"/>
        <v>1054.28</v>
      </c>
      <c r="P11">
        <f t="shared" ca="1" si="4"/>
        <v>-323.88</v>
      </c>
      <c r="R11">
        <f t="shared" ca="1" si="5"/>
        <v>4733.68</v>
      </c>
      <c r="S11">
        <f t="shared" ca="1" si="6"/>
        <v>4063.04</v>
      </c>
      <c r="T11">
        <f t="shared" ca="1" si="7"/>
        <v>670.64000000000033</v>
      </c>
    </row>
    <row r="12" spans="1:20">
      <c r="A12" t="s">
        <v>297</v>
      </c>
      <c r="B12">
        <f t="shared" si="0"/>
        <v>24740</v>
      </c>
      <c r="D12">
        <f t="shared" si="8"/>
        <v>5000</v>
      </c>
      <c r="E12" s="7">
        <f t="shared" si="9"/>
        <v>10</v>
      </c>
      <c r="F12" s="7">
        <f t="shared" ca="1" si="10"/>
        <v>11774</v>
      </c>
      <c r="G12" s="7">
        <f t="shared" ca="1" si="11"/>
        <v>83574</v>
      </c>
      <c r="H12" s="7">
        <f t="shared" ca="1" si="12"/>
        <v>17690</v>
      </c>
      <c r="I12" s="7">
        <f t="shared" ca="1" si="13"/>
        <v>70022</v>
      </c>
      <c r="J12" s="7">
        <f t="shared" ca="1" si="14"/>
        <v>14040</v>
      </c>
      <c r="K12" s="7"/>
      <c r="L12" s="7"/>
      <c r="M12">
        <f t="shared" ca="1" si="1"/>
        <v>735.875</v>
      </c>
      <c r="N12">
        <f t="shared" ca="1" si="2"/>
        <v>877.5</v>
      </c>
      <c r="O12">
        <f t="shared" ca="1" si="3"/>
        <v>1105.625</v>
      </c>
      <c r="P12">
        <f t="shared" ca="1" si="4"/>
        <v>-369.75</v>
      </c>
      <c r="R12">
        <f t="shared" ca="1" si="5"/>
        <v>5223.375</v>
      </c>
      <c r="S12">
        <f t="shared" ca="1" si="6"/>
        <v>4376.375</v>
      </c>
      <c r="T12">
        <f t="shared" ca="1" si="7"/>
        <v>847</v>
      </c>
    </row>
    <row r="13" spans="1:20">
      <c r="A13" t="s">
        <v>298</v>
      </c>
      <c r="B13">
        <f t="shared" si="0"/>
        <v>6715</v>
      </c>
      <c r="D13">
        <f t="shared" si="8"/>
        <v>5500</v>
      </c>
      <c r="E13" s="7">
        <f t="shared" si="9"/>
        <v>11</v>
      </c>
      <c r="F13" s="7">
        <f t="shared" ca="1" si="10"/>
        <v>12758</v>
      </c>
      <c r="G13" s="7">
        <f t="shared" ca="1" si="11"/>
        <v>97310</v>
      </c>
      <c r="H13" s="7">
        <f t="shared" ca="1" si="12"/>
        <v>20535</v>
      </c>
      <c r="I13" s="7">
        <f t="shared" ca="1" si="13"/>
        <v>84596</v>
      </c>
      <c r="J13" s="7">
        <f t="shared" ca="1" si="14"/>
        <v>14880</v>
      </c>
      <c r="K13" s="7"/>
      <c r="L13" s="7"/>
      <c r="M13">
        <f t="shared" ca="1" si="1"/>
        <v>750.47058823529414</v>
      </c>
      <c r="N13">
        <f t="shared" ca="1" si="2"/>
        <v>875.29411764705878</v>
      </c>
      <c r="O13">
        <f t="shared" ca="1" si="3"/>
        <v>1207.9411764705883</v>
      </c>
      <c r="P13">
        <f t="shared" ca="1" si="4"/>
        <v>-457.47058823529414</v>
      </c>
      <c r="R13">
        <f t="shared" ca="1" si="5"/>
        <v>5724.1176470588234</v>
      </c>
      <c r="S13">
        <f t="shared" ca="1" si="6"/>
        <v>4976.2352941176468</v>
      </c>
      <c r="T13">
        <f t="shared" ca="1" si="7"/>
        <v>747.88235294117658</v>
      </c>
    </row>
    <row r="14" spans="1:20">
      <c r="A14" t="s">
        <v>299</v>
      </c>
      <c r="B14">
        <f t="shared" si="0"/>
        <v>22282</v>
      </c>
      <c r="D14">
        <f t="shared" si="8"/>
        <v>6000</v>
      </c>
      <c r="E14" s="7">
        <f t="shared" si="9"/>
        <v>12</v>
      </c>
      <c r="F14" s="7">
        <f t="shared" ca="1" si="10"/>
        <v>6447</v>
      </c>
      <c r="G14" s="7">
        <f t="shared" ca="1" si="11"/>
        <v>48991</v>
      </c>
      <c r="H14" s="7">
        <f t="shared" ca="1" si="12"/>
        <v>11031</v>
      </c>
      <c r="I14" s="7">
        <f t="shared" ca="1" si="13"/>
        <v>43940</v>
      </c>
      <c r="J14" s="7">
        <f t="shared" ca="1" si="14"/>
        <v>6000</v>
      </c>
      <c r="L14" s="7"/>
      <c r="M14">
        <f t="shared" ca="1" si="1"/>
        <v>805.875</v>
      </c>
      <c r="N14">
        <f t="shared" ca="1" si="2"/>
        <v>750</v>
      </c>
      <c r="O14">
        <f t="shared" ca="1" si="3"/>
        <v>1378.875</v>
      </c>
      <c r="P14">
        <f t="shared" ca="1" si="4"/>
        <v>-573</v>
      </c>
      <c r="R14">
        <f t="shared" ca="1" si="5"/>
        <v>6123.875</v>
      </c>
      <c r="S14">
        <f t="shared" ca="1" si="6"/>
        <v>5492.5</v>
      </c>
      <c r="T14">
        <f t="shared" ca="1" si="7"/>
        <v>631.375</v>
      </c>
    </row>
    <row r="15" spans="1:20">
      <c r="A15" t="s">
        <v>300</v>
      </c>
      <c r="B15">
        <f t="shared" si="0"/>
        <v>88800</v>
      </c>
      <c r="D15">
        <f t="shared" si="8"/>
        <v>6500</v>
      </c>
      <c r="E15" s="7">
        <f t="shared" si="9"/>
        <v>13</v>
      </c>
      <c r="F15" s="7">
        <f t="shared" ca="1" si="10"/>
        <v>7561</v>
      </c>
      <c r="G15" s="7">
        <f t="shared" ca="1" si="11"/>
        <v>74377</v>
      </c>
      <c r="H15" s="7">
        <f t="shared" ca="1" si="12"/>
        <v>13600</v>
      </c>
      <c r="I15" s="7">
        <f t="shared" ca="1" si="13"/>
        <v>52614</v>
      </c>
      <c r="J15" s="7">
        <f t="shared" ca="1" si="14"/>
        <v>7680</v>
      </c>
      <c r="K15" s="7"/>
      <c r="L15" s="7"/>
      <c r="M15">
        <f t="shared" ca="1" si="1"/>
        <v>687.36363636363637</v>
      </c>
      <c r="N15">
        <f t="shared" ca="1" si="2"/>
        <v>698.18181818181813</v>
      </c>
      <c r="O15">
        <f t="shared" ca="1" si="3"/>
        <v>1236.3636363636363</v>
      </c>
      <c r="P15">
        <f t="shared" ca="1" si="4"/>
        <v>-548.99999999999989</v>
      </c>
      <c r="R15">
        <f t="shared" ca="1" si="5"/>
        <v>6761.545454545455</v>
      </c>
      <c r="S15">
        <f t="shared" ca="1" si="6"/>
        <v>4783.090909090909</v>
      </c>
      <c r="T15">
        <f t="shared" ca="1" si="7"/>
        <v>1978.454545454546</v>
      </c>
    </row>
    <row r="16" spans="1:20">
      <c r="A16" t="s">
        <v>33</v>
      </c>
      <c r="B16">
        <f t="shared" si="0"/>
        <v>31</v>
      </c>
      <c r="D16">
        <v>7000</v>
      </c>
      <c r="E16" s="7">
        <f t="shared" si="9"/>
        <v>14</v>
      </c>
      <c r="F16" s="7">
        <f t="shared" ca="1" si="10"/>
        <v>4551</v>
      </c>
      <c r="G16" s="7">
        <f t="shared" ca="1" si="11"/>
        <v>43693</v>
      </c>
      <c r="H16" s="7">
        <f t="shared" ca="1" si="12"/>
        <v>7378</v>
      </c>
      <c r="I16" s="7">
        <f t="shared" ca="1" si="13"/>
        <v>29572</v>
      </c>
      <c r="J16" s="7">
        <f t="shared" ca="1" si="14"/>
        <v>6120</v>
      </c>
      <c r="K16" s="7"/>
      <c r="L16" s="7"/>
      <c r="M16">
        <f t="shared" ca="1" si="1"/>
        <v>758.5</v>
      </c>
      <c r="N16">
        <f t="shared" ca="1" si="2"/>
        <v>1020</v>
      </c>
      <c r="O16">
        <f t="shared" ca="1" si="3"/>
        <v>1229.6666666666667</v>
      </c>
      <c r="P16">
        <f t="shared" ca="1" si="4"/>
        <v>-471.16666666666674</v>
      </c>
      <c r="R16">
        <f t="shared" ca="1" si="5"/>
        <v>7282.166666666667</v>
      </c>
      <c r="S16">
        <f t="shared" ca="1" si="6"/>
        <v>4928.666666666667</v>
      </c>
      <c r="T16">
        <f t="shared" ca="1" si="7"/>
        <v>2353.5</v>
      </c>
    </row>
    <row r="17" spans="1:12">
      <c r="B17">
        <f t="shared" si="0"/>
        <v>0</v>
      </c>
      <c r="E17" s="7">
        <f t="shared" si="9"/>
        <v>15</v>
      </c>
      <c r="F17" s="7">
        <f t="shared" ca="1" si="10"/>
        <v>0</v>
      </c>
      <c r="G17" s="7">
        <f t="shared" ca="1" si="11"/>
        <v>0</v>
      </c>
      <c r="H17" s="7">
        <f t="shared" ca="1" si="12"/>
        <v>0</v>
      </c>
      <c r="I17" s="7">
        <f t="shared" ca="1" si="13"/>
        <v>0</v>
      </c>
      <c r="J17" s="7">
        <f t="shared" ca="1" si="14"/>
        <v>0</v>
      </c>
      <c r="K17" s="7"/>
      <c r="L17" s="7"/>
    </row>
    <row r="18" spans="1:12">
      <c r="B18">
        <f t="shared" si="0"/>
        <v>0</v>
      </c>
      <c r="E18" s="7">
        <f t="shared" si="9"/>
        <v>16</v>
      </c>
      <c r="F18" s="7">
        <f t="shared" ca="1" si="10"/>
        <v>0</v>
      </c>
      <c r="G18" s="7">
        <f t="shared" ca="1" si="11"/>
        <v>0</v>
      </c>
      <c r="H18" s="7">
        <f t="shared" ca="1" si="12"/>
        <v>0</v>
      </c>
      <c r="I18" s="7">
        <f t="shared" ca="1" si="13"/>
        <v>0</v>
      </c>
      <c r="J18" s="7">
        <f t="shared" ca="1" si="14"/>
        <v>0</v>
      </c>
      <c r="K18" s="7"/>
      <c r="L18" s="7"/>
    </row>
    <row r="19" spans="1:12">
      <c r="A19" t="s">
        <v>301</v>
      </c>
      <c r="B19">
        <f t="shared" si="0"/>
        <v>1000</v>
      </c>
      <c r="E19" s="7">
        <f t="shared" si="9"/>
        <v>17</v>
      </c>
      <c r="F19" s="7">
        <f t="shared" ca="1" si="10"/>
        <v>0</v>
      </c>
      <c r="G19" s="7">
        <f t="shared" ca="1" si="11"/>
        <v>0</v>
      </c>
      <c r="H19" s="7">
        <f t="shared" ca="1" si="12"/>
        <v>0</v>
      </c>
      <c r="I19" s="7">
        <f t="shared" ca="1" si="13"/>
        <v>0</v>
      </c>
      <c r="J19" s="7">
        <f t="shared" ca="1" si="14"/>
        <v>0</v>
      </c>
      <c r="K19" s="7"/>
      <c r="L19" s="7"/>
    </row>
    <row r="20" spans="1:12">
      <c r="A20" t="s">
        <v>302</v>
      </c>
      <c r="B20">
        <f t="shared" si="0"/>
        <v>9914</v>
      </c>
      <c r="E20" s="7">
        <f t="shared" si="9"/>
        <v>18</v>
      </c>
      <c r="F20" s="7">
        <f t="shared" ca="1" si="10"/>
        <v>0</v>
      </c>
      <c r="G20" s="7">
        <f t="shared" ca="1" si="11"/>
        <v>0</v>
      </c>
      <c r="H20" s="7">
        <f t="shared" ca="1" si="12"/>
        <v>0</v>
      </c>
      <c r="I20" s="7">
        <f t="shared" ca="1" si="13"/>
        <v>0</v>
      </c>
      <c r="J20" s="7">
        <f t="shared" ca="1" si="14"/>
        <v>0</v>
      </c>
      <c r="K20" s="7"/>
      <c r="L20" s="7"/>
    </row>
    <row r="21" spans="1:12">
      <c r="A21" t="s">
        <v>303</v>
      </c>
      <c r="B21">
        <f t="shared" si="0"/>
        <v>39272</v>
      </c>
      <c r="E21" s="7">
        <f>E20+1</f>
        <v>19</v>
      </c>
      <c r="F21" s="7">
        <f t="shared" ca="1" si="10"/>
        <v>0</v>
      </c>
      <c r="G21" s="7">
        <f t="shared" ca="1" si="11"/>
        <v>0</v>
      </c>
      <c r="H21" s="7">
        <f t="shared" ca="1" si="12"/>
        <v>0</v>
      </c>
      <c r="I21" s="7">
        <f t="shared" ca="1" si="13"/>
        <v>0</v>
      </c>
      <c r="J21" s="7">
        <f t="shared" ca="1" si="14"/>
        <v>0</v>
      </c>
      <c r="K21" s="7"/>
      <c r="L21" s="7"/>
    </row>
    <row r="22" spans="1:12">
      <c r="A22" t="s">
        <v>304</v>
      </c>
      <c r="B22">
        <f t="shared" si="0"/>
        <v>10803</v>
      </c>
      <c r="E22" s="7">
        <f t="shared" si="9"/>
        <v>20</v>
      </c>
      <c r="F22" s="7">
        <f t="shared" ca="1" si="10"/>
        <v>0</v>
      </c>
      <c r="G22" s="7">
        <f t="shared" ca="1" si="11"/>
        <v>0</v>
      </c>
      <c r="H22" s="7">
        <f t="shared" ca="1" si="12"/>
        <v>0</v>
      </c>
      <c r="I22" s="7">
        <f t="shared" ca="1" si="13"/>
        <v>0</v>
      </c>
      <c r="J22" s="7">
        <f t="shared" ca="1" si="14"/>
        <v>0</v>
      </c>
      <c r="K22" s="7"/>
      <c r="L22" s="7"/>
    </row>
    <row r="23" spans="1:12">
      <c r="A23" t="s">
        <v>305</v>
      </c>
      <c r="B23">
        <f t="shared" si="0"/>
        <v>37699</v>
      </c>
      <c r="E23" s="7">
        <f>E22+1</f>
        <v>21</v>
      </c>
      <c r="F23" s="7">
        <f t="shared" ca="1" si="10"/>
        <v>0</v>
      </c>
      <c r="G23" s="7">
        <f t="shared" ca="1" si="11"/>
        <v>0</v>
      </c>
      <c r="H23" s="7">
        <f t="shared" ca="1" si="12"/>
        <v>0</v>
      </c>
      <c r="I23" s="7">
        <f t="shared" ca="1" si="13"/>
        <v>0</v>
      </c>
      <c r="J23" s="7">
        <f t="shared" ca="1" si="14"/>
        <v>0</v>
      </c>
      <c r="K23" s="7"/>
      <c r="L23" s="7"/>
    </row>
    <row r="24" spans="1:12">
      <c r="A24" t="s">
        <v>306</v>
      </c>
      <c r="B24">
        <f t="shared" si="0"/>
        <v>145800</v>
      </c>
      <c r="E24" s="7">
        <f t="shared" si="9"/>
        <v>22</v>
      </c>
      <c r="F24" s="7">
        <f t="shared" ca="1" si="10"/>
        <v>0</v>
      </c>
      <c r="G24" s="7">
        <f t="shared" ca="1" si="11"/>
        <v>0</v>
      </c>
      <c r="H24" s="7">
        <f t="shared" ca="1" si="12"/>
        <v>0</v>
      </c>
      <c r="I24" s="7">
        <f t="shared" ca="1" si="13"/>
        <v>0</v>
      </c>
      <c r="J24" s="7">
        <f t="shared" ca="1" si="14"/>
        <v>0</v>
      </c>
      <c r="K24" s="7"/>
      <c r="L24" s="7"/>
    </row>
    <row r="25" spans="1:12">
      <c r="A25" t="s">
        <v>33</v>
      </c>
      <c r="B25">
        <f t="shared" si="0"/>
        <v>31</v>
      </c>
      <c r="E25" s="7"/>
      <c r="F25" s="7"/>
      <c r="G25" s="7"/>
      <c r="H25" s="7">
        <f t="shared" ca="1" si="12"/>
        <v>946</v>
      </c>
      <c r="I25" s="7"/>
      <c r="J25" s="7"/>
      <c r="K25" s="7"/>
      <c r="L25" s="7"/>
    </row>
    <row r="26" spans="1:12">
      <c r="B26">
        <f t="shared" si="0"/>
        <v>0</v>
      </c>
    </row>
    <row r="27" spans="1:12">
      <c r="B27">
        <f t="shared" si="0"/>
        <v>0</v>
      </c>
    </row>
    <row r="28" spans="1:12">
      <c r="A28" t="s">
        <v>307</v>
      </c>
      <c r="B28">
        <f t="shared" si="0"/>
        <v>1500</v>
      </c>
    </row>
    <row r="29" spans="1:12">
      <c r="A29" t="s">
        <v>308</v>
      </c>
      <c r="B29">
        <f t="shared" si="0"/>
        <v>13392</v>
      </c>
    </row>
    <row r="30" spans="1:12">
      <c r="A30" t="s">
        <v>309</v>
      </c>
      <c r="B30">
        <f t="shared" si="0"/>
        <v>55424</v>
      </c>
    </row>
    <row r="31" spans="1:12">
      <c r="A31" t="s">
        <v>310</v>
      </c>
      <c r="B31">
        <f t="shared" si="0"/>
        <v>15062</v>
      </c>
    </row>
    <row r="32" spans="1:12">
      <c r="A32" t="s">
        <v>311</v>
      </c>
      <c r="B32">
        <f t="shared" si="0"/>
        <v>53200</v>
      </c>
    </row>
    <row r="33" spans="1:2">
      <c r="A33" t="s">
        <v>312</v>
      </c>
      <c r="B33">
        <f t="shared" si="0"/>
        <v>163800</v>
      </c>
    </row>
    <row r="34" spans="1:2">
      <c r="A34" t="s">
        <v>33</v>
      </c>
      <c r="B34">
        <f t="shared" si="0"/>
        <v>31</v>
      </c>
    </row>
    <row r="35" spans="1:2">
      <c r="B35">
        <f t="shared" si="0"/>
        <v>0</v>
      </c>
    </row>
    <row r="36" spans="1:2">
      <c r="B36">
        <f t="shared" si="0"/>
        <v>0</v>
      </c>
    </row>
    <row r="37" spans="1:2">
      <c r="A37" t="s">
        <v>313</v>
      </c>
      <c r="B37">
        <f t="shared" si="0"/>
        <v>2000</v>
      </c>
    </row>
    <row r="38" spans="1:2">
      <c r="A38" t="s">
        <v>314</v>
      </c>
      <c r="B38">
        <f t="shared" si="0"/>
        <v>15385</v>
      </c>
    </row>
    <row r="39" spans="1:2">
      <c r="A39" t="s">
        <v>315</v>
      </c>
      <c r="B39">
        <f t="shared" si="0"/>
        <v>70129</v>
      </c>
    </row>
    <row r="40" spans="1:2">
      <c r="A40" t="s">
        <v>316</v>
      </c>
      <c r="B40">
        <f t="shared" si="0"/>
        <v>18637</v>
      </c>
    </row>
    <row r="41" spans="1:2">
      <c r="A41" t="s">
        <v>317</v>
      </c>
      <c r="B41">
        <f t="shared" si="0"/>
        <v>69840</v>
      </c>
    </row>
    <row r="42" spans="1:2">
      <c r="A42" t="s">
        <v>318</v>
      </c>
      <c r="B42">
        <f t="shared" si="0"/>
        <v>171600</v>
      </c>
    </row>
    <row r="43" spans="1:2">
      <c r="A43" t="s">
        <v>33</v>
      </c>
      <c r="B43">
        <f t="shared" si="0"/>
        <v>31</v>
      </c>
    </row>
    <row r="44" spans="1:2">
      <c r="B44">
        <f t="shared" si="0"/>
        <v>0</v>
      </c>
    </row>
    <row r="45" spans="1:2">
      <c r="B45">
        <f t="shared" si="0"/>
        <v>0</v>
      </c>
    </row>
    <row r="46" spans="1:2">
      <c r="A46" t="s">
        <v>319</v>
      </c>
      <c r="B46">
        <f t="shared" si="0"/>
        <v>2500</v>
      </c>
    </row>
    <row r="47" spans="1:2">
      <c r="A47" t="s">
        <v>320</v>
      </c>
      <c r="B47">
        <f t="shared" si="0"/>
        <v>17686</v>
      </c>
    </row>
    <row r="48" spans="1:2">
      <c r="A48" t="s">
        <v>321</v>
      </c>
      <c r="B48">
        <f t="shared" si="0"/>
        <v>84995</v>
      </c>
    </row>
    <row r="49" spans="1:2">
      <c r="A49" t="s">
        <v>322</v>
      </c>
      <c r="B49">
        <f t="shared" si="0"/>
        <v>21512</v>
      </c>
    </row>
    <row r="50" spans="1:2">
      <c r="A50" t="s">
        <v>323</v>
      </c>
      <c r="B50">
        <f t="shared" si="0"/>
        <v>80950</v>
      </c>
    </row>
    <row r="51" spans="1:2">
      <c r="A51" t="s">
        <v>324</v>
      </c>
      <c r="B51">
        <f t="shared" si="0"/>
        <v>225000</v>
      </c>
    </row>
    <row r="52" spans="1:2">
      <c r="A52" t="s">
        <v>33</v>
      </c>
      <c r="B52">
        <f t="shared" si="0"/>
        <v>31</v>
      </c>
    </row>
    <row r="53" spans="1:2">
      <c r="B53">
        <f t="shared" si="0"/>
        <v>0</v>
      </c>
    </row>
    <row r="54" spans="1:2">
      <c r="B54">
        <f t="shared" si="0"/>
        <v>0</v>
      </c>
    </row>
    <row r="55" spans="1:2">
      <c r="A55" t="s">
        <v>325</v>
      </c>
      <c r="B55">
        <f t="shared" si="0"/>
        <v>3000</v>
      </c>
    </row>
    <row r="56" spans="1:2">
      <c r="A56" t="s">
        <v>326</v>
      </c>
      <c r="B56">
        <f t="shared" si="0"/>
        <v>20121</v>
      </c>
    </row>
    <row r="57" spans="1:2">
      <c r="A57" t="s">
        <v>327</v>
      </c>
      <c r="B57">
        <f t="shared" si="0"/>
        <v>101866</v>
      </c>
    </row>
    <row r="58" spans="1:2">
      <c r="A58" t="s">
        <v>328</v>
      </c>
      <c r="B58">
        <f t="shared" si="0"/>
        <v>24501</v>
      </c>
    </row>
    <row r="59" spans="1:2">
      <c r="A59" t="s">
        <v>329</v>
      </c>
      <c r="B59">
        <f t="shared" si="0"/>
        <v>99885</v>
      </c>
    </row>
    <row r="60" spans="1:2">
      <c r="A60" t="s">
        <v>330</v>
      </c>
      <c r="B60">
        <f t="shared" si="0"/>
        <v>237000</v>
      </c>
    </row>
    <row r="61" spans="1:2">
      <c r="A61" t="s">
        <v>33</v>
      </c>
      <c r="B61">
        <f t="shared" si="0"/>
        <v>31</v>
      </c>
    </row>
    <row r="62" spans="1:2">
      <c r="B62">
        <f t="shared" si="0"/>
        <v>0</v>
      </c>
    </row>
    <row r="63" spans="1:2">
      <c r="B63">
        <f t="shared" si="0"/>
        <v>0</v>
      </c>
    </row>
    <row r="64" spans="1:2">
      <c r="A64" t="s">
        <v>331</v>
      </c>
      <c r="B64">
        <f t="shared" si="0"/>
        <v>3500</v>
      </c>
    </row>
    <row r="65" spans="1:2">
      <c r="A65" t="s">
        <v>332</v>
      </c>
      <c r="B65">
        <f t="shared" si="0"/>
        <v>21379</v>
      </c>
    </row>
    <row r="66" spans="1:2">
      <c r="A66" t="s">
        <v>333</v>
      </c>
      <c r="B66">
        <f t="shared" si="0"/>
        <v>114568</v>
      </c>
    </row>
    <row r="67" spans="1:2">
      <c r="A67" t="s">
        <v>334</v>
      </c>
      <c r="B67">
        <f t="shared" ref="B67:B130" si="15">SUMPRODUCT(MID(0&amp;A67,LARGE(INDEX(ISNUMBER(--MID(A67,ROW($1:$25),1))*
ROW($1:$25),0),ROW($1:$25))+1,1)*10^ROW($1:$25)/10)</f>
        <v>28595</v>
      </c>
    </row>
    <row r="68" spans="1:2">
      <c r="A68" t="s">
        <v>335</v>
      </c>
      <c r="B68">
        <f t="shared" si="15"/>
        <v>111851</v>
      </c>
    </row>
    <row r="69" spans="1:2">
      <c r="A69" t="s">
        <v>336</v>
      </c>
      <c r="B69">
        <f t="shared" si="15"/>
        <v>240000</v>
      </c>
    </row>
    <row r="70" spans="1:2">
      <c r="A70" t="s">
        <v>33</v>
      </c>
      <c r="B70">
        <f t="shared" si="15"/>
        <v>31</v>
      </c>
    </row>
    <row r="71" spans="1:2">
      <c r="B71">
        <f t="shared" si="15"/>
        <v>0</v>
      </c>
    </row>
    <row r="72" spans="1:2">
      <c r="B72">
        <f t="shared" si="15"/>
        <v>0</v>
      </c>
    </row>
    <row r="73" spans="1:2">
      <c r="A73" t="s">
        <v>337</v>
      </c>
      <c r="B73">
        <f t="shared" si="15"/>
        <v>4000</v>
      </c>
    </row>
    <row r="74" spans="1:2">
      <c r="A74" t="s">
        <v>338</v>
      </c>
      <c r="B74">
        <f t="shared" si="15"/>
        <v>16481</v>
      </c>
    </row>
    <row r="75" spans="1:2">
      <c r="A75" t="s">
        <v>339</v>
      </c>
      <c r="B75">
        <f t="shared" si="15"/>
        <v>105863</v>
      </c>
    </row>
    <row r="76" spans="1:2">
      <c r="A76" t="s">
        <v>340</v>
      </c>
      <c r="B76">
        <f t="shared" si="15"/>
        <v>22852</v>
      </c>
    </row>
    <row r="77" spans="1:2">
      <c r="A77" t="s">
        <v>341</v>
      </c>
      <c r="B77">
        <f t="shared" si="15"/>
        <v>87944</v>
      </c>
    </row>
    <row r="78" spans="1:2">
      <c r="A78" t="s">
        <v>342</v>
      </c>
      <c r="B78">
        <f t="shared" si="15"/>
        <v>186000</v>
      </c>
    </row>
    <row r="79" spans="1:2">
      <c r="A79" t="s">
        <v>343</v>
      </c>
      <c r="B79">
        <f t="shared" si="15"/>
        <v>25</v>
      </c>
    </row>
    <row r="80" spans="1:2">
      <c r="B80">
        <f t="shared" si="15"/>
        <v>0</v>
      </c>
    </row>
    <row r="81" spans="1:2">
      <c r="B81">
        <f t="shared" si="15"/>
        <v>0</v>
      </c>
    </row>
    <row r="82" spans="1:2">
      <c r="A82" t="s">
        <v>344</v>
      </c>
      <c r="B82">
        <f t="shared" si="15"/>
        <v>4500</v>
      </c>
    </row>
    <row r="83" spans="1:2">
      <c r="A83" t="s">
        <v>345</v>
      </c>
      <c r="B83">
        <f t="shared" si="15"/>
        <v>18260</v>
      </c>
    </row>
    <row r="84" spans="1:2">
      <c r="A84" t="s">
        <v>346</v>
      </c>
      <c r="B84">
        <f t="shared" si="15"/>
        <v>118342</v>
      </c>
    </row>
    <row r="85" spans="1:2">
      <c r="A85" t="s">
        <v>347</v>
      </c>
      <c r="B85">
        <f t="shared" si="15"/>
        <v>26357</v>
      </c>
    </row>
    <row r="86" spans="1:2">
      <c r="A86" t="s">
        <v>348</v>
      </c>
      <c r="B86">
        <f t="shared" si="15"/>
        <v>101576</v>
      </c>
    </row>
    <row r="87" spans="1:2">
      <c r="A87" t="s">
        <v>349</v>
      </c>
      <c r="B87">
        <f t="shared" si="15"/>
        <v>208200</v>
      </c>
    </row>
    <row r="88" spans="1:2">
      <c r="A88" t="s">
        <v>343</v>
      </c>
      <c r="B88">
        <f t="shared" si="15"/>
        <v>25</v>
      </c>
    </row>
    <row r="89" spans="1:2">
      <c r="B89">
        <f t="shared" si="15"/>
        <v>0</v>
      </c>
    </row>
    <row r="90" spans="1:2">
      <c r="B90">
        <f t="shared" si="15"/>
        <v>0</v>
      </c>
    </row>
    <row r="91" spans="1:2">
      <c r="A91" t="s">
        <v>350</v>
      </c>
      <c r="B91">
        <f t="shared" si="15"/>
        <v>5000</v>
      </c>
    </row>
    <row r="92" spans="1:2">
      <c r="A92" t="s">
        <v>351</v>
      </c>
      <c r="B92">
        <f t="shared" si="15"/>
        <v>11774</v>
      </c>
    </row>
    <row r="93" spans="1:2">
      <c r="A93" t="s">
        <v>352</v>
      </c>
      <c r="B93">
        <f t="shared" si="15"/>
        <v>83574</v>
      </c>
    </row>
    <row r="94" spans="1:2">
      <c r="A94" t="s">
        <v>353</v>
      </c>
      <c r="B94">
        <f t="shared" si="15"/>
        <v>17690</v>
      </c>
    </row>
    <row r="95" spans="1:2">
      <c r="A95" t="s">
        <v>354</v>
      </c>
      <c r="B95">
        <f t="shared" si="15"/>
        <v>70022</v>
      </c>
    </row>
    <row r="96" spans="1:2">
      <c r="A96" t="s">
        <v>355</v>
      </c>
      <c r="B96">
        <f t="shared" si="15"/>
        <v>140400</v>
      </c>
    </row>
    <row r="97" spans="1:2">
      <c r="A97" t="s">
        <v>67</v>
      </c>
      <c r="B97">
        <f t="shared" si="15"/>
        <v>16</v>
      </c>
    </row>
    <row r="98" spans="1:2">
      <c r="B98">
        <f t="shared" si="15"/>
        <v>0</v>
      </c>
    </row>
    <row r="99" spans="1:2">
      <c r="B99">
        <f t="shared" si="15"/>
        <v>0</v>
      </c>
    </row>
    <row r="100" spans="1:2">
      <c r="A100" t="s">
        <v>356</v>
      </c>
      <c r="B100">
        <f t="shared" si="15"/>
        <v>5500</v>
      </c>
    </row>
    <row r="101" spans="1:2">
      <c r="A101" t="s">
        <v>357</v>
      </c>
      <c r="B101">
        <f t="shared" si="15"/>
        <v>12758</v>
      </c>
    </row>
    <row r="102" spans="1:2">
      <c r="A102" t="s">
        <v>358</v>
      </c>
      <c r="B102">
        <f t="shared" si="15"/>
        <v>97310</v>
      </c>
    </row>
    <row r="103" spans="1:2">
      <c r="A103" t="s">
        <v>359</v>
      </c>
      <c r="B103">
        <f t="shared" si="15"/>
        <v>20535</v>
      </c>
    </row>
    <row r="104" spans="1:2">
      <c r="A104" t="s">
        <v>360</v>
      </c>
      <c r="B104">
        <f t="shared" si="15"/>
        <v>84596</v>
      </c>
    </row>
    <row r="105" spans="1:2">
      <c r="A105" t="s">
        <v>361</v>
      </c>
      <c r="B105">
        <f t="shared" si="15"/>
        <v>148800</v>
      </c>
    </row>
    <row r="106" spans="1:2">
      <c r="A106" t="s">
        <v>362</v>
      </c>
      <c r="B106">
        <f t="shared" si="15"/>
        <v>17</v>
      </c>
    </row>
    <row r="107" spans="1:2">
      <c r="B107">
        <f t="shared" si="15"/>
        <v>0</v>
      </c>
    </row>
    <row r="108" spans="1:2">
      <c r="B108">
        <f t="shared" si="15"/>
        <v>0</v>
      </c>
    </row>
    <row r="109" spans="1:2">
      <c r="A109" t="s">
        <v>363</v>
      </c>
      <c r="B109">
        <f t="shared" si="15"/>
        <v>6000</v>
      </c>
    </row>
    <row r="110" spans="1:2">
      <c r="A110" t="s">
        <v>364</v>
      </c>
      <c r="B110">
        <f t="shared" si="15"/>
        <v>6447</v>
      </c>
    </row>
    <row r="111" spans="1:2">
      <c r="A111" t="s">
        <v>365</v>
      </c>
      <c r="B111">
        <f t="shared" si="15"/>
        <v>48991</v>
      </c>
    </row>
    <row r="112" spans="1:2">
      <c r="A112" t="s">
        <v>366</v>
      </c>
      <c r="B112">
        <f t="shared" si="15"/>
        <v>11031</v>
      </c>
    </row>
    <row r="113" spans="1:2">
      <c r="A113" t="s">
        <v>367</v>
      </c>
      <c r="B113">
        <f t="shared" si="15"/>
        <v>43940</v>
      </c>
    </row>
    <row r="114" spans="1:2">
      <c r="A114" t="s">
        <v>368</v>
      </c>
      <c r="B114">
        <f t="shared" si="15"/>
        <v>60000</v>
      </c>
    </row>
    <row r="115" spans="1:2">
      <c r="A115" t="s">
        <v>369</v>
      </c>
      <c r="B115">
        <f t="shared" si="15"/>
        <v>8</v>
      </c>
    </row>
    <row r="116" spans="1:2">
      <c r="B116">
        <f t="shared" si="15"/>
        <v>0</v>
      </c>
    </row>
    <row r="117" spans="1:2">
      <c r="B117">
        <f t="shared" si="15"/>
        <v>0</v>
      </c>
    </row>
    <row r="118" spans="1:2">
      <c r="A118" t="s">
        <v>370</v>
      </c>
      <c r="B118">
        <f t="shared" si="15"/>
        <v>6500</v>
      </c>
    </row>
    <row r="119" spans="1:2">
      <c r="A119" t="s">
        <v>371</v>
      </c>
      <c r="B119">
        <f t="shared" si="15"/>
        <v>7561</v>
      </c>
    </row>
    <row r="120" spans="1:2">
      <c r="A120" t="s">
        <v>372</v>
      </c>
      <c r="B120">
        <f t="shared" si="15"/>
        <v>74377</v>
      </c>
    </row>
    <row r="121" spans="1:2">
      <c r="A121" t="s">
        <v>373</v>
      </c>
      <c r="B121">
        <f t="shared" si="15"/>
        <v>13600</v>
      </c>
    </row>
    <row r="122" spans="1:2">
      <c r="A122" t="s">
        <v>374</v>
      </c>
      <c r="B122">
        <f t="shared" si="15"/>
        <v>52614</v>
      </c>
    </row>
    <row r="123" spans="1:2">
      <c r="A123" t="s">
        <v>375</v>
      </c>
      <c r="B123">
        <f t="shared" si="15"/>
        <v>76800</v>
      </c>
    </row>
    <row r="124" spans="1:2">
      <c r="A124" t="s">
        <v>88</v>
      </c>
      <c r="B124">
        <f t="shared" si="15"/>
        <v>11</v>
      </c>
    </row>
    <row r="125" spans="1:2">
      <c r="B125">
        <f t="shared" si="15"/>
        <v>0</v>
      </c>
    </row>
    <row r="126" spans="1:2">
      <c r="B126">
        <f t="shared" si="15"/>
        <v>0</v>
      </c>
    </row>
    <row r="127" spans="1:2">
      <c r="A127" t="s">
        <v>376</v>
      </c>
      <c r="B127">
        <f t="shared" si="15"/>
        <v>7000</v>
      </c>
    </row>
    <row r="128" spans="1:2">
      <c r="A128" t="s">
        <v>377</v>
      </c>
      <c r="B128">
        <f t="shared" si="15"/>
        <v>4551</v>
      </c>
    </row>
    <row r="129" spans="1:2">
      <c r="A129" t="s">
        <v>378</v>
      </c>
      <c r="B129">
        <f t="shared" si="15"/>
        <v>43693</v>
      </c>
    </row>
    <row r="130" spans="1:2">
      <c r="A130" t="s">
        <v>379</v>
      </c>
      <c r="B130">
        <f t="shared" si="15"/>
        <v>7378</v>
      </c>
    </row>
    <row r="131" spans="1:2">
      <c r="A131" t="s">
        <v>380</v>
      </c>
      <c r="B131">
        <f t="shared" ref="B131:B133" si="16">SUMPRODUCT(MID(0&amp;A131,LARGE(INDEX(ISNUMBER(--MID(A131,ROW($1:$25),1))*
ROW($1:$25),0),ROW($1:$25))+1,1)*10^ROW($1:$25)/10)</f>
        <v>29572</v>
      </c>
    </row>
    <row r="132" spans="1:2">
      <c r="A132" t="s">
        <v>381</v>
      </c>
      <c r="B132">
        <f t="shared" si="16"/>
        <v>61200</v>
      </c>
    </row>
    <row r="133" spans="1:2">
      <c r="A133" t="s">
        <v>382</v>
      </c>
      <c r="B133">
        <f t="shared" si="16"/>
        <v>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Afternoon Distance</vt:lpstr>
      <vt:lpstr>Morning Distance</vt:lpstr>
      <vt:lpstr>Night Distance</vt:lpstr>
      <vt:lpstr>Afternoon half km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2015-06-16T03:56:01Z</dcterms:modified>
</cp:coreProperties>
</file>