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44" windowWidth="15336" windowHeight="4596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2" i="2"/>
  <c r="H13"/>
  <c r="H14"/>
  <c r="H11"/>
  <c r="E12"/>
  <c r="G12" s="1"/>
  <c r="E13"/>
  <c r="E14"/>
  <c r="E11"/>
  <c r="G13"/>
  <c r="G14"/>
  <c r="G11"/>
  <c r="O13"/>
  <c r="O12"/>
  <c r="H4"/>
  <c r="H5"/>
  <c r="H6"/>
  <c r="H7"/>
  <c r="H8"/>
  <c r="H9"/>
  <c r="H10"/>
  <c r="H3"/>
  <c r="F4"/>
  <c r="F5"/>
  <c r="F6"/>
  <c r="F7"/>
  <c r="F8"/>
  <c r="F9"/>
  <c r="F10"/>
  <c r="F11"/>
  <c r="F12"/>
  <c r="F13"/>
  <c r="F14"/>
  <c r="F3"/>
  <c r="G4"/>
  <c r="G5"/>
  <c r="G6"/>
  <c r="G7"/>
  <c r="G8"/>
  <c r="G9"/>
  <c r="G10"/>
  <c r="G3"/>
  <c r="E4"/>
  <c r="E5"/>
  <c r="E6"/>
  <c r="E7"/>
  <c r="E8"/>
  <c r="E9"/>
  <c r="E10"/>
  <c r="E3"/>
  <c r="K6" i="1"/>
  <c r="L6"/>
  <c r="M6"/>
  <c r="N6" s="1"/>
  <c r="O6"/>
  <c r="K8"/>
  <c r="L8" s="1"/>
  <c r="M8"/>
  <c r="N8"/>
  <c r="O8"/>
  <c r="K9"/>
  <c r="L9"/>
  <c r="M9"/>
  <c r="N9" s="1"/>
  <c r="O9"/>
  <c r="K10"/>
  <c r="L10"/>
  <c r="M10"/>
  <c r="N10" s="1"/>
  <c r="O10"/>
  <c r="K11"/>
  <c r="L11" s="1"/>
  <c r="M11"/>
  <c r="N11"/>
  <c r="O11"/>
  <c r="K13"/>
  <c r="L13"/>
  <c r="M13"/>
  <c r="N13" s="1"/>
  <c r="O13"/>
  <c r="K14"/>
  <c r="L14"/>
  <c r="M14"/>
  <c r="N14" s="1"/>
  <c r="O14"/>
  <c r="K15"/>
  <c r="L15" s="1"/>
  <c r="M15"/>
  <c r="N15"/>
  <c r="O15"/>
  <c r="K16"/>
  <c r="L16" s="1"/>
  <c r="M16"/>
  <c r="N16"/>
  <c r="O16"/>
  <c r="O5"/>
  <c r="N5"/>
  <c r="M5"/>
  <c r="L5"/>
  <c r="K5"/>
  <c r="F4"/>
  <c r="F5"/>
  <c r="H5" s="1"/>
  <c r="F6"/>
  <c r="H7"/>
  <c r="F8"/>
  <c r="F9"/>
  <c r="F10"/>
  <c r="F11"/>
  <c r="H11" s="1"/>
  <c r="F13"/>
  <c r="F14"/>
  <c r="F15"/>
  <c r="H15" s="1"/>
  <c r="F16"/>
  <c r="F3"/>
  <c r="F20"/>
  <c r="F21"/>
  <c r="F22"/>
  <c r="F19"/>
  <c r="G19"/>
  <c r="G22"/>
  <c r="G21"/>
  <c r="G20"/>
  <c r="J6"/>
  <c r="J5"/>
  <c r="H6"/>
  <c r="H8"/>
  <c r="H9"/>
  <c r="H10"/>
  <c r="H12"/>
  <c r="H13"/>
  <c r="H14"/>
  <c r="H16"/>
  <c r="G4"/>
  <c r="G5"/>
  <c r="G6"/>
  <c r="G7"/>
  <c r="G8"/>
  <c r="G9"/>
  <c r="G10"/>
  <c r="G11"/>
  <c r="G12"/>
  <c r="G13"/>
  <c r="G14"/>
  <c r="G15"/>
  <c r="G16"/>
  <c r="G3"/>
  <c r="M11" i="2" l="1"/>
  <c r="M12"/>
  <c r="M14"/>
  <c r="M13"/>
  <c r="P14" l="1"/>
  <c r="P13"/>
</calcChain>
</file>

<file path=xl/sharedStrings.xml><?xml version="1.0" encoding="utf-8"?>
<sst xmlns="http://schemas.openxmlformats.org/spreadsheetml/2006/main" count="9" uniqueCount="5">
  <si>
    <t>電壓</t>
    <phoneticPr fontId="1" type="noConversion"/>
  </si>
  <si>
    <t>電阻1(kohm)</t>
    <phoneticPr fontId="1" type="noConversion"/>
  </si>
  <si>
    <t>電阻2(kohm)</t>
    <phoneticPr fontId="1" type="noConversion"/>
  </si>
  <si>
    <t>adc scale</t>
    <phoneticPr fontId="1" type="noConversion"/>
  </si>
  <si>
    <t>adc value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</si>
</sst>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22"/>
  <sheetViews>
    <sheetView workbookViewId="0">
      <selection activeCell="M20" sqref="M20"/>
    </sheetView>
  </sheetViews>
  <sheetFormatPr defaultRowHeight="16.2"/>
  <cols>
    <col min="3" max="4" width="13.33203125" bestFit="1" customWidth="1"/>
    <col min="7" max="7" width="13.33203125" bestFit="1" customWidth="1"/>
    <col min="10" max="10" width="9.5546875" bestFit="1" customWidth="1"/>
  </cols>
  <sheetData>
    <row r="2" spans="2:1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15">
      <c r="B3">
        <v>8.5</v>
      </c>
      <c r="C3">
        <v>9900</v>
      </c>
      <c r="D3">
        <v>465</v>
      </c>
      <c r="E3">
        <v>65536</v>
      </c>
      <c r="F3">
        <f>INT(((B3*D3*E3)/(C3+D3))+(E3/2)-13755)</f>
        <v>44003</v>
      </c>
      <c r="G3">
        <f>1.2/65565</f>
        <v>1.8302447952413636E-5</v>
      </c>
    </row>
    <row r="4" spans="2:15">
      <c r="B4">
        <v>8.5</v>
      </c>
      <c r="C4">
        <v>9900</v>
      </c>
      <c r="D4">
        <v>475</v>
      </c>
      <c r="E4">
        <v>65536</v>
      </c>
      <c r="F4">
        <f t="shared" ref="F4:F16" si="0">INT(((B4*D4*E4)/(C4+D4))+(E4/2)-13755)</f>
        <v>44516</v>
      </c>
      <c r="G4">
        <f t="shared" ref="G4:G16" si="1">1.2/65565</f>
        <v>1.8302447952413636E-5</v>
      </c>
    </row>
    <row r="5" spans="2:15" s="1" customFormat="1">
      <c r="B5" s="1">
        <v>8.5</v>
      </c>
      <c r="C5" s="1">
        <v>10200</v>
      </c>
      <c r="D5" s="1">
        <v>465</v>
      </c>
      <c r="E5" s="1">
        <v>65536</v>
      </c>
      <c r="F5" s="1">
        <f t="shared" si="0"/>
        <v>43300</v>
      </c>
      <c r="G5" s="1">
        <f t="shared" si="1"/>
        <v>1.8302447952413636E-5</v>
      </c>
      <c r="H5" s="1">
        <f>F5*G5</f>
        <v>0.7924959963395104</v>
      </c>
      <c r="I5" s="1">
        <v>0.34699999999999998</v>
      </c>
      <c r="J5" s="1">
        <f>I5/G5</f>
        <v>18959.212499999998</v>
      </c>
      <c r="K5" s="1">
        <f>E5/2</f>
        <v>32768</v>
      </c>
      <c r="L5" s="1">
        <f>K5+J5</f>
        <v>51727.212499999994</v>
      </c>
      <c r="M5" s="1">
        <f>F5*G5</f>
        <v>0.7924959963395104</v>
      </c>
      <c r="N5" s="1">
        <f>M5/2</f>
        <v>0.3962479981697552</v>
      </c>
      <c r="O5" s="1">
        <f>(B5*D5)/(C5+D5)</f>
        <v>0.37060478199718705</v>
      </c>
    </row>
    <row r="6" spans="2:15">
      <c r="B6">
        <v>8.5</v>
      </c>
      <c r="C6">
        <v>10200</v>
      </c>
      <c r="D6">
        <v>475</v>
      </c>
      <c r="E6">
        <v>65536</v>
      </c>
      <c r="F6">
        <f t="shared" si="0"/>
        <v>43800</v>
      </c>
      <c r="G6">
        <f t="shared" si="1"/>
        <v>1.8302447952413636E-5</v>
      </c>
      <c r="H6">
        <f t="shared" ref="H6:H16" si="2">F6*G6</f>
        <v>0.80164722031571722</v>
      </c>
      <c r="I6">
        <v>0.377</v>
      </c>
      <c r="J6">
        <f>I6/G6</f>
        <v>20598.337500000001</v>
      </c>
      <c r="K6">
        <f t="shared" ref="K6:K16" si="3">E6/2</f>
        <v>32768</v>
      </c>
      <c r="L6">
        <f t="shared" ref="L6:L16" si="4">K6+J6</f>
        <v>53366.337500000001</v>
      </c>
      <c r="M6">
        <f t="shared" ref="M6:M16" si="5">F6*G6</f>
        <v>0.80164722031571722</v>
      </c>
      <c r="N6">
        <f t="shared" ref="N6:N16" si="6">M6/2</f>
        <v>0.40082361015785861</v>
      </c>
      <c r="O6">
        <f t="shared" ref="O6:O16" si="7">(B6*D6)/(C6+D6)</f>
        <v>0.37822014051522246</v>
      </c>
    </row>
    <row r="7" spans="2:15">
      <c r="G7">
        <f t="shared" si="1"/>
        <v>1.8302447952413636E-5</v>
      </c>
      <c r="H7">
        <f t="shared" si="2"/>
        <v>0</v>
      </c>
    </row>
    <row r="8" spans="2:15">
      <c r="B8">
        <v>9.5</v>
      </c>
      <c r="C8">
        <v>9900</v>
      </c>
      <c r="D8">
        <v>465</v>
      </c>
      <c r="E8">
        <v>65536</v>
      </c>
      <c r="F8">
        <f t="shared" si="0"/>
        <v>46944</v>
      </c>
      <c r="G8">
        <f t="shared" si="1"/>
        <v>1.8302447952413636E-5</v>
      </c>
      <c r="H8">
        <f t="shared" si="2"/>
        <v>0.85919011667810574</v>
      </c>
      <c r="K8">
        <f t="shared" si="3"/>
        <v>32768</v>
      </c>
      <c r="L8">
        <f t="shared" si="4"/>
        <v>32768</v>
      </c>
      <c r="M8">
        <f t="shared" si="5"/>
        <v>0.85919011667810574</v>
      </c>
      <c r="N8">
        <f t="shared" si="6"/>
        <v>0.42959505833905287</v>
      </c>
      <c r="O8">
        <f t="shared" si="7"/>
        <v>0.42619392185238786</v>
      </c>
    </row>
    <row r="9" spans="2:15" s="1" customFormat="1">
      <c r="B9" s="1">
        <v>9.5</v>
      </c>
      <c r="C9" s="1">
        <v>9900</v>
      </c>
      <c r="D9" s="1">
        <v>475</v>
      </c>
      <c r="E9" s="1">
        <v>65536</v>
      </c>
      <c r="F9" s="1">
        <f t="shared" si="0"/>
        <v>47517</v>
      </c>
      <c r="G9" s="1">
        <f t="shared" si="1"/>
        <v>1.8302447952413636E-5</v>
      </c>
      <c r="H9" s="1">
        <f t="shared" si="2"/>
        <v>0.86967741935483878</v>
      </c>
      <c r="K9" s="1">
        <f t="shared" si="3"/>
        <v>32768</v>
      </c>
      <c r="L9" s="1">
        <f t="shared" si="4"/>
        <v>32768</v>
      </c>
      <c r="M9" s="1">
        <f t="shared" si="5"/>
        <v>0.86967741935483878</v>
      </c>
      <c r="N9" s="1">
        <f t="shared" si="6"/>
        <v>0.43483870967741939</v>
      </c>
      <c r="O9" s="1">
        <f t="shared" si="7"/>
        <v>0.43493975903614457</v>
      </c>
    </row>
    <row r="10" spans="2:15">
      <c r="B10">
        <v>9.5</v>
      </c>
      <c r="C10">
        <v>10200</v>
      </c>
      <c r="D10">
        <v>465</v>
      </c>
      <c r="E10">
        <v>65536</v>
      </c>
      <c r="F10">
        <f t="shared" si="0"/>
        <v>46158</v>
      </c>
      <c r="G10">
        <f t="shared" si="1"/>
        <v>1.8302447952413636E-5</v>
      </c>
      <c r="H10">
        <f t="shared" si="2"/>
        <v>0.84480439258750861</v>
      </c>
      <c r="K10">
        <f t="shared" si="3"/>
        <v>32768</v>
      </c>
      <c r="L10">
        <f t="shared" si="4"/>
        <v>32768</v>
      </c>
      <c r="M10">
        <f t="shared" si="5"/>
        <v>0.84480439258750861</v>
      </c>
      <c r="N10">
        <f t="shared" si="6"/>
        <v>0.42240219629375431</v>
      </c>
      <c r="O10">
        <f t="shared" si="7"/>
        <v>0.4142053445850914</v>
      </c>
    </row>
    <row r="11" spans="2:15">
      <c r="B11">
        <v>9.5</v>
      </c>
      <c r="C11">
        <v>10200</v>
      </c>
      <c r="D11">
        <v>475</v>
      </c>
      <c r="E11">
        <v>65536</v>
      </c>
      <c r="F11">
        <f t="shared" si="0"/>
        <v>46716</v>
      </c>
      <c r="G11">
        <f t="shared" si="1"/>
        <v>1.8302447952413636E-5</v>
      </c>
      <c r="H11">
        <f t="shared" si="2"/>
        <v>0.85501715854495541</v>
      </c>
      <c r="K11">
        <f t="shared" si="3"/>
        <v>32768</v>
      </c>
      <c r="L11">
        <f t="shared" si="4"/>
        <v>32768</v>
      </c>
      <c r="M11">
        <f t="shared" si="5"/>
        <v>0.85501715854495541</v>
      </c>
      <c r="N11">
        <f t="shared" si="6"/>
        <v>0.42750857927247771</v>
      </c>
      <c r="O11">
        <f t="shared" si="7"/>
        <v>0.42271662763466045</v>
      </c>
    </row>
    <row r="12" spans="2:15">
      <c r="G12">
        <f t="shared" si="1"/>
        <v>1.8302447952413636E-5</v>
      </c>
      <c r="H12">
        <f t="shared" si="2"/>
        <v>0</v>
      </c>
    </row>
    <row r="13" spans="2:15">
      <c r="B13">
        <v>12</v>
      </c>
      <c r="C13">
        <v>9900</v>
      </c>
      <c r="D13">
        <v>465</v>
      </c>
      <c r="E13">
        <v>65536</v>
      </c>
      <c r="F13">
        <f t="shared" si="0"/>
        <v>54294</v>
      </c>
      <c r="G13">
        <f t="shared" si="1"/>
        <v>1.8302447952413636E-5</v>
      </c>
      <c r="H13">
        <f t="shared" si="2"/>
        <v>0.99371310912834598</v>
      </c>
      <c r="K13">
        <f t="shared" si="3"/>
        <v>32768</v>
      </c>
      <c r="L13">
        <f t="shared" si="4"/>
        <v>32768</v>
      </c>
      <c r="M13">
        <f t="shared" si="5"/>
        <v>0.99371310912834598</v>
      </c>
      <c r="N13">
        <f t="shared" si="6"/>
        <v>0.49685655456417299</v>
      </c>
      <c r="O13">
        <f t="shared" si="7"/>
        <v>0.53835021707670039</v>
      </c>
    </row>
    <row r="14" spans="2:15">
      <c r="B14">
        <v>12</v>
      </c>
      <c r="C14">
        <v>9900</v>
      </c>
      <c r="D14">
        <v>475</v>
      </c>
      <c r="E14">
        <v>65536</v>
      </c>
      <c r="F14">
        <f t="shared" si="0"/>
        <v>55018</v>
      </c>
      <c r="G14">
        <f t="shared" si="1"/>
        <v>1.8302447952413636E-5</v>
      </c>
      <c r="H14">
        <f t="shared" si="2"/>
        <v>1.0069640814458933</v>
      </c>
      <c r="K14">
        <f t="shared" si="3"/>
        <v>32768</v>
      </c>
      <c r="L14">
        <f t="shared" si="4"/>
        <v>32768</v>
      </c>
      <c r="M14">
        <f t="shared" si="5"/>
        <v>1.0069640814458933</v>
      </c>
      <c r="N14">
        <f t="shared" si="6"/>
        <v>0.50348204072294667</v>
      </c>
      <c r="O14">
        <f t="shared" si="7"/>
        <v>0.54939759036144575</v>
      </c>
    </row>
    <row r="15" spans="2:15">
      <c r="B15">
        <v>12</v>
      </c>
      <c r="C15">
        <v>10200</v>
      </c>
      <c r="D15">
        <v>465</v>
      </c>
      <c r="E15">
        <v>65536</v>
      </c>
      <c r="F15">
        <f t="shared" si="0"/>
        <v>53301</v>
      </c>
      <c r="G15">
        <f t="shared" si="1"/>
        <v>1.8302447952413636E-5</v>
      </c>
      <c r="H15">
        <f t="shared" si="2"/>
        <v>0.97553877831159919</v>
      </c>
      <c r="K15">
        <f t="shared" si="3"/>
        <v>32768</v>
      </c>
      <c r="L15">
        <f t="shared" si="4"/>
        <v>32768</v>
      </c>
      <c r="M15">
        <f t="shared" si="5"/>
        <v>0.97553877831159919</v>
      </c>
      <c r="N15">
        <f t="shared" si="6"/>
        <v>0.48776938915579959</v>
      </c>
      <c r="O15">
        <f t="shared" si="7"/>
        <v>0.52320675105485237</v>
      </c>
    </row>
    <row r="16" spans="2:15">
      <c r="B16">
        <v>12</v>
      </c>
      <c r="C16">
        <v>10200</v>
      </c>
      <c r="D16">
        <v>475</v>
      </c>
      <c r="E16">
        <v>65536</v>
      </c>
      <c r="F16">
        <f t="shared" si="0"/>
        <v>54006</v>
      </c>
      <c r="G16">
        <f t="shared" si="1"/>
        <v>1.8302447952413636E-5</v>
      </c>
      <c r="H16">
        <f t="shared" si="2"/>
        <v>0.98844200411805083</v>
      </c>
      <c r="K16">
        <f t="shared" si="3"/>
        <v>32768</v>
      </c>
      <c r="L16">
        <f t="shared" si="4"/>
        <v>32768</v>
      </c>
      <c r="M16">
        <f t="shared" si="5"/>
        <v>0.98844200411805083</v>
      </c>
      <c r="N16">
        <f t="shared" si="6"/>
        <v>0.49422100205902542</v>
      </c>
      <c r="O16">
        <f t="shared" si="7"/>
        <v>0.53395784543325531</v>
      </c>
    </row>
    <row r="19" spans="2:8">
      <c r="B19">
        <v>8.5</v>
      </c>
      <c r="C19">
        <v>9900</v>
      </c>
      <c r="D19">
        <v>465</v>
      </c>
      <c r="E19">
        <v>65536</v>
      </c>
      <c r="F19">
        <f>(H19+0.6)/G19</f>
        <v>51850.987499999996</v>
      </c>
      <c r="G19">
        <f>1.2/65565</f>
        <v>1.8302447952413636E-5</v>
      </c>
      <c r="H19">
        <v>0.34899999999999998</v>
      </c>
    </row>
    <row r="20" spans="2:8">
      <c r="B20">
        <v>9.5</v>
      </c>
      <c r="C20">
        <v>9900</v>
      </c>
      <c r="D20">
        <v>475</v>
      </c>
      <c r="E20">
        <v>65536</v>
      </c>
      <c r="F20">
        <f t="shared" ref="F20:F22" si="8">(H20+0.6)/G20</f>
        <v>53380.837500000001</v>
      </c>
      <c r="G20">
        <f t="shared" ref="G20:G22" si="9">1.2/65565</f>
        <v>1.8302447952413636E-5</v>
      </c>
      <c r="H20">
        <v>0.377</v>
      </c>
    </row>
    <row r="21" spans="2:8">
      <c r="B21">
        <v>9</v>
      </c>
      <c r="C21">
        <v>10200</v>
      </c>
      <c r="D21">
        <v>465</v>
      </c>
      <c r="E21">
        <v>65536</v>
      </c>
      <c r="F21">
        <f t="shared" si="8"/>
        <v>53162.287499999999</v>
      </c>
      <c r="G21">
        <f t="shared" si="9"/>
        <v>1.8302447952413636E-5</v>
      </c>
      <c r="H21">
        <v>0.373</v>
      </c>
    </row>
    <row r="22" spans="2:8">
      <c r="B22">
        <v>12</v>
      </c>
      <c r="C22">
        <v>10200</v>
      </c>
      <c r="D22">
        <v>475</v>
      </c>
      <c r="E22">
        <v>65536</v>
      </c>
      <c r="F22">
        <f t="shared" si="8"/>
        <v>62286.750000000007</v>
      </c>
      <c r="G22">
        <f t="shared" si="9"/>
        <v>1.8302447952413636E-5</v>
      </c>
      <c r="H22">
        <v>0.54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14"/>
  <sheetViews>
    <sheetView tabSelected="1" workbookViewId="0">
      <selection activeCell="J16" sqref="J16"/>
    </sheetView>
  </sheetViews>
  <sheetFormatPr defaultRowHeight="16.2"/>
  <cols>
    <col min="6" max="6" width="13.33203125" bestFit="1" customWidth="1"/>
  </cols>
  <sheetData>
    <row r="2" spans="2:16">
      <c r="B2" t="s">
        <v>0</v>
      </c>
      <c r="C2" t="s">
        <v>1</v>
      </c>
      <c r="D2" t="s">
        <v>2</v>
      </c>
      <c r="E2" t="s">
        <v>3</v>
      </c>
    </row>
    <row r="3" spans="2:16">
      <c r="B3">
        <v>8.5</v>
      </c>
      <c r="C3">
        <v>9900</v>
      </c>
      <c r="D3">
        <v>465</v>
      </c>
      <c r="E3">
        <f>(D3*400)/(D3+400)</f>
        <v>215.02890173410404</v>
      </c>
      <c r="F3">
        <f>(0.6/65536)</f>
        <v>9.1552734374999997E-6</v>
      </c>
      <c r="G3">
        <f>((B3-0.6)*E3)/(C3+E3)</f>
        <v>0.16794102520144008</v>
      </c>
      <c r="H3">
        <f>G3*2/F3</f>
        <v>36687.276758671927</v>
      </c>
    </row>
    <row r="4" spans="2:16">
      <c r="B4">
        <v>8.5</v>
      </c>
      <c r="C4">
        <v>9900</v>
      </c>
      <c r="D4">
        <v>475</v>
      </c>
      <c r="E4">
        <f t="shared" ref="E4:E14" si="0">(D4*400)/(D4+400)</f>
        <v>217.14285714285714</v>
      </c>
      <c r="F4">
        <f t="shared" ref="F4:F14" si="1">(0.6/65536)</f>
        <v>9.1552734374999997E-6</v>
      </c>
      <c r="G4">
        <f t="shared" ref="G4:G14" si="2">((B4-0.6)*E4)/(C4+E4)</f>
        <v>0.16955662242304437</v>
      </c>
      <c r="H4">
        <f t="shared" ref="H4:H14" si="3">G4*2/F4</f>
        <v>37040.209357055457</v>
      </c>
    </row>
    <row r="5" spans="2:16">
      <c r="B5" s="1">
        <v>8.5</v>
      </c>
      <c r="C5" s="1">
        <v>10180</v>
      </c>
      <c r="D5" s="1">
        <v>465</v>
      </c>
      <c r="E5">
        <f t="shared" si="0"/>
        <v>215.02890173410404</v>
      </c>
      <c r="F5">
        <f t="shared" si="1"/>
        <v>9.1552734374999997E-6</v>
      </c>
      <c r="G5">
        <f t="shared" si="2"/>
        <v>0.16341737380028248</v>
      </c>
      <c r="H5">
        <f t="shared" si="3"/>
        <v>35699.070031251045</v>
      </c>
    </row>
    <row r="6" spans="2:16">
      <c r="B6">
        <v>8.5</v>
      </c>
      <c r="C6" s="1">
        <v>10180</v>
      </c>
      <c r="D6">
        <v>475</v>
      </c>
      <c r="E6">
        <f t="shared" si="0"/>
        <v>217.14285714285714</v>
      </c>
      <c r="F6">
        <f t="shared" si="1"/>
        <v>9.1552734374999997E-6</v>
      </c>
      <c r="G6">
        <f t="shared" si="2"/>
        <v>0.16499038197306953</v>
      </c>
      <c r="H6">
        <f t="shared" si="3"/>
        <v>36042.698909956955</v>
      </c>
    </row>
    <row r="7" spans="2:16">
      <c r="B7">
        <v>9.5</v>
      </c>
      <c r="C7">
        <v>9900</v>
      </c>
      <c r="D7">
        <v>465</v>
      </c>
      <c r="E7">
        <f t="shared" si="0"/>
        <v>215.02890173410404</v>
      </c>
      <c r="F7">
        <f t="shared" si="1"/>
        <v>9.1552734374999997E-6</v>
      </c>
      <c r="G7">
        <f t="shared" si="2"/>
        <v>0.18919938282187554</v>
      </c>
      <c r="H7">
        <f t="shared" si="3"/>
        <v>41331.235842048118</v>
      </c>
    </row>
    <row r="8" spans="2:16">
      <c r="B8" s="1">
        <v>9.5</v>
      </c>
      <c r="C8" s="1">
        <v>9900</v>
      </c>
      <c r="D8" s="1">
        <v>475</v>
      </c>
      <c r="E8">
        <f t="shared" si="0"/>
        <v>217.14285714285714</v>
      </c>
      <c r="F8">
        <f t="shared" si="1"/>
        <v>9.1552734374999997E-6</v>
      </c>
      <c r="G8">
        <f t="shared" si="2"/>
        <v>0.19101948602089808</v>
      </c>
      <c r="H8">
        <f t="shared" si="3"/>
        <v>41728.843452885259</v>
      </c>
    </row>
    <row r="9" spans="2:16">
      <c r="B9">
        <v>9.5</v>
      </c>
      <c r="C9" s="1">
        <v>10180</v>
      </c>
      <c r="D9">
        <v>465</v>
      </c>
      <c r="E9">
        <f t="shared" si="0"/>
        <v>215.02890173410404</v>
      </c>
      <c r="F9">
        <f t="shared" si="1"/>
        <v>9.1552734374999997E-6</v>
      </c>
      <c r="G9">
        <f t="shared" si="2"/>
        <v>0.18410311731930559</v>
      </c>
      <c r="H9">
        <f t="shared" si="3"/>
        <v>40217.939655460039</v>
      </c>
    </row>
    <row r="10" spans="2:16">
      <c r="B10">
        <v>9.5</v>
      </c>
      <c r="C10" s="1">
        <v>10180</v>
      </c>
      <c r="D10">
        <v>475</v>
      </c>
      <c r="E10">
        <f t="shared" si="0"/>
        <v>217.14285714285714</v>
      </c>
      <c r="F10">
        <f t="shared" si="1"/>
        <v>9.1552734374999997E-6</v>
      </c>
      <c r="G10">
        <f t="shared" si="2"/>
        <v>0.18587524045067327</v>
      </c>
      <c r="H10">
        <f t="shared" si="3"/>
        <v>40605.065860584415</v>
      </c>
    </row>
    <row r="11" spans="2:16">
      <c r="B11">
        <v>12</v>
      </c>
      <c r="C11" s="1">
        <v>10180</v>
      </c>
      <c r="D11">
        <v>464</v>
      </c>
      <c r="E11">
        <f>(D11*200)/(D11+200)</f>
        <v>139.75903614457832</v>
      </c>
      <c r="F11">
        <f t="shared" si="1"/>
        <v>9.1552734374999997E-6</v>
      </c>
      <c r="G11">
        <f>((B11-0.57)*E11)/(C11+E11)</f>
        <v>0.1547948723935835</v>
      </c>
      <c r="H11">
        <f>G11*4/F11</f>
        <v>67630.91171457259</v>
      </c>
      <c r="J11">
        <v>48400</v>
      </c>
      <c r="K11">
        <v>48470</v>
      </c>
      <c r="M11">
        <f>J11-H11</f>
        <v>-19230.91171457259</v>
      </c>
    </row>
    <row r="12" spans="2:16">
      <c r="B12">
        <v>9.48</v>
      </c>
      <c r="C12" s="1">
        <v>10180</v>
      </c>
      <c r="D12">
        <v>464</v>
      </c>
      <c r="E12">
        <f t="shared" ref="E12:E14" si="4">(D12*200)/(D12+200)</f>
        <v>139.75903614457832</v>
      </c>
      <c r="F12">
        <f t="shared" si="1"/>
        <v>9.1552734374999997E-6</v>
      </c>
      <c r="G12">
        <f t="shared" ref="G12:G14" si="5">((B12-0.57)*E12)/(C12+E12)</f>
        <v>0.12066686903121863</v>
      </c>
      <c r="H12">
        <f t="shared" ref="H12:H14" si="6">G12*4/F12</f>
        <v>52720.159525532967</v>
      </c>
      <c r="J12">
        <v>45220</v>
      </c>
      <c r="K12">
        <v>45290</v>
      </c>
      <c r="M12">
        <f>J12-H12</f>
        <v>-7500.1595255329667</v>
      </c>
      <c r="O12">
        <f>J12-J13</f>
        <v>1350</v>
      </c>
    </row>
    <row r="13" spans="2:16">
      <c r="B13">
        <v>8.4700000000000006</v>
      </c>
      <c r="C13" s="1">
        <v>10180</v>
      </c>
      <c r="D13">
        <v>464</v>
      </c>
      <c r="E13">
        <f t="shared" si="4"/>
        <v>139.75903614457832</v>
      </c>
      <c r="F13">
        <f t="shared" si="1"/>
        <v>9.1552734374999997E-6</v>
      </c>
      <c r="G13">
        <f t="shared" si="5"/>
        <v>0.10698858196931843</v>
      </c>
      <c r="H13">
        <f t="shared" si="6"/>
        <v>46744.024719608351</v>
      </c>
      <c r="J13">
        <v>43870</v>
      </c>
      <c r="K13">
        <v>43930</v>
      </c>
      <c r="M13">
        <f t="shared" ref="M13:M14" si="7">J13-H13</f>
        <v>-2874.024719608351</v>
      </c>
      <c r="O13">
        <f>J13-J14</f>
        <v>560</v>
      </c>
      <c r="P13">
        <f>M13/M12</f>
        <v>0.38319514535980764</v>
      </c>
    </row>
    <row r="14" spans="2:16">
      <c r="B14">
        <v>7.96</v>
      </c>
      <c r="C14" s="1">
        <v>10180</v>
      </c>
      <c r="D14">
        <v>464</v>
      </c>
      <c r="E14">
        <f t="shared" si="4"/>
        <v>139.75903614457832</v>
      </c>
      <c r="F14">
        <f t="shared" si="1"/>
        <v>9.1552734374999997E-6</v>
      </c>
      <c r="G14">
        <f t="shared" si="5"/>
        <v>0.10008172414598267</v>
      </c>
      <c r="H14">
        <f t="shared" si="6"/>
        <v>43726.372490874135</v>
      </c>
      <c r="J14">
        <v>43310</v>
      </c>
      <c r="K14">
        <v>43370</v>
      </c>
      <c r="M14">
        <f t="shared" si="7"/>
        <v>-416.37249087413511</v>
      </c>
      <c r="P14">
        <f>M14/M12</f>
        <v>5.5515151305338052E-2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2019-11-26T00:24:40Z</dcterms:created>
  <dcterms:modified xsi:type="dcterms:W3CDTF">2020-02-05T05:37:46Z</dcterms:modified>
</cp:coreProperties>
</file>