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ython.xml" ContentType="application/vnd.ms-excel.pyth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xr:revisionPtr revIDLastSave="0" documentId="13_ncr:1_{10097283-3430-7344-98BB-A0F820691460}" xr6:coauthVersionLast="47" xr6:coauthVersionMax="47" xr10:uidLastSave="{00000000-0000-0000-0000-000000000000}"/>
  <bookViews>
    <workbookView xWindow="0" yWindow="760" windowWidth="30240" windowHeight="17180" xr2:uid="{64DB9F3F-92DB-CB4D-A613-89F48B946521}"/>
  </bookViews>
  <sheets>
    <sheet name="Dashboard" sheetId="10" r:id="rId1"/>
    <sheet name="Avg Efficiency" sheetId="14" r:id="rId2"/>
    <sheet name="Operator error sum" sheetId="17" r:id="rId3"/>
    <sheet name="Efficiency Average over time" sheetId="19" r:id="rId4"/>
    <sheet name="Downtime Error total" sheetId="22" r:id="rId5"/>
    <sheet name="Operator Error" sheetId="23" r:id="rId6"/>
    <sheet name="Line productivity" sheetId="1" r:id="rId7"/>
    <sheet name="Line downtime" sheetId="2" r:id="rId8"/>
    <sheet name="Products" sheetId="8" r:id="rId9"/>
    <sheet name="Downtime factors" sheetId="3" r:id="rId10"/>
  </sheets>
  <definedNames>
    <definedName name="_xlnm._FilterDatabase" localSheetId="9" hidden="1">'Downtime factors'!$A$1:$C$13</definedName>
    <definedName name="_xlnm._FilterDatabase" localSheetId="6" hidden="1">'Line productivity'!$A$1:$F$39</definedName>
  </definedNames>
  <calcPr calcId="191029"/>
  <pivotCaches>
    <pivotCache cacheId="95" r:id="rId11"/>
    <pivotCache cacheId="97" r:id="rId12"/>
    <pivotCache cacheId="98" r:id="rId13"/>
    <pivotCache cacheId="11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2" l="1"/>
  <c r="O6" i="22"/>
  <c r="O7" i="22"/>
  <c r="O4" i="22"/>
  <c r="J5" i="23"/>
  <c r="J6" i="23"/>
  <c r="J7" i="23"/>
  <c r="J4" i="23"/>
  <c r="B44" i="1"/>
  <c r="B43" i="1"/>
  <c r="B42" i="1"/>
  <c r="B41" i="1"/>
  <c r="C41" i="2"/>
  <c r="D41" i="2"/>
  <c r="E41" i="2"/>
  <c r="F41" i="2"/>
  <c r="G41" i="2"/>
  <c r="H41" i="2"/>
  <c r="I41" i="2"/>
  <c r="J41" i="2"/>
  <c r="K41" i="2"/>
  <c r="L41" i="2"/>
  <c r="M41" i="2"/>
  <c r="B41" i="2"/>
  <c r="L39" i="1"/>
  <c r="L38" i="1"/>
  <c r="L35" i="1"/>
  <c r="L31" i="1"/>
  <c r="L27" i="1"/>
  <c r="L24" i="1"/>
  <c r="L20" i="1"/>
  <c r="L15" i="1"/>
  <c r="L11" i="1"/>
  <c r="L8" i="1"/>
  <c r="L5" i="1"/>
  <c r="L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G2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" i="2"/>
  <c r="N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<sst xmlns="http://schemas.openxmlformats.org/spreadsheetml/2006/main" count="252" uniqueCount="83">
  <si>
    <t>Date</t>
  </si>
  <si>
    <t>Product</t>
  </si>
  <si>
    <t>Batch</t>
  </si>
  <si>
    <t>Operator</t>
  </si>
  <si>
    <t>Start Time</t>
  </si>
  <si>
    <t>End Time</t>
  </si>
  <si>
    <t>Factor</t>
  </si>
  <si>
    <t>Operator Error</t>
  </si>
  <si>
    <t>Batch change</t>
  </si>
  <si>
    <t>Machine adjustment</t>
  </si>
  <si>
    <t>Product spill</t>
  </si>
  <si>
    <t>Label switch</t>
  </si>
  <si>
    <t>Machine failure</t>
  </si>
  <si>
    <t>Batch coding error</t>
  </si>
  <si>
    <t>Inventory shortage</t>
  </si>
  <si>
    <t>Conveyor belt jam</t>
  </si>
  <si>
    <t>Other</t>
  </si>
  <si>
    <t>Emergency stop</t>
  </si>
  <si>
    <t>Calibration error</t>
  </si>
  <si>
    <t>Labeling error</t>
  </si>
  <si>
    <t>No</t>
  </si>
  <si>
    <t>Yes</t>
  </si>
  <si>
    <t>Description</t>
  </si>
  <si>
    <t>Downtime factor</t>
  </si>
  <si>
    <t>OR-600</t>
  </si>
  <si>
    <t>LE-600</t>
  </si>
  <si>
    <t>CO-600</t>
  </si>
  <si>
    <t>DC-600</t>
  </si>
  <si>
    <t>RB-600</t>
  </si>
  <si>
    <t>CO-2L</t>
  </si>
  <si>
    <t>Flavor</t>
  </si>
  <si>
    <t>Size</t>
  </si>
  <si>
    <t>Orange</t>
  </si>
  <si>
    <t>Lemon lime</t>
  </si>
  <si>
    <t>Cola</t>
  </si>
  <si>
    <t>Diet Cola</t>
  </si>
  <si>
    <t>Root Beer</t>
  </si>
  <si>
    <t>2 L</t>
  </si>
  <si>
    <t>600 ml</t>
  </si>
  <si>
    <t>Min batch time</t>
  </si>
  <si>
    <t>Charlie</t>
  </si>
  <si>
    <t>Dee</t>
  </si>
  <si>
    <t>Dennis</t>
  </si>
  <si>
    <t>Mac</t>
  </si>
  <si>
    <t>Total Time</t>
  </si>
  <si>
    <t>Total Downtime</t>
  </si>
  <si>
    <t>Min Time</t>
  </si>
  <si>
    <t>Total Time mins</t>
  </si>
  <si>
    <t>Efficieny</t>
  </si>
  <si>
    <t>AVG efficieny</t>
  </si>
  <si>
    <t>Row Labels</t>
  </si>
  <si>
    <t>Grand Total</t>
  </si>
  <si>
    <t>Average of Efficieny</t>
  </si>
  <si>
    <t>Values</t>
  </si>
  <si>
    <t>Count of Label switch</t>
  </si>
  <si>
    <t>Count of Calibration error</t>
  </si>
  <si>
    <t>Count of Machine adjustment</t>
  </si>
  <si>
    <t>Count of Product spill</t>
  </si>
  <si>
    <t>Count of Batch coding error</t>
  </si>
  <si>
    <t>Count of Batch change</t>
  </si>
  <si>
    <t xml:space="preserve">Other </t>
  </si>
  <si>
    <t xml:space="preserve">Label switch </t>
  </si>
  <si>
    <t xml:space="preserve">Calibration error </t>
  </si>
  <si>
    <t xml:space="preserve">Conveyor belt jam </t>
  </si>
  <si>
    <t xml:space="preserve">Machine failure </t>
  </si>
  <si>
    <t xml:space="preserve">Machine adjustment </t>
  </si>
  <si>
    <t xml:space="preserve">Product spill </t>
  </si>
  <si>
    <t xml:space="preserve">coding error  </t>
  </si>
  <si>
    <t xml:space="preserve">Inventory shortage </t>
  </si>
  <si>
    <t xml:space="preserve">Batch change </t>
  </si>
  <si>
    <t xml:space="preserve">Emergency stop </t>
  </si>
  <si>
    <t xml:space="preserve">Labeling error </t>
  </si>
  <si>
    <t xml:space="preserve"> Conveyor belt jam</t>
  </si>
  <si>
    <t xml:space="preserve"> Label switch</t>
  </si>
  <si>
    <t xml:space="preserve"> Labeling error</t>
  </si>
  <si>
    <t xml:space="preserve"> Calibration error</t>
  </si>
  <si>
    <t xml:space="preserve"> Product spill</t>
  </si>
  <si>
    <t xml:space="preserve"> Other</t>
  </si>
  <si>
    <t xml:space="preserve"> Batch coding error</t>
  </si>
  <si>
    <t xml:space="preserve"> Batch change</t>
  </si>
  <si>
    <t xml:space="preserve"> Inventory shortage</t>
  </si>
  <si>
    <t xml:space="preserve"> Machine failure</t>
  </si>
  <si>
    <t xml:space="preserve"> Machine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</si>
</sst>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2" borderId="0" xfId="0" applyFont="1" applyFill="1"/>
    <xf numFmtId="21" fontId="0" fillId="0" borderId="0" xfId="0" applyNumberFormat="1"/>
    <xf numFmtId="0" fontId="4" fillId="0" borderId="0" xfId="0" applyFont="1"/>
    <xf numFmtId="165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[Manufacturing_Line_Productivity.xlsx]Avg Efficiency!PivotTable6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'Avg Efficiency'!$B$3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'Avg Efficiency'!$A$4:$A$8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'Avg Efficiency'!$B$4:$B$8</c:f>
              <c:numCache>
                <c:formatCode>General</c:formatCode>
                <c:ptCount val="4"/>
                <c:pt idx="0">
                  <c:v>1.469604205318491</c:v>
                </c:pt>
                <c:pt idx="1">
                  <c:v>1.5606060606060608</c:v>
                </c:pt>
                <c:pt idx="2">
                  <c:v>1.5855442176870751</c:v>
                </c:pt>
                <c:pt idx="3">
                  <c:v>1.6658163265306123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C-1246-B64F-812D875EE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688031"/>
        <c:axId val="662145472"/>
      </c:barChart>
      <c:catAx>
        <c:axId val="18706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5472"/>
        <c:crosses val="autoZero"/>
        <c:auto val="1"/>
        <c:lblAlgn val="ctr"/>
        <c:lblOffset val="100"/>
        <c:noMultiLvlLbl val="0"/>
      </c:catAx>
      <c:valAx>
        <c:axId val="662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803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[Manufacturing_Line_Productivity.xlsx]Operator error sum!PivotTable8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'Operator error sum'!$B$3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'Operator error sum'!$A$4:$A$15</c:f>
              <c:strCache>
                <c:ptCount val="12"/>
                <c:pt idx="0">
                  <c:v>Emergency stop </c:v>
                </c:pt>
                <c:pt idx="1">
                  <c:v> Conveyor belt jam</c:v>
                </c:pt>
                <c:pt idx="2">
                  <c:v> Label switch</c:v>
                </c:pt>
                <c:pt idx="3">
                  <c:v> Labeling error</c:v>
                </c:pt>
                <c:pt idx="4">
                  <c:v> Calibration error</c:v>
                </c:pt>
                <c:pt idx="5">
                  <c:v> Product spill</c:v>
                </c:pt>
                <c:pt idx="6">
                  <c:v> Other</c:v>
                </c:pt>
                <c:pt idx="7">
                  <c:v> Batch coding error</c:v>
                </c:pt>
                <c:pt idx="8">
                  <c:v> Batch change</c:v>
                </c:pt>
                <c:pt idx="9">
                  <c:v> Inventory shortage</c:v>
                </c:pt>
                <c:pt idx="10">
                  <c:v> Machine failure</c:v>
                </c:pt>
                <c:pt idx="11">
                  <c:v> Machine adjustment</c:v>
                </c:pt>
              </c:strCache>
            </c:strRef>
          </c:cat>
          <c:val>
            <c:numRef>
              <c:f>'Operator error sum'!$B$4:$B$15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42</c:v>
                </c:pt>
                <c:pt idx="4">
                  <c:v>49</c:v>
                </c:pt>
                <c:pt idx="5">
                  <c:v>57</c:v>
                </c:pt>
                <c:pt idx="6">
                  <c:v>74</c:v>
                </c:pt>
                <c:pt idx="7">
                  <c:v>145</c:v>
                </c:pt>
                <c:pt idx="8">
                  <c:v>160</c:v>
                </c:pt>
                <c:pt idx="9">
                  <c:v>225</c:v>
                </c:pt>
                <c:pt idx="10">
                  <c:v>254</c:v>
                </c:pt>
                <c:pt idx="1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2-4F41-966B-674E97F7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637632"/>
        <c:axId val="1789438351"/>
      </c:barChart>
      <c:catAx>
        <c:axId val="54563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38351"/>
        <c:crosses val="autoZero"/>
        <c:auto val="1"/>
        <c:lblAlgn val="ctr"/>
        <c:lblOffset val="100"/>
        <c:noMultiLvlLbl val="0"/>
      </c:catAx>
      <c:valAx>
        <c:axId val="17894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[Manufacturing_Line_Productivity.xlsx]Efficiency Average over time!PivotTable9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6506561679790028E-2"/>
              <c:y val="9.7573636628754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7.3650141398526617E-2"/>
              <c:y val="-6.501170795775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756214392941554E-2"/>
              <c:y val="8.8230175085524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4779743423237727E-2"/>
              <c:y val="-8.3586481659970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8235126859142597E-2"/>
              <c:y val="9.7574001166520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'Efficiency Average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'Efficiency Average over time'!$A$4:$A$9</c:f>
              <c:strCache>
                <c:ptCount val="5"/>
                <c:pt idx="0">
                  <c:v>2024-08-29</c:v>
                </c:pt>
                <c:pt idx="1">
                  <c:v>2024-08-30</c:v>
                </c:pt>
                <c:pt idx="2">
                  <c:v>2024-08-31</c:v>
                </c:pt>
                <c:pt idx="3">
                  <c:v>2024-09-02</c:v>
                </c:pt>
                <c:pt idx="4">
                  <c:v>2024-09-03</c:v>
                </c:pt>
              </c:strCache>
            </c:strRef>
          </c:cat>
          <c:val>
            <c:numRef>
              <c:f>'Efficiency Average over time'!$B$4:$B$9</c:f>
              <c:numCache>
                <c:formatCode>0.00</c:formatCode>
                <c:ptCount val="5"/>
                <c:pt idx="0">
                  <c:v>1.5809523809523809</c:v>
                </c:pt>
                <c:pt idx="1">
                  <c:v>1.6166666666666669</c:v>
                </c:pt>
                <c:pt idx="2">
                  <c:v>1.3928571428571428</c:v>
                </c:pt>
                <c:pt idx="3">
                  <c:v>1.6181818181818182</c:v>
                </c:pt>
                <c:pt idx="4">
                  <c:v>1.3265306122448979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4-9642-BA4A-F69C38D6F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597888"/>
        <c:axId val="1091863344"/>
      </c:lineChart>
      <c:catAx>
        <c:axId val="1092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63344"/>
        <c:crosses val="autoZero"/>
        <c:auto val="1"/>
        <c:lblAlgn val="ctr"/>
        <c:lblOffset val="100"/>
        <c:noMultiLvlLbl val="0"/>
      </c:catAx>
      <c:valAx>
        <c:axId val="1091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[Manufacturing_Line_Productivity.xlsx]Efficiency Average over time!PivotTable9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6506561679790028E-2"/>
              <c:y val="9.7573636628754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7.3650141398526617E-2"/>
              <c:y val="-6.501170795775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756214392941554E-2"/>
              <c:y val="8.8230175085524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4779743423237727E-2"/>
              <c:y val="-8.3586481659970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8235126859142597E-2"/>
              <c:y val="9.7574001166520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'Efficiency Average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'Efficiency Average over time'!$A$4:$A$9</c:f>
              <c:strCache>
                <c:ptCount val="5"/>
                <c:pt idx="0">
                  <c:v>2024-08-29</c:v>
                </c:pt>
                <c:pt idx="1">
                  <c:v>2024-08-30</c:v>
                </c:pt>
                <c:pt idx="2">
                  <c:v>2024-08-31</c:v>
                </c:pt>
                <c:pt idx="3">
                  <c:v>2024-09-02</c:v>
                </c:pt>
                <c:pt idx="4">
                  <c:v>2024-09-03</c:v>
                </c:pt>
              </c:strCache>
            </c:strRef>
          </c:cat>
          <c:val>
            <c:numRef>
              <c:f>'Efficiency Average over time'!$B$4:$B$9</c:f>
              <c:numCache>
                <c:formatCode>0.00</c:formatCode>
                <c:ptCount val="5"/>
                <c:pt idx="0">
                  <c:v>1.5809523809523809</c:v>
                </c:pt>
                <c:pt idx="1">
                  <c:v>1.6166666666666669</c:v>
                </c:pt>
                <c:pt idx="2">
                  <c:v>1.3928571428571428</c:v>
                </c:pt>
                <c:pt idx="3">
                  <c:v>1.6181818181818182</c:v>
                </c:pt>
                <c:pt idx="4">
                  <c:v>1.3265306122448979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4-9642-BA4A-F69C38D6FF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597888"/>
        <c:axId val="1091863344"/>
      </c:lineChart>
      <c:catAx>
        <c:axId val="1092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63344"/>
        <c:crosses val="autoZero"/>
        <c:auto val="1"/>
        <c:lblAlgn val="ctr"/>
        <c:lblOffset val="100"/>
        <c:noMultiLvlLbl val="0"/>
      </c:catAx>
      <c:valAx>
        <c:axId val="1091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[Manufacturing_Line_Productivity.xlsx]Downtime Error total!PivotTable12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Error total'!$B$3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total'!$B$4:$B$8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2-0847-8BB1-2571FB527CF5}"/>
            </c:ext>
          </c:extLst>
        </c:ser>
        <c:ser>
          <c:idx val="1"/>
          <c:order val="1"/>
          <c:tx>
            <c:strRef>
              <c:f>'Downtime Error total'!$C$3</c:f>
              <c:strCache>
                <c:ptCount val="1"/>
                <c:pt idx="0">
                  <c:v>Label switch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total'!$C$4:$C$8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2-0847-8BB1-2571FB527CF5}"/>
            </c:ext>
          </c:extLst>
        </c:ser>
        <c:ser>
          <c:idx val="2"/>
          <c:order val="2"/>
          <c:tx>
            <c:strRef>
              <c:f>'Downtime Error total'!$D$3</c:f>
              <c:strCache>
                <c:ptCount val="1"/>
                <c:pt idx="0">
                  <c:v>Calibration error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total'!$D$4:$D$8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2-0847-8BB1-2571FB527CF5}"/>
            </c:ext>
          </c:extLst>
        </c:ser>
        <c:ser>
          <c:idx val="3"/>
          <c:order val="3"/>
          <c:tx>
            <c:strRef>
              <c:f>'Downtime Error total'!$E$3</c:f>
              <c:strCache>
                <c:ptCount val="1"/>
                <c:pt idx="0">
                  <c:v>Conveyor belt jam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total'!$E$4:$E$8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2-0847-8BB1-2571FB527CF5}"/>
            </c:ext>
          </c:extLst>
        </c:ser>
        <c:ser>
          <c:idx val="4"/>
          <c:order val="4"/>
          <c:tx>
            <c:strRef>
              <c:f>'Downtime Error total'!$F$3</c:f>
              <c:strCache>
                <c:ptCount val="1"/>
                <c:pt idx="0">
                  <c:v>Machine failure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total'!$F$4:$F$8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2-0847-8BB1-2571FB527CF5}"/>
            </c:ext>
          </c:extLst>
        </c:ser>
        <c:ser>
          <c:idx val="5"/>
          <c:order val="5"/>
          <c:tx>
            <c:strRef>
              <c:f>'Downtime Error total'!$G$3</c:f>
              <c:strCache>
                <c:ptCount val="1"/>
                <c:pt idx="0">
                  <c:v>Machine adjustment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total'!$G$4:$G$8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2-0847-8BB1-2571FB527CF5}"/>
            </c:ext>
          </c:extLst>
        </c:ser>
        <c:ser>
          <c:idx val="6"/>
          <c:order val="6"/>
          <c:tx>
            <c:strRef>
              <c:f>'Downtime Error total'!$H$3</c:f>
              <c:strCache>
                <c:ptCount val="1"/>
                <c:pt idx="0">
                  <c:v>Product spill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total'!$H$4:$H$8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2-0847-8BB1-2571FB527CF5}"/>
            </c:ext>
          </c:extLst>
        </c:ser>
        <c:ser>
          <c:idx val="7"/>
          <c:order val="7"/>
          <c:tx>
            <c:strRef>
              <c:f>'Downtime Error total'!$I$3</c:f>
              <c:strCache>
                <c:ptCount val="1"/>
                <c:pt idx="0">
                  <c:v>coding error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total'!$I$4:$I$8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A2-0847-8BB1-2571FB527CF5}"/>
            </c:ext>
          </c:extLst>
        </c:ser>
        <c:ser>
          <c:idx val="8"/>
          <c:order val="8"/>
          <c:tx>
            <c:strRef>
              <c:f>'Downtime Error total'!$J$3</c:f>
              <c:strCache>
                <c:ptCount val="1"/>
                <c:pt idx="0">
                  <c:v>Inventory shortage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total'!$J$4:$J$8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A2-0847-8BB1-2571FB527CF5}"/>
            </c:ext>
          </c:extLst>
        </c:ser>
        <c:ser>
          <c:idx val="9"/>
          <c:order val="9"/>
          <c:tx>
            <c:strRef>
              <c:f>'Downtime Error total'!$K$3</c:f>
              <c:strCache>
                <c:ptCount val="1"/>
                <c:pt idx="0">
                  <c:v>Batch change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total'!$K$4:$K$8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2-0847-8BB1-2571FB527CF5}"/>
            </c:ext>
          </c:extLst>
        </c:ser>
        <c:ser>
          <c:idx val="10"/>
          <c:order val="10"/>
          <c:tx>
            <c:strRef>
              <c:f>'Downtime Error total'!$L$3</c:f>
              <c:strCache>
                <c:ptCount val="1"/>
                <c:pt idx="0">
                  <c:v>Emergency stop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total'!$L$4:$L$8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A2-0847-8BB1-2571FB527CF5}"/>
            </c:ext>
          </c:extLst>
        </c:ser>
        <c:ser>
          <c:idx val="11"/>
          <c:order val="11"/>
          <c:tx>
            <c:strRef>
              <c:f>'Downtime Error total'!$M$3</c:f>
              <c:strCache>
                <c:ptCount val="1"/>
                <c:pt idx="0">
                  <c:v>Labeling error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total'!$M$4:$M$8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A2-0847-8BB1-2571FB52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498304"/>
        <c:axId val="1210145968"/>
      </c:barChart>
      <c:catAx>
        <c:axId val="12104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5968"/>
        <c:crosses val="autoZero"/>
        <c:auto val="1"/>
        <c:lblAlgn val="ctr"/>
        <c:lblOffset val="100"/>
        <c:noMultiLvlLbl val="0"/>
      </c:catAx>
      <c:valAx>
        <c:axId val="1210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5-FB4E-A21C-5EAC4A3A86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5-FB4E-A21C-5EAC4A3A86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5-FB4E-A21C-5EAC4A3A86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45-FB4E-A21C-5EAC4A3A869C}"/>
              </c:ext>
            </c:extLst>
          </c:dPt>
          <c:cat>
            <c:strRef>
              <c:f>'Downtime Error total'!$N$4:$N$7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total'!$O$4:$O$7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F-3A46-977D-8191905D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[Manufacturing_Line_Productivity.xlsx]Operator Error!PivotTable13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'Operator Error'!$B$3</c:f>
              <c:strCache>
                <c:ptCount val="1"/>
                <c:pt idx="0">
                  <c:v>Count of Batch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2-9F41-AFE6-D4A0A90B88F8}"/>
            </c:ext>
          </c:extLst>
        </c:ser>
        <c:ser>
          <c:idx val="1"/>
          <c:order val="1"/>
          <c:tx>
            <c:strRef>
              <c:f>'Operator Error'!$C$3</c:f>
              <c:strCache>
                <c:ptCount val="1"/>
                <c:pt idx="0">
                  <c:v>Count of Product spill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Error'!$C$4:$C$8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2-9F41-AFE6-D4A0A90B88F8}"/>
            </c:ext>
          </c:extLst>
        </c:ser>
        <c:ser>
          <c:idx val="2"/>
          <c:order val="2"/>
          <c:tx>
            <c:strRef>
              <c:f>'Operator Error'!$D$3</c:f>
              <c:strCache>
                <c:ptCount val="1"/>
                <c:pt idx="0">
                  <c:v>Count of Machine adjustment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Error'!$D$4:$D$8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2-9F41-AFE6-D4A0A90B88F8}"/>
            </c:ext>
          </c:extLst>
        </c:ser>
        <c:ser>
          <c:idx val="3"/>
          <c:order val="3"/>
          <c:tx>
            <c:strRef>
              <c:f>'Operator Error'!$E$3</c:f>
              <c:strCache>
                <c:ptCount val="1"/>
                <c:pt idx="0">
                  <c:v>Count of Batch coding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Error'!$E$4:$E$8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2-9F41-AFE6-D4A0A90B88F8}"/>
            </c:ext>
          </c:extLst>
        </c:ser>
        <c:ser>
          <c:idx val="4"/>
          <c:order val="4"/>
          <c:tx>
            <c:strRef>
              <c:f>'Operator Error'!$F$3</c:f>
              <c:strCache>
                <c:ptCount val="1"/>
                <c:pt idx="0">
                  <c:v>Count of Calibration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Error'!$F$4:$F$8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2-9F41-AFE6-D4A0A90B88F8}"/>
            </c:ext>
          </c:extLst>
        </c:ser>
        <c:ser>
          <c:idx val="5"/>
          <c:order val="5"/>
          <c:tx>
            <c:strRef>
              <c:f>'Operator Error'!$G$3</c:f>
              <c:strCache>
                <c:ptCount val="1"/>
                <c:pt idx="0">
                  <c:v>Count of Label switch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Error'!$G$4:$G$8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12-9F41-AFE6-D4A0A90B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067488"/>
        <c:axId val="1830402928"/>
      </c:barChart>
      <c:catAx>
        <c:axId val="18300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02928"/>
        <c:crosses val="autoZero"/>
        <c:auto val="1"/>
        <c:lblAlgn val="ctr"/>
        <c:lblOffset val="100"/>
        <c:noMultiLvlLbl val="0"/>
      </c:catAx>
      <c:valAx>
        <c:axId val="18304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6-234C-8A80-69CA5CFD78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6-234C-8A80-69CA5CFD78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26-234C-8A80-69CA5CFD78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6-234C-8A80-69CA5CFD78A9}"/>
              </c:ext>
            </c:extLst>
          </c:dPt>
          <c:cat>
            <c:strRef>
              <c:f>'Operator Error'!$I$4:$I$7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Error'!$J$4:$J$7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4-424F-B704-EF2DA29A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productivity'!$A$41:$A$44</c:f>
              <c:strCache>
                <c:ptCount val="4"/>
                <c:pt idx="0">
                  <c:v>Mac</c:v>
                </c:pt>
                <c:pt idx="1">
                  <c:v>Charlie</c:v>
                </c:pt>
                <c:pt idx="2">
                  <c:v>Dee</c:v>
                </c:pt>
                <c:pt idx="3">
                  <c:v>Dennis</c:v>
                </c:pt>
              </c:strCache>
            </c:strRef>
          </c:cat>
          <c:val>
            <c:numRef>
              <c:f>'Line productivity'!$B$41:$B$44</c:f>
              <c:numCache>
                <c:formatCode>0.00</c:formatCode>
                <c:ptCount val="4"/>
                <c:pt idx="0">
                  <c:v>1.5694916855631142</c:v>
                </c:pt>
                <c:pt idx="1">
                  <c:v>1.4598866213151924</c:v>
                </c:pt>
                <c:pt idx="2">
                  <c:v>1.5773148148148148</c:v>
                </c:pt>
                <c:pt idx="3">
                  <c:v>1.5855442176870749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B-CD4D-B08E-B8F6F378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181775"/>
        <c:axId val="1861198863"/>
      </c:barChart>
      <c:catAx>
        <c:axId val="18611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98863"/>
        <c:crosses val="autoZero"/>
        <c:auto val="1"/>
        <c:lblAlgn val="ctr"/>
        <c:lblOffset val="100"/>
        <c:noMultiLvlLbl val="0"/>
      </c:catAx>
      <c:valAx>
        <c:axId val="1861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downtime'!$B$2:$M$2</c:f>
              <c:strCache>
                <c:ptCount val="12"/>
                <c:pt idx="0">
                  <c:v>Emergency stop</c:v>
                </c:pt>
                <c:pt idx="1">
                  <c:v>Batch change</c:v>
                </c:pt>
                <c:pt idx="2">
                  <c:v>Labeling error</c:v>
                </c:pt>
                <c:pt idx="3">
                  <c:v>Inventory shortage</c:v>
                </c:pt>
                <c:pt idx="4">
                  <c:v>Product spill</c:v>
                </c:pt>
                <c:pt idx="5">
                  <c:v>Machine adjustment</c:v>
                </c:pt>
                <c:pt idx="6">
                  <c:v>Machine failure</c:v>
                </c:pt>
                <c:pt idx="7">
                  <c:v>Batch coding error</c:v>
                </c:pt>
                <c:pt idx="8">
                  <c:v>Conveyor belt jam</c:v>
                </c:pt>
                <c:pt idx="9">
                  <c:v>Calibration error</c:v>
                </c:pt>
                <c:pt idx="10">
                  <c:v>Label switch</c:v>
                </c:pt>
                <c:pt idx="11">
                  <c:v>Other</c:v>
                </c:pt>
              </c:strCache>
            </c:strRef>
          </c:cat>
          <c:val>
            <c:numRef>
              <c:f>'Line downtime'!$B$41:$M$41</c:f>
              <c:numCache>
                <c:formatCode>General</c:formatCode>
                <c:ptCount val="12"/>
                <c:pt idx="0">
                  <c:v>1</c:v>
                </c:pt>
                <c:pt idx="1">
                  <c:v>160</c:v>
                </c:pt>
                <c:pt idx="2">
                  <c:v>42</c:v>
                </c:pt>
                <c:pt idx="3">
                  <c:v>225</c:v>
                </c:pt>
                <c:pt idx="4">
                  <c:v>57</c:v>
                </c:pt>
                <c:pt idx="5">
                  <c:v>332</c:v>
                </c:pt>
                <c:pt idx="6">
                  <c:v>254</c:v>
                </c:pt>
                <c:pt idx="7">
                  <c:v>145</c:v>
                </c:pt>
                <c:pt idx="8">
                  <c:v>17</c:v>
                </c:pt>
                <c:pt idx="9">
                  <c:v>49</c:v>
                </c:pt>
                <c:pt idx="10">
                  <c:v>33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D146-975C-986FADEA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8104543"/>
        <c:axId val="1599033983"/>
      </c:barChart>
      <c:catAx>
        <c:axId val="159810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3983"/>
        <c:crosses val="autoZero"/>
        <c:auto val="1"/>
        <c:lblAlgn val="ctr"/>
        <c:lblOffset val="100"/>
        <c:noMultiLvlLbl val="0"/>
      </c:catAx>
      <c:valAx>
        <c:axId val="159903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[Manufacturing_Line_Productivity.xlsx]Operator error sum!PivotTable8</c:name>
    <c:fmtId val="2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'Operator error sum'!$B$3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'Operator error sum'!$A$4:$A$15</c:f>
              <c:strCache>
                <c:ptCount val="12"/>
                <c:pt idx="0">
                  <c:v>Emergency stop </c:v>
                </c:pt>
                <c:pt idx="1">
                  <c:v> Conveyor belt jam</c:v>
                </c:pt>
                <c:pt idx="2">
                  <c:v> Label switch</c:v>
                </c:pt>
                <c:pt idx="3">
                  <c:v> Labeling error</c:v>
                </c:pt>
                <c:pt idx="4">
                  <c:v> Calibration error</c:v>
                </c:pt>
                <c:pt idx="5">
                  <c:v> Product spill</c:v>
                </c:pt>
                <c:pt idx="6">
                  <c:v> Other</c:v>
                </c:pt>
                <c:pt idx="7">
                  <c:v> Batch coding error</c:v>
                </c:pt>
                <c:pt idx="8">
                  <c:v> Batch change</c:v>
                </c:pt>
                <c:pt idx="9">
                  <c:v> Inventory shortage</c:v>
                </c:pt>
                <c:pt idx="10">
                  <c:v> Machine failure</c:v>
                </c:pt>
                <c:pt idx="11">
                  <c:v> Machine adjustment</c:v>
                </c:pt>
              </c:strCache>
            </c:strRef>
          </c:cat>
          <c:val>
            <c:numRef>
              <c:f>'Operator error sum'!$B$4:$B$15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42</c:v>
                </c:pt>
                <c:pt idx="4">
                  <c:v>49</c:v>
                </c:pt>
                <c:pt idx="5">
                  <c:v>57</c:v>
                </c:pt>
                <c:pt idx="6">
                  <c:v>74</c:v>
                </c:pt>
                <c:pt idx="7">
                  <c:v>145</c:v>
                </c:pt>
                <c:pt idx="8">
                  <c:v>160</c:v>
                </c:pt>
                <c:pt idx="9">
                  <c:v>225</c:v>
                </c:pt>
                <c:pt idx="10">
                  <c:v>254</c:v>
                </c:pt>
                <c:pt idx="1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9A40-BB22-192FEDE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637632"/>
        <c:axId val="1789438351"/>
      </c:barChart>
      <c:catAx>
        <c:axId val="54563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438351"/>
        <c:crosses val="autoZero"/>
        <c:auto val="1"/>
        <c:lblAlgn val="ctr"/>
        <c:lblOffset val="100"/>
        <c:noMultiLvlLbl val="0"/>
      </c:catAx>
      <c:valAx>
        <c:axId val="178943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[Manufacturing_Line_Productivity.xlsx]Efficiency Average over time!PivotTable9</c:name>
    <c:fmtId val="6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506561679790028E-2"/>
              <c:y val="9.75736366287546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3650141398526617E-2"/>
              <c:y val="-6.501170795775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8.756214392941554E-2"/>
              <c:y val="8.82301750855244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8.4779743423237727E-2"/>
              <c:y val="-8.35864816599704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6.8235126859142597E-2"/>
              <c:y val="9.7574001166520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4561657849675306E-2"/>
          <c:y val="7.2422109700250162E-2"/>
          <c:w val="0.92416726011094519"/>
          <c:h val="0.8455676920406604"/>
        </c:manualLayout>
      </c:layout>
      <c:lineChart>
        <c:grouping val="standard"/>
        <c:varyColors val="0"/>
        <c:ser>
          <c:idx val="0"/>
          <c:order val="0"/>
          <c:tx>
            <c:strRef>
              <c:f>'Efficiency Average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'Efficiency Average over time'!$A$4:$A$9</c:f>
              <c:strCache>
                <c:ptCount val="5"/>
                <c:pt idx="0">
                  <c:v>2024-08-29</c:v>
                </c:pt>
                <c:pt idx="1">
                  <c:v>2024-08-30</c:v>
                </c:pt>
                <c:pt idx="2">
                  <c:v>2024-08-31</c:v>
                </c:pt>
                <c:pt idx="3">
                  <c:v>2024-09-02</c:v>
                </c:pt>
                <c:pt idx="4">
                  <c:v>2024-09-03</c:v>
                </c:pt>
              </c:strCache>
            </c:strRef>
          </c:cat>
          <c:val>
            <c:numRef>
              <c:f>'Efficiency Average over time'!$B$4:$B$9</c:f>
              <c:numCache>
                <c:formatCode>0.00</c:formatCode>
                <c:ptCount val="5"/>
                <c:pt idx="0">
                  <c:v>1.5809523809523809</c:v>
                </c:pt>
                <c:pt idx="1">
                  <c:v>1.6166666666666669</c:v>
                </c:pt>
                <c:pt idx="2">
                  <c:v>1.3928571428571428</c:v>
                </c:pt>
                <c:pt idx="3">
                  <c:v>1.6181818181818182</c:v>
                </c:pt>
                <c:pt idx="4">
                  <c:v>1.3265306122448979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AF4C-8145-E64944F001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597888"/>
        <c:axId val="1091863344"/>
      </c:lineChart>
      <c:catAx>
        <c:axId val="1092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63344"/>
        <c:crosses val="autoZero"/>
        <c:auto val="1"/>
        <c:lblAlgn val="ctr"/>
        <c:lblOffset val="100"/>
        <c:noMultiLvlLbl val="0"/>
      </c:catAx>
      <c:valAx>
        <c:axId val="1091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[Manufacturing_Line_Productivity.xlsx]Downtime Error total!PivotTable12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'Downtime Error total'!$B$3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total'!$B$4:$B$8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6-1B4D-AAFD-C59BF3352D36}"/>
            </c:ext>
          </c:extLst>
        </c:ser>
        <c:ser>
          <c:idx val="1"/>
          <c:order val="1"/>
          <c:tx>
            <c:strRef>
              <c:f>'Downtime Error total'!$C$3</c:f>
              <c:strCache>
                <c:ptCount val="1"/>
                <c:pt idx="0">
                  <c:v>Label switch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total'!$C$4:$C$8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6-1B4D-AAFD-C59BF3352D36}"/>
            </c:ext>
          </c:extLst>
        </c:ser>
        <c:ser>
          <c:idx val="2"/>
          <c:order val="2"/>
          <c:tx>
            <c:strRef>
              <c:f>'Downtime Error total'!$D$3</c:f>
              <c:strCache>
                <c:ptCount val="1"/>
                <c:pt idx="0">
                  <c:v>Calibration error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total'!$D$4:$D$8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6-1B4D-AAFD-C59BF3352D36}"/>
            </c:ext>
          </c:extLst>
        </c:ser>
        <c:ser>
          <c:idx val="3"/>
          <c:order val="3"/>
          <c:tx>
            <c:strRef>
              <c:f>'Downtime Error total'!$E$3</c:f>
              <c:strCache>
                <c:ptCount val="1"/>
                <c:pt idx="0">
                  <c:v>Conveyor belt jam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total'!$E$4:$E$8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6-1B4D-AAFD-C59BF3352D36}"/>
            </c:ext>
          </c:extLst>
        </c:ser>
        <c:ser>
          <c:idx val="4"/>
          <c:order val="4"/>
          <c:tx>
            <c:strRef>
              <c:f>'Downtime Error total'!$F$3</c:f>
              <c:strCache>
                <c:ptCount val="1"/>
                <c:pt idx="0">
                  <c:v>Machine failure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total'!$F$4:$F$8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6-1B4D-AAFD-C59BF3352D36}"/>
            </c:ext>
          </c:extLst>
        </c:ser>
        <c:ser>
          <c:idx val="5"/>
          <c:order val="5"/>
          <c:tx>
            <c:strRef>
              <c:f>'Downtime Error total'!$G$3</c:f>
              <c:strCache>
                <c:ptCount val="1"/>
                <c:pt idx="0">
                  <c:v>Machine adjustment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total'!$G$4:$G$8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6-1B4D-AAFD-C59BF3352D36}"/>
            </c:ext>
          </c:extLst>
        </c:ser>
        <c:ser>
          <c:idx val="6"/>
          <c:order val="6"/>
          <c:tx>
            <c:strRef>
              <c:f>'Downtime Error total'!$H$3</c:f>
              <c:strCache>
                <c:ptCount val="1"/>
                <c:pt idx="0">
                  <c:v>Product spill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total'!$H$4:$H$8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6-1B4D-AAFD-C59BF3352D36}"/>
            </c:ext>
          </c:extLst>
        </c:ser>
        <c:ser>
          <c:idx val="7"/>
          <c:order val="7"/>
          <c:tx>
            <c:strRef>
              <c:f>'Downtime Error total'!$I$3</c:f>
              <c:strCache>
                <c:ptCount val="1"/>
                <c:pt idx="0">
                  <c:v>coding error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total'!$I$4:$I$8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6-1B4D-AAFD-C59BF3352D36}"/>
            </c:ext>
          </c:extLst>
        </c:ser>
        <c:ser>
          <c:idx val="8"/>
          <c:order val="8"/>
          <c:tx>
            <c:strRef>
              <c:f>'Downtime Error total'!$J$3</c:f>
              <c:strCache>
                <c:ptCount val="1"/>
                <c:pt idx="0">
                  <c:v>Inventory shortage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total'!$J$4:$J$8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76-1B4D-AAFD-C59BF3352D36}"/>
            </c:ext>
          </c:extLst>
        </c:ser>
        <c:ser>
          <c:idx val="9"/>
          <c:order val="9"/>
          <c:tx>
            <c:strRef>
              <c:f>'Downtime Error total'!$K$3</c:f>
              <c:strCache>
                <c:ptCount val="1"/>
                <c:pt idx="0">
                  <c:v>Batch change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total'!$K$4:$K$8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6-1B4D-AAFD-C59BF3352D36}"/>
            </c:ext>
          </c:extLst>
        </c:ser>
        <c:ser>
          <c:idx val="10"/>
          <c:order val="10"/>
          <c:tx>
            <c:strRef>
              <c:f>'Downtime Error total'!$L$3</c:f>
              <c:strCache>
                <c:ptCount val="1"/>
                <c:pt idx="0">
                  <c:v>Emergency stop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total'!$L$4:$L$8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6-1B4D-AAFD-C59BF3352D36}"/>
            </c:ext>
          </c:extLst>
        </c:ser>
        <c:ser>
          <c:idx val="11"/>
          <c:order val="11"/>
          <c:tx>
            <c:strRef>
              <c:f>'Downtime Error total'!$M$3</c:f>
              <c:strCache>
                <c:ptCount val="1"/>
                <c:pt idx="0">
                  <c:v>Labeling error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'Downtime Error total'!$A$4:$A$8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total'!$M$4:$M$8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76-1B4D-AAFD-C59BF335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498304"/>
        <c:axId val="1210145968"/>
      </c:barChart>
      <c:catAx>
        <c:axId val="12104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145968"/>
        <c:crosses val="autoZero"/>
        <c:auto val="1"/>
        <c:lblAlgn val="ctr"/>
        <c:lblOffset val="100"/>
        <c:noMultiLvlLbl val="0"/>
      </c:catAx>
      <c:valAx>
        <c:axId val="1210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[Manufacturing_Line_Productivity.xlsx]Operator Error!PivotTable13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'Operator Error'!$B$3</c:f>
              <c:strCache>
                <c:ptCount val="1"/>
                <c:pt idx="0">
                  <c:v>Count of Batch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4-BE4C-AA3A-31CFDF8EDDB1}"/>
            </c:ext>
          </c:extLst>
        </c:ser>
        <c:ser>
          <c:idx val="1"/>
          <c:order val="1"/>
          <c:tx>
            <c:strRef>
              <c:f>'Operator Error'!$C$3</c:f>
              <c:strCache>
                <c:ptCount val="1"/>
                <c:pt idx="0">
                  <c:v>Count of Product spill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Error'!$C$4:$C$8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4-BE4C-AA3A-31CFDF8EDDB1}"/>
            </c:ext>
          </c:extLst>
        </c:ser>
        <c:ser>
          <c:idx val="2"/>
          <c:order val="2"/>
          <c:tx>
            <c:strRef>
              <c:f>'Operator Error'!$D$3</c:f>
              <c:strCache>
                <c:ptCount val="1"/>
                <c:pt idx="0">
                  <c:v>Count of Machine adjustment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Error'!$D$4:$D$8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4-BE4C-AA3A-31CFDF8EDDB1}"/>
            </c:ext>
          </c:extLst>
        </c:ser>
        <c:ser>
          <c:idx val="3"/>
          <c:order val="3"/>
          <c:tx>
            <c:strRef>
              <c:f>'Operator Error'!$E$3</c:f>
              <c:strCache>
                <c:ptCount val="1"/>
                <c:pt idx="0">
                  <c:v>Count of Batch coding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Error'!$E$4:$E$8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4-BE4C-AA3A-31CFDF8EDDB1}"/>
            </c:ext>
          </c:extLst>
        </c:ser>
        <c:ser>
          <c:idx val="4"/>
          <c:order val="4"/>
          <c:tx>
            <c:strRef>
              <c:f>'Operator Error'!$F$3</c:f>
              <c:strCache>
                <c:ptCount val="1"/>
                <c:pt idx="0">
                  <c:v>Count of Calibration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Error'!$F$4:$F$8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4-BE4C-AA3A-31CFDF8EDDB1}"/>
            </c:ext>
          </c:extLst>
        </c:ser>
        <c:ser>
          <c:idx val="5"/>
          <c:order val="5"/>
          <c:tx>
            <c:strRef>
              <c:f>'Operator Error'!$G$3</c:f>
              <c:strCache>
                <c:ptCount val="1"/>
                <c:pt idx="0">
                  <c:v>Count of Label switch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'Operator Error'!$A$4:$A$8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Error'!$G$4:$G$8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4-BE4C-AA3A-31CFDF8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067488"/>
        <c:axId val="1830402928"/>
      </c:barChart>
      <c:catAx>
        <c:axId val="18300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02928"/>
        <c:crosses val="autoZero"/>
        <c:auto val="1"/>
        <c:lblAlgn val="ctr"/>
        <c:lblOffset val="100"/>
        <c:noMultiLvlLbl val="0"/>
      </c:catAx>
      <c:valAx>
        <c:axId val="18304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6-4F41-AA4E-4F43B9BA3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6-4F41-AA4E-4F43B9BA3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6-4F41-AA4E-4F43B9BA36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16-4F41-AA4E-4F43B9BA36C5}"/>
              </c:ext>
            </c:extLst>
          </c:dPt>
          <c:cat>
            <c:strRef>
              <c:f>'Operator Error'!$I$4:$I$7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'Operator Error'!$J$4:$J$7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16-4F41-AA4E-4F43B9BA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91556632344035"/>
          <c:y val="0.10714311752697579"/>
          <c:w val="0.54569981829194425"/>
          <c:h val="0.821076115485564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84-BA40-AC69-0D332F0B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4-BA40-AC69-0D332F0B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4-BA40-AC69-0D332F0B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84-BA40-AC69-0D332F0B2CE5}"/>
              </c:ext>
            </c:extLst>
          </c:dPt>
          <c:cat>
            <c:strRef>
              <c:f>'Downtime Error total'!$N$4:$N$7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'Downtime Error total'!$O$4:$O$7</c:f>
              <c:numCache>
                <c:formatCode>General</c:formatCode>
                <c:ptCount val="4"/>
                <c:pt idx="0">
                  <c:v>17</c:v>
                </c:pt>
                <c:pt idx="1">
                  <c:v>19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84-BA40-AC69-0D332F0B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[Manufacturing_Line_Productivity.xlsx]Avg Efficiency!PivotTable6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Efficiency'!$B$3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Efficiency'!$A$4:$A$8</c:f>
              <c:strCache>
                <c:ptCount val="4"/>
                <c:pt idx="0">
                  <c:v>Charlie</c:v>
                </c:pt>
                <c:pt idx="1">
                  <c:v>Dee</c:v>
                </c:pt>
                <c:pt idx="2">
                  <c:v>Dennis</c:v>
                </c:pt>
                <c:pt idx="3">
                  <c:v>Mac</c:v>
                </c:pt>
              </c:strCache>
            </c:strRef>
          </c:cat>
          <c:val>
            <c:numRef>
              <c:f>'Avg Efficiency'!$B$4:$B$8</c:f>
              <c:numCache>
                <c:formatCode>General</c:formatCode>
                <c:ptCount val="4"/>
                <c:pt idx="0">
                  <c:v>1.469604205318491</c:v>
                </c:pt>
                <c:pt idx="1">
                  <c:v>1.5606060606060608</c:v>
                </c:pt>
                <c:pt idx="2">
                  <c:v>1.5855442176870751</c:v>
                </c:pt>
                <c:pt idx="3">
                  <c:v>1.6658163265306123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8-8B4F-B047-6A4FD6CB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688031"/>
        <c:axId val="662145472"/>
      </c:barChart>
      <c:catAx>
        <c:axId val="18706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5472"/>
        <c:crosses val="autoZero"/>
        <c:auto val="1"/>
        <c:lblAlgn val="ctr"/>
        <c:lblOffset val="100"/>
        <c:noMultiLvlLbl val="0"/>
      </c:catAx>
      <c:valAx>
        <c:axId val="662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[Manufacturing_Line_Productivity.xlsx]Operator error sum!PivotTable8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'Operator error sum'!$B$3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'Operator error sum'!$A$4:$A$15</c:f>
              <c:strCache>
                <c:ptCount val="12"/>
                <c:pt idx="0">
                  <c:v>Emergency stop </c:v>
                </c:pt>
                <c:pt idx="1">
                  <c:v> Conveyor belt jam</c:v>
                </c:pt>
                <c:pt idx="2">
                  <c:v> Label switch</c:v>
                </c:pt>
                <c:pt idx="3">
                  <c:v> Labeling error</c:v>
                </c:pt>
                <c:pt idx="4">
                  <c:v> Calibration error</c:v>
                </c:pt>
                <c:pt idx="5">
                  <c:v> Product spill</c:v>
                </c:pt>
                <c:pt idx="6">
                  <c:v> Other</c:v>
                </c:pt>
                <c:pt idx="7">
                  <c:v> Batch coding error</c:v>
                </c:pt>
                <c:pt idx="8">
                  <c:v> Batch change</c:v>
                </c:pt>
                <c:pt idx="9">
                  <c:v> Inventory shortage</c:v>
                </c:pt>
                <c:pt idx="10">
                  <c:v> Machine failure</c:v>
                </c:pt>
                <c:pt idx="11">
                  <c:v> Machine adjustment</c:v>
                </c:pt>
              </c:strCache>
            </c:strRef>
          </c:cat>
          <c:val>
            <c:numRef>
              <c:f>'Operator error sum'!$B$4:$B$15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42</c:v>
                </c:pt>
                <c:pt idx="4">
                  <c:v>49</c:v>
                </c:pt>
                <c:pt idx="5">
                  <c:v>57</c:v>
                </c:pt>
                <c:pt idx="6">
                  <c:v>74</c:v>
                </c:pt>
                <c:pt idx="7">
                  <c:v>145</c:v>
                </c:pt>
                <c:pt idx="8">
                  <c:v>160</c:v>
                </c:pt>
                <c:pt idx="9">
                  <c:v>225</c:v>
                </c:pt>
                <c:pt idx="10">
                  <c:v>254</c:v>
                </c:pt>
                <c:pt idx="1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21-D74A-9FE3-F23F3E82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72720"/>
        <c:axId val="717566496"/>
      </c:barChart>
      <c:catAx>
        <c:axId val="4155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66496"/>
        <c:crosses val="autoZero"/>
        <c:auto val="1"/>
        <c:lblAlgn val="ctr"/>
        <c:lblOffset val="100"/>
        <c:noMultiLvlLbl val="0"/>
      </c:catAx>
      <c:valAx>
        <c:axId val="717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112414</xdr:rowOff>
    </xdr:from>
    <xdr:to>
      <xdr:col>6</xdr:col>
      <xdr:colOff>76200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D466F-5A46-E142-A57F-FEA5ABE35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338667</xdr:colOff>
      <xdr:row>7</xdr:row>
      <xdr:rowOff>0</xdr:rowOff>
    </xdr:from>
    <xdr:to>
      <xdr:col>12</xdr:col>
      <xdr:colOff>533400</xdr:colOff>
      <xdr:row>37</xdr:row>
      <xdr:rowOff>21166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3AD74-8528-5C43-87F3-F3C399D5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22</xdr:row>
      <xdr:rowOff>23435</xdr:rowOff>
    </xdr:from>
    <xdr:to>
      <xdr:col>6</xdr:col>
      <xdr:colOff>76200</xdr:colOff>
      <xdr:row>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165F3-5A99-B44A-8622-0FE2068E1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3</xdr:row>
      <xdr:rowOff>0</xdr:rowOff>
    </xdr:from>
    <xdr:to>
      <xdr:col>6</xdr:col>
      <xdr:colOff>76200</xdr:colOff>
      <xdr:row>7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E5F6E2-3DFE-40B1-B7C6-433486ED134B}"/>
            </a:ext>
          </a:extLst>
        </xdr:cNvPr>
        <xdr:cNvSpPr txBox="1"/>
      </xdr:nvSpPr>
      <xdr:spPr>
        <a:xfrm>
          <a:off x="127000" y="609600"/>
          <a:ext cx="502920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800" b="1"/>
            <a:t>Average Efficiency</a:t>
          </a:r>
        </a:p>
      </xdr:txBody>
    </xdr:sp>
    <xdr:clientData/>
  </xdr:twoCellAnchor>
  <xdr:twoCellAnchor>
    <xdr:from>
      <xdr:col>6</xdr:col>
      <xdr:colOff>635000</xdr:colOff>
      <xdr:row>2</xdr:row>
      <xdr:rowOff>21165</xdr:rowOff>
    </xdr:from>
    <xdr:to>
      <xdr:col>12</xdr:col>
      <xdr:colOff>0</xdr:colOff>
      <xdr:row>6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106F50-52D7-7E41-9717-7F8740FC0CF5}"/>
            </a:ext>
          </a:extLst>
        </xdr:cNvPr>
        <xdr:cNvSpPr txBox="1"/>
      </xdr:nvSpPr>
      <xdr:spPr>
        <a:xfrm>
          <a:off x="5647267" y="393698"/>
          <a:ext cx="4343400" cy="723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800" b="1"/>
            <a:t>Downtime</a:t>
          </a:r>
          <a:r>
            <a:rPr lang="en-GB" sz="2800" b="1" baseline="0"/>
            <a:t> total in Mins</a:t>
          </a:r>
          <a:endParaRPr lang="en-GB" sz="2800" b="1"/>
        </a:p>
      </xdr:txBody>
    </xdr:sp>
    <xdr:clientData/>
  </xdr:twoCellAnchor>
  <xdr:twoCellAnchor>
    <xdr:from>
      <xdr:col>15</xdr:col>
      <xdr:colOff>757407</xdr:colOff>
      <xdr:row>23</xdr:row>
      <xdr:rowOff>29665</xdr:rowOff>
    </xdr:from>
    <xdr:to>
      <xdr:col>22</xdr:col>
      <xdr:colOff>0</xdr:colOff>
      <xdr:row>26</xdr:row>
      <xdr:rowOff>0</xdr:rowOff>
    </xdr:to>
    <xdr:sp macro="" textlink="">
      <xdr:nvSpPr>
        <xdr:cNvPr id="14" name="TextBox 12">
          <a:extLst>
            <a:ext uri="{FF2B5EF4-FFF2-40B4-BE49-F238E27FC236}">
              <a16:creationId xmlns:a16="http://schemas.microsoft.com/office/drawing/2014/main" id="{AFD294C0-DA72-D977-E9B6-3E791B4F074C}"/>
            </a:ext>
          </a:extLst>
        </xdr:cNvPr>
        <xdr:cNvSpPr txBox="1"/>
      </xdr:nvSpPr>
      <xdr:spPr>
        <a:xfrm>
          <a:off x="13190707" y="4411165"/>
          <a:ext cx="5021093" cy="541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800" b="1"/>
            <a:t>Downtime from</a:t>
          </a:r>
          <a:r>
            <a:rPr lang="en-GB" sz="2800" b="1" baseline="0"/>
            <a:t> Operator Error</a:t>
          </a:r>
          <a:endParaRPr lang="en-GB" sz="2800" b="1"/>
        </a:p>
      </xdr:txBody>
    </xdr:sp>
    <xdr:clientData/>
  </xdr:twoCellAnchor>
  <xdr:twoCellAnchor>
    <xdr:from>
      <xdr:col>19</xdr:col>
      <xdr:colOff>0</xdr:colOff>
      <xdr:row>6</xdr:row>
      <xdr:rowOff>195385</xdr:rowOff>
    </xdr:from>
    <xdr:to>
      <xdr:col>24</xdr:col>
      <xdr:colOff>468923</xdr:colOff>
      <xdr:row>21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D96461-EDBE-7547-ADC1-A1569A9F3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50800</xdr:colOff>
      <xdr:row>27</xdr:row>
      <xdr:rowOff>0</xdr:rowOff>
    </xdr:from>
    <xdr:to>
      <xdr:col>24</xdr:col>
      <xdr:colOff>508000</xdr:colOff>
      <xdr:row>41</xdr:row>
      <xdr:rowOff>40640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AC480C-F9E0-3848-802E-5FE791211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757407</xdr:colOff>
      <xdr:row>2</xdr:row>
      <xdr:rowOff>42365</xdr:rowOff>
    </xdr:from>
    <xdr:to>
      <xdr:col>22</xdr:col>
      <xdr:colOff>0</xdr:colOff>
      <xdr:row>5</xdr:row>
      <xdr:rowOff>12700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B14F148B-5DB1-8845-BFD4-3878A82505AD}"/>
            </a:ext>
          </a:extLst>
        </xdr:cNvPr>
        <xdr:cNvSpPr txBox="1"/>
      </xdr:nvSpPr>
      <xdr:spPr>
        <a:xfrm>
          <a:off x="13190707" y="423365"/>
          <a:ext cx="5021093" cy="541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2800" b="1"/>
            <a:t>Downtime Total by Error</a:t>
          </a: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18</xdr:col>
      <xdr:colOff>408066</xdr:colOff>
      <xdr:row>41</xdr:row>
      <xdr:rowOff>119921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803D2C-7933-9546-850F-3248C0D73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7</xdr:row>
      <xdr:rowOff>38100</xdr:rowOff>
    </xdr:from>
    <xdr:to>
      <xdr:col>18</xdr:col>
      <xdr:colOff>0</xdr:colOff>
      <xdr:row>21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6DD07A-928E-6C48-B6DF-33AA85CB3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165100</xdr:rowOff>
    </xdr:from>
    <xdr:to>
      <xdr:col>4</xdr:col>
      <xdr:colOff>749300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5B6A7-397C-DFD1-C46D-39E9EEFE0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718384</xdr:colOff>
      <xdr:row>2</xdr:row>
      <xdr:rowOff>39255</xdr:rowOff>
    </xdr:from>
    <xdr:to>
      <xdr:col>10</xdr:col>
      <xdr:colOff>440523</xdr:colOff>
      <xdr:row>16</xdr:row>
      <xdr:rowOff>115454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0F19F-C10A-34A3-D3FE-147C25355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96449</xdr:colOff>
      <xdr:row>18</xdr:row>
      <xdr:rowOff>0</xdr:rowOff>
    </xdr:from>
    <xdr:to>
      <xdr:col>7</xdr:col>
      <xdr:colOff>0</xdr:colOff>
      <xdr:row>32</xdr:row>
      <xdr:rowOff>49262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FAFAA-379F-FF64-7FBA-A970A223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142110</xdr:rowOff>
    </xdr:from>
    <xdr:to>
      <xdr:col>8</xdr:col>
      <xdr:colOff>27439</xdr:colOff>
      <xdr:row>33</xdr:row>
      <xdr:rowOff>27810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52060-0D4C-B9A1-25C3-1AD1C9FED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10</xdr:col>
      <xdr:colOff>101600</xdr:colOff>
      <xdr:row>16</xdr:row>
      <xdr:rowOff>80371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210BA-26E0-2289-C067-C3451FE5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F6FB0-9377-23F3-E458-1D6DD6B8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6FBF96-9BE7-E51B-2D45-8D713BC1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114300</xdr:rowOff>
    </xdr:from>
    <xdr:to>
      <xdr:col>3</xdr:col>
      <xdr:colOff>1778000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E054C-2E5F-7620-7383-D6545F2B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170329</xdr:rowOff>
    </xdr:from>
    <xdr:to>
      <xdr:col>10</xdr:col>
      <xdr:colOff>657412</xdr:colOff>
      <xdr:row>24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3C60EB-F05C-E1B3-6097-A24AEB1DE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12700</xdr:rowOff>
    </xdr:from>
    <xdr:to>
      <xdr:col>6</xdr:col>
      <xdr:colOff>254000</xdr:colOff>
      <xdr:row>59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B8A80-381A-50AE-3B17-2F7C077F4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469900</xdr:colOff>
      <xdr:row>6</xdr:row>
      <xdr:rowOff>177800</xdr:rowOff>
    </xdr:from>
    <xdr:to>
      <xdr:col>21</xdr:col>
      <xdr:colOff>330200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38AC8-2084-67CF-5FA1-BBA2537B4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Liu Doyle" refreshedDate="45649.018159375002" createdVersion="8" refreshedVersion="8" minRefreshableVersion="3" recordCount="38" xr:uid="{2AA5C17F-F062-A340-B025-BC9AFBA82B00}">
  <cacheSource type="worksheet">
    <worksheetSource ref="A2:M40" sheet="Line downtime"/>
  </cacheSource>
  <cacheFields count="13">
    <cacheField name="Batch" numFmtId="0">
      <sharedItems containsSemiMixedTypes="0" containsString="0" containsNumber="1" containsInteger="1" minValue="422111" maxValue="422148"/>
    </cacheField>
    <cacheField name="Emergency stop" numFmtId="0">
      <sharedItems containsString="0" containsBlank="1" containsNumber="1" containsInteger="1" minValue="1" maxValue="1"/>
    </cacheField>
    <cacheField name="Batch change" numFmtId="0">
      <sharedItems containsString="0" containsBlank="1" containsNumber="1" containsInteger="1" minValue="10" maxValue="60"/>
    </cacheField>
    <cacheField name="Labeling error" numFmtId="0">
      <sharedItems containsString="0" containsBlank="1" containsNumber="1" containsInteger="1" minValue="20" maxValue="22"/>
    </cacheField>
    <cacheField name="Inventory shortage" numFmtId="0">
      <sharedItems containsString="0" containsBlank="1" containsNumber="1" containsInteger="1" minValue="17" maxValue="43"/>
    </cacheField>
    <cacheField name="Product spill" numFmtId="0">
      <sharedItems containsString="0" containsBlank="1" containsNumber="1" containsInteger="1" minValue="15" maxValue="22"/>
    </cacheField>
    <cacheField name="Machine adjustment" numFmtId="0">
      <sharedItems containsString="0" containsBlank="1" containsNumber="1" containsInteger="1" minValue="5" maxValue="60"/>
    </cacheField>
    <cacheField name="Machine failure" numFmtId="0">
      <sharedItems containsString="0" containsBlank="1" containsNumber="1" containsInteger="1" minValue="15" maxValue="30"/>
    </cacheField>
    <cacheField name="Batch coding error" numFmtId="0">
      <sharedItems containsString="0" containsBlank="1" containsNumber="1" containsInteger="1" minValue="7" maxValue="44"/>
    </cacheField>
    <cacheField name="Conveyor belt jam" numFmtId="0">
      <sharedItems containsString="0" containsBlank="1" containsNumber="1" containsInteger="1" minValue="17" maxValue="17"/>
    </cacheField>
    <cacheField name="Calibration error" numFmtId="0">
      <sharedItems containsString="0" containsBlank="1" containsNumber="1" containsInteger="1" minValue="10" maxValue="24"/>
    </cacheField>
    <cacheField name="Label switch" numFmtId="0">
      <sharedItems containsString="0" containsBlank="1" containsNumber="1" containsInteger="1" minValue="10" maxValue="13"/>
    </cacheField>
    <cacheField name="Other" numFmtId="0">
      <sharedItems containsString="0" containsBlank="1" containsNumber="1" containsInteger="1" minValue="7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Liu Doyle" refreshedDate="45649.030916087962" createdVersion="8" refreshedVersion="8" minRefreshableVersion="3" recordCount="38" xr:uid="{19C7B652-A07A-DA4D-85E5-70A724662519}">
  <cacheSource type="worksheet">
    <worksheetSource ref="A1:X39" sheet="Line productivity"/>
  </cacheSource>
  <cacheFields count="24">
    <cacheField name="Date" numFmtId="164">
      <sharedItems containsSemiMixedTypes="0" containsNonDate="0" containsDate="1" containsString="0" minDate="2024-08-29T00:00:00" maxDate="2024-09-04T00:00:00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8"/>
    </cacheField>
    <cacheField name="Operator" numFmtId="0">
      <sharedItems count="4">
        <s v="Mac"/>
        <s v="Charlie"/>
        <s v="Dee"/>
        <s v="Dennis"/>
      </sharedItems>
    </cacheField>
    <cacheField name="Start Time" numFmtId="21">
      <sharedItems containsSemiMixedTypes="0" containsNonDate="0" containsDate="1" containsString="0" minDate="1899-12-30T01:00:00" maxDate="1899-12-30T22:55:00"/>
    </cacheField>
    <cacheField name="End Time" numFmtId="21">
      <sharedItems containsSemiMixedTypes="0" containsNonDate="0" containsDate="1" containsString="0" minDate="1899-12-30T02:45:00" maxDate="1899-12-31T01:05:00"/>
    </cacheField>
    <cacheField name="Total Time" numFmtId="165">
      <sharedItems containsSemiMixedTypes="0" containsNonDate="0" containsDate="1" containsString="0" minDate="1899-12-30T01:00:00" maxDate="1899-12-30T03:25:00"/>
    </cacheField>
    <cacheField name="Total Time mins" numFmtId="0">
      <sharedItems containsSemiMixedTypes="0" containsString="0" containsNumber="1" containsInteger="1" minValue="60" maxValue="205"/>
    </cacheField>
    <cacheField name="Total Downtime" numFmtId="0">
      <sharedItems containsSemiMixedTypes="0" containsString="0" containsNumber="1" containsInteger="1" minValue="0" maxValue="107"/>
    </cacheField>
    <cacheField name="Min Time" numFmtId="0">
      <sharedItems containsSemiMixedTypes="0" containsString="0" containsNumber="1" containsInteger="1" minValue="60" maxValue="98"/>
    </cacheField>
    <cacheField name="Efficieny" numFmtId="2">
      <sharedItems containsSemiMixedTypes="0" containsString="0" containsNumber="1" minValue="1" maxValue="2.25"/>
    </cacheField>
    <cacheField name="AVG efficieny" numFmtId="0">
      <sharedItems containsString="0" containsBlank="1" containsNumber="1" minValue="1.2166666666666666" maxValue="1.8541666666666667"/>
    </cacheField>
    <cacheField name="Emergency stop" numFmtId="0">
      <sharedItems containsString="0" containsBlank="1" containsNumber="1" containsInteger="1" minValue="1" maxValue="1"/>
    </cacheField>
    <cacheField name="Batch change" numFmtId="0">
      <sharedItems containsString="0" containsBlank="1" containsNumber="1" containsInteger="1" minValue="10" maxValue="60"/>
    </cacheField>
    <cacheField name="Labeling error" numFmtId="0">
      <sharedItems containsString="0" containsBlank="1" containsNumber="1" containsInteger="1" minValue="20" maxValue="22"/>
    </cacheField>
    <cacheField name="Inventory shortage" numFmtId="0">
      <sharedItems containsString="0" containsBlank="1" containsNumber="1" containsInteger="1" minValue="17" maxValue="43"/>
    </cacheField>
    <cacheField name="Product spill" numFmtId="0">
      <sharedItems containsString="0" containsBlank="1" containsNumber="1" containsInteger="1" minValue="15" maxValue="22"/>
    </cacheField>
    <cacheField name="Machine adjustment" numFmtId="0">
      <sharedItems containsString="0" containsBlank="1" containsNumber="1" containsInteger="1" minValue="5" maxValue="60"/>
    </cacheField>
    <cacheField name="Machine failure" numFmtId="0">
      <sharedItems containsString="0" containsBlank="1" containsNumber="1" containsInteger="1" minValue="15" maxValue="30"/>
    </cacheField>
    <cacheField name="Batch coding error" numFmtId="0">
      <sharedItems containsString="0" containsBlank="1" containsNumber="1" containsInteger="1" minValue="7" maxValue="44"/>
    </cacheField>
    <cacheField name="Conveyor belt jam" numFmtId="0">
      <sharedItems containsString="0" containsBlank="1" containsNumber="1" containsInteger="1" minValue="17" maxValue="17"/>
    </cacheField>
    <cacheField name="Calibration error" numFmtId="0">
      <sharedItems containsString="0" containsBlank="1" containsNumber="1" containsInteger="1" minValue="10" maxValue="24"/>
    </cacheField>
    <cacheField name="Label switch" numFmtId="0">
      <sharedItems containsString="0" containsBlank="1" containsNumber="1" containsInteger="1" minValue="10" maxValue="13"/>
    </cacheField>
    <cacheField name="Other" numFmtId="0">
      <sharedItems containsString="0" containsBlank="1" containsNumber="1" containsInteger="1" minValue="7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Liu Doyle" refreshedDate="45649.03591111111" createdVersion="8" refreshedVersion="8" minRefreshableVersion="3" recordCount="37" xr:uid="{BAE0225C-2B5A-1845-B2DC-22FC66640F4F}">
  <cacheSource type="worksheet">
    <worksheetSource ref="A1:X38" sheet="Line productivity"/>
  </cacheSource>
  <cacheFields count="24">
    <cacheField name="Date" numFmtId="164">
      <sharedItems containsSemiMixedTypes="0" containsNonDate="0" containsDate="1" containsString="0" minDate="2024-08-29T00:00:00" maxDate="2024-09-03T00:00:00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7"/>
    </cacheField>
    <cacheField name="Operator" numFmtId="0">
      <sharedItems count="4">
        <s v="Mac"/>
        <s v="Charlie"/>
        <s v="Dee"/>
        <s v="Dennis"/>
      </sharedItems>
    </cacheField>
    <cacheField name="Start Time" numFmtId="21">
      <sharedItems containsSemiMixedTypes="0" containsNonDate="0" containsDate="1" containsString="0" minDate="1899-12-30T01:00:00" maxDate="1899-12-30T22:14:00"/>
    </cacheField>
    <cacheField name="End Time" numFmtId="21">
      <sharedItems containsSemiMixedTypes="0" containsNonDate="0" containsDate="1" containsString="0" minDate="1899-12-30T02:45:00" maxDate="1899-12-30T23:29:00"/>
    </cacheField>
    <cacheField name="Total Time" numFmtId="165">
      <sharedItems containsSemiMixedTypes="0" containsNonDate="0" containsDate="1" containsString="0" minDate="1899-12-30T01:00:00" maxDate="1899-12-30T03:25:00"/>
    </cacheField>
    <cacheField name="Total Time mins" numFmtId="0">
      <sharedItems containsSemiMixedTypes="0" containsString="0" containsNumber="1" containsInteger="1" minValue="60" maxValue="205"/>
    </cacheField>
    <cacheField name="Total Downtime" numFmtId="0">
      <sharedItems containsSemiMixedTypes="0" containsString="0" containsNumber="1" containsInteger="1" minValue="0" maxValue="107"/>
    </cacheField>
    <cacheField name="Min Time" numFmtId="0">
      <sharedItems containsSemiMixedTypes="0" containsString="0" containsNumber="1" containsInteger="1" minValue="60" maxValue="98"/>
    </cacheField>
    <cacheField name="Efficieny" numFmtId="2">
      <sharedItems containsSemiMixedTypes="0" containsString="0" containsNumber="1" minValue="1" maxValue="2.25"/>
    </cacheField>
    <cacheField name="AVG efficieny" numFmtId="0">
      <sharedItems containsString="0" containsBlank="1" containsNumber="1" minValue="1.2166666666666666" maxValue="1.8541666666666667"/>
    </cacheField>
    <cacheField name="Emergency stop" numFmtId="0">
      <sharedItems containsString="0" containsBlank="1" containsNumber="1" containsInteger="1" minValue="1" maxValue="1"/>
    </cacheField>
    <cacheField name="Batch change" numFmtId="0">
      <sharedItems containsString="0" containsBlank="1" containsNumber="1" containsInteger="1" minValue="10" maxValue="60" count="5">
        <n v="60"/>
        <n v="20"/>
        <n v="50"/>
        <m/>
        <n v="10"/>
      </sharedItems>
    </cacheField>
    <cacheField name="Labeling error" numFmtId="0">
      <sharedItems containsString="0" containsBlank="1" containsNumber="1" containsInteger="1" minValue="20" maxValue="22"/>
    </cacheField>
    <cacheField name="Inventory shortage" numFmtId="0">
      <sharedItems containsString="0" containsBlank="1" containsNumber="1" containsInteger="1" minValue="17" maxValue="43"/>
    </cacheField>
    <cacheField name="Product spill" numFmtId="0">
      <sharedItems containsString="0" containsBlank="1" containsNumber="1" containsInteger="1" minValue="15" maxValue="22" count="4">
        <m/>
        <n v="15"/>
        <n v="20"/>
        <n v="22"/>
      </sharedItems>
    </cacheField>
    <cacheField name="Machine adjustment" numFmtId="0">
      <sharedItems containsString="0" containsBlank="1" containsNumber="1" containsInteger="1" minValue="5" maxValue="60" count="10">
        <m/>
        <n v="15"/>
        <n v="5"/>
        <n v="14"/>
        <n v="20"/>
        <n v="23"/>
        <n v="50"/>
        <n v="30"/>
        <n v="40"/>
        <n v="60"/>
      </sharedItems>
    </cacheField>
    <cacheField name="Machine failure" numFmtId="0">
      <sharedItems containsString="0" containsBlank="1" containsNumber="1" containsInteger="1" minValue="15" maxValue="30"/>
    </cacheField>
    <cacheField name="Batch coding error" numFmtId="0">
      <sharedItems containsString="0" containsBlank="1" containsNumber="1" containsInteger="1" minValue="20" maxValue="44"/>
    </cacheField>
    <cacheField name="Conveyor belt jam" numFmtId="0">
      <sharedItems containsString="0" containsBlank="1" containsNumber="1" containsInteger="1" minValue="17" maxValue="17"/>
    </cacheField>
    <cacheField name="Calibration error" numFmtId="0">
      <sharedItems containsString="0" containsBlank="1" containsNumber="1" containsInteger="1" minValue="10" maxValue="24"/>
    </cacheField>
    <cacheField name="Label switch" numFmtId="0">
      <sharedItems containsString="0" containsBlank="1" containsNumber="1" containsInteger="1" minValue="10" maxValue="13"/>
    </cacheField>
    <cacheField name="Other" numFmtId="0">
      <sharedItems containsString="0" containsBlank="1" containsNumber="1" containsInteger="1" minValue="7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Liu Doyle" refreshedDate="45649.714666435182" createdVersion="8" refreshedVersion="8" minRefreshableVersion="3" recordCount="38" xr:uid="{31944F19-0094-3B4E-91C5-DE6E74EF0D36}">
  <cacheSource type="worksheet">
    <worksheetSource ref="A1:L39" sheet="Line productivity"/>
  </cacheSource>
  <cacheFields count="14">
    <cacheField name="Date" numFmtId="164">
      <sharedItems containsSemiMixedTypes="0" containsNonDate="0" containsDate="1" containsString="0" minDate="2024-08-29T00:00:00" maxDate="2024-09-04T00:00:00" count="5">
        <d v="2024-08-29T00:00:00"/>
        <d v="2024-08-30T00:00:00"/>
        <d v="2024-08-31T00:00:00"/>
        <d v="2024-09-02T00:00:00"/>
        <d v="2024-09-03T00:00:00"/>
      </sharedItems>
      <fieldGroup par="13"/>
    </cacheField>
    <cacheField name="Product" numFmtId="0">
      <sharedItems/>
    </cacheField>
    <cacheField name="Batch" numFmtId="0">
      <sharedItems containsSemiMixedTypes="0" containsString="0" containsNumber="1" containsInteger="1" minValue="422111" maxValue="422148"/>
    </cacheField>
    <cacheField name="Operator" numFmtId="0">
      <sharedItems count="4">
        <s v="Mac"/>
        <s v="Charlie"/>
        <s v="Dee"/>
        <s v="Dennis"/>
      </sharedItems>
    </cacheField>
    <cacheField name="Start Time" numFmtId="21">
      <sharedItems containsSemiMixedTypes="0" containsNonDate="0" containsDate="1" containsString="0" minDate="1899-12-30T01:00:00" maxDate="1899-12-30T22:55:00"/>
    </cacheField>
    <cacheField name="End Time" numFmtId="21">
      <sharedItems containsSemiMixedTypes="0" containsNonDate="0" containsDate="1" containsString="0" minDate="1899-12-30T02:45:00" maxDate="1899-12-31T01:05:00"/>
    </cacheField>
    <cacheField name="Total Time" numFmtId="165">
      <sharedItems containsSemiMixedTypes="0" containsNonDate="0" containsDate="1" containsString="0" minDate="1899-12-30T01:00:00" maxDate="1899-12-30T03:25:00"/>
    </cacheField>
    <cacheField name="Total Time mins" numFmtId="0">
      <sharedItems containsSemiMixedTypes="0" containsString="0" containsNumber="1" containsInteger="1" minValue="60" maxValue="205"/>
    </cacheField>
    <cacheField name="Total Downtime" numFmtId="0">
      <sharedItems containsSemiMixedTypes="0" containsString="0" containsNumber="1" containsInteger="1" minValue="0" maxValue="107"/>
    </cacheField>
    <cacheField name="Min Time" numFmtId="0">
      <sharedItems containsSemiMixedTypes="0" containsString="0" containsNumber="1" containsInteger="1" minValue="60" maxValue="98"/>
    </cacheField>
    <cacheField name="Efficieny" numFmtId="2">
      <sharedItems containsSemiMixedTypes="0" containsString="0" containsNumber="1" minValue="1" maxValue="2.25"/>
    </cacheField>
    <cacheField name="AVG efficieny" numFmtId="0">
      <sharedItems containsString="0" containsBlank="1" containsNumber="1" minValue="1.2166666666666666" maxValue="1.8541666666666667"/>
    </cacheField>
    <cacheField name="Days (Date)" numFmtId="0" databaseField="0">
      <fieldGroup base="0">
        <rangePr groupBy="days" startDate="2024-08-29T00:00:00" endDate="2024-09-04T00:00:00"/>
        <groupItems count="368">
          <s v="&lt;29/08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/09/2024"/>
        </groupItems>
      </fieldGroup>
    </cacheField>
    <cacheField name="Months (Date)" numFmtId="0" databaseField="0">
      <fieldGroup base="0">
        <rangePr groupBy="months" startDate="2024-08-29T00:00:00" endDate="2024-09-04T00:00:00"/>
        <groupItems count="14">
          <s v="&lt;29/0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422111"/>
    <n v="1"/>
    <n v="60"/>
    <m/>
    <m/>
    <m/>
    <m/>
    <n v="15"/>
    <m/>
    <m/>
    <m/>
    <m/>
    <m/>
  </r>
  <r>
    <n v="422112"/>
    <m/>
    <n v="20"/>
    <m/>
    <m/>
    <m/>
    <m/>
    <m/>
    <n v="20"/>
    <m/>
    <m/>
    <m/>
    <m/>
  </r>
  <r>
    <n v="422113"/>
    <m/>
    <n v="50"/>
    <m/>
    <m/>
    <m/>
    <m/>
    <m/>
    <m/>
    <m/>
    <m/>
    <m/>
    <m/>
  </r>
  <r>
    <n v="422114"/>
    <m/>
    <m/>
    <m/>
    <n v="25"/>
    <m/>
    <n v="15"/>
    <m/>
    <m/>
    <m/>
    <m/>
    <m/>
    <m/>
  </r>
  <r>
    <n v="422115"/>
    <m/>
    <m/>
    <m/>
    <m/>
    <m/>
    <m/>
    <m/>
    <m/>
    <m/>
    <n v="24"/>
    <m/>
    <m/>
  </r>
  <r>
    <n v="422116"/>
    <m/>
    <m/>
    <m/>
    <m/>
    <m/>
    <m/>
    <m/>
    <m/>
    <m/>
    <m/>
    <m/>
    <m/>
  </r>
  <r>
    <n v="422117"/>
    <m/>
    <n v="10"/>
    <m/>
    <m/>
    <m/>
    <n v="5"/>
    <m/>
    <m/>
    <m/>
    <m/>
    <m/>
    <m/>
  </r>
  <r>
    <n v="422118"/>
    <m/>
    <m/>
    <m/>
    <m/>
    <m/>
    <n v="14"/>
    <n v="16"/>
    <m/>
    <m/>
    <m/>
    <n v="10"/>
    <n v="20"/>
  </r>
  <r>
    <n v="422119"/>
    <m/>
    <m/>
    <m/>
    <n v="25"/>
    <m/>
    <m/>
    <m/>
    <m/>
    <m/>
    <m/>
    <m/>
    <m/>
  </r>
  <r>
    <n v="422120"/>
    <m/>
    <m/>
    <m/>
    <n v="20"/>
    <n v="15"/>
    <m/>
    <m/>
    <m/>
    <n v="17"/>
    <m/>
    <m/>
    <m/>
  </r>
  <r>
    <n v="422121"/>
    <m/>
    <m/>
    <m/>
    <m/>
    <m/>
    <m/>
    <n v="15"/>
    <m/>
    <m/>
    <m/>
    <m/>
    <m/>
  </r>
  <r>
    <n v="422122"/>
    <m/>
    <m/>
    <m/>
    <m/>
    <m/>
    <m/>
    <n v="25"/>
    <m/>
    <m/>
    <m/>
    <m/>
    <m/>
  </r>
  <r>
    <n v="422123"/>
    <m/>
    <m/>
    <m/>
    <n v="43"/>
    <m/>
    <m/>
    <n v="30"/>
    <m/>
    <m/>
    <m/>
    <m/>
    <m/>
  </r>
  <r>
    <n v="422124"/>
    <m/>
    <m/>
    <m/>
    <m/>
    <n v="20"/>
    <n v="20"/>
    <m/>
    <m/>
    <m/>
    <m/>
    <m/>
    <m/>
  </r>
  <r>
    <n v="422125"/>
    <m/>
    <m/>
    <m/>
    <m/>
    <m/>
    <m/>
    <m/>
    <m/>
    <m/>
    <m/>
    <n v="10"/>
    <n v="10"/>
  </r>
  <r>
    <n v="422126"/>
    <m/>
    <m/>
    <m/>
    <m/>
    <m/>
    <m/>
    <m/>
    <n v="44"/>
    <m/>
    <m/>
    <m/>
    <m/>
  </r>
  <r>
    <n v="422127"/>
    <m/>
    <m/>
    <m/>
    <m/>
    <m/>
    <n v="23"/>
    <m/>
    <m/>
    <m/>
    <m/>
    <m/>
    <m/>
  </r>
  <r>
    <n v="422128"/>
    <m/>
    <m/>
    <m/>
    <m/>
    <n v="22"/>
    <m/>
    <n v="30"/>
    <m/>
    <m/>
    <m/>
    <m/>
    <m/>
  </r>
  <r>
    <n v="422129"/>
    <m/>
    <m/>
    <m/>
    <m/>
    <m/>
    <m/>
    <m/>
    <m/>
    <m/>
    <m/>
    <m/>
    <n v="15"/>
  </r>
  <r>
    <n v="422130"/>
    <m/>
    <n v="20"/>
    <m/>
    <m/>
    <m/>
    <m/>
    <m/>
    <m/>
    <m/>
    <m/>
    <m/>
    <m/>
  </r>
  <r>
    <n v="422131"/>
    <m/>
    <m/>
    <m/>
    <n v="20"/>
    <m/>
    <m/>
    <m/>
    <m/>
    <m/>
    <n v="10"/>
    <m/>
    <m/>
  </r>
  <r>
    <n v="422132"/>
    <m/>
    <m/>
    <m/>
    <m/>
    <m/>
    <m/>
    <m/>
    <m/>
    <m/>
    <m/>
    <m/>
    <m/>
  </r>
  <r>
    <n v="422133"/>
    <m/>
    <m/>
    <m/>
    <m/>
    <m/>
    <m/>
    <n v="20"/>
    <m/>
    <m/>
    <m/>
    <m/>
    <m/>
  </r>
  <r>
    <n v="422134"/>
    <m/>
    <m/>
    <m/>
    <m/>
    <m/>
    <m/>
    <n v="30"/>
    <n v="20"/>
    <m/>
    <m/>
    <m/>
    <m/>
  </r>
  <r>
    <n v="422135"/>
    <m/>
    <m/>
    <m/>
    <n v="30"/>
    <m/>
    <m/>
    <m/>
    <m/>
    <m/>
    <m/>
    <m/>
    <n v="15"/>
  </r>
  <r>
    <n v="422136"/>
    <m/>
    <m/>
    <m/>
    <m/>
    <m/>
    <m/>
    <m/>
    <m/>
    <m/>
    <m/>
    <m/>
    <m/>
  </r>
  <r>
    <n v="422137"/>
    <m/>
    <m/>
    <m/>
    <m/>
    <m/>
    <m/>
    <m/>
    <n v="30"/>
    <m/>
    <n v="15"/>
    <m/>
    <m/>
  </r>
  <r>
    <n v="422138"/>
    <m/>
    <m/>
    <n v="20"/>
    <m/>
    <m/>
    <m/>
    <m/>
    <m/>
    <m/>
    <m/>
    <m/>
    <m/>
  </r>
  <r>
    <n v="422139"/>
    <m/>
    <m/>
    <m/>
    <n v="20"/>
    <m/>
    <n v="15"/>
    <m/>
    <m/>
    <m/>
    <m/>
    <m/>
    <m/>
  </r>
  <r>
    <n v="422140"/>
    <m/>
    <m/>
    <m/>
    <m/>
    <m/>
    <n v="50"/>
    <m/>
    <m/>
    <m/>
    <m/>
    <n v="13"/>
    <m/>
  </r>
  <r>
    <n v="422141"/>
    <m/>
    <m/>
    <m/>
    <m/>
    <m/>
    <m/>
    <m/>
    <m/>
    <m/>
    <m/>
    <m/>
    <n v="7"/>
  </r>
  <r>
    <n v="422142"/>
    <m/>
    <m/>
    <m/>
    <m/>
    <m/>
    <n v="30"/>
    <m/>
    <m/>
    <m/>
    <m/>
    <m/>
    <m/>
  </r>
  <r>
    <n v="422143"/>
    <m/>
    <m/>
    <m/>
    <m/>
    <m/>
    <n v="40"/>
    <n v="18"/>
    <m/>
    <m/>
    <m/>
    <m/>
    <m/>
  </r>
  <r>
    <n v="422144"/>
    <m/>
    <m/>
    <m/>
    <m/>
    <m/>
    <n v="30"/>
    <m/>
    <n v="24"/>
    <m/>
    <m/>
    <m/>
    <m/>
  </r>
  <r>
    <n v="422145"/>
    <m/>
    <m/>
    <n v="22"/>
    <m/>
    <m/>
    <m/>
    <m/>
    <m/>
    <m/>
    <m/>
    <m/>
    <m/>
  </r>
  <r>
    <n v="422146"/>
    <m/>
    <m/>
    <m/>
    <m/>
    <m/>
    <n v="30"/>
    <n v="25"/>
    <m/>
    <m/>
    <m/>
    <m/>
    <n v="7"/>
  </r>
  <r>
    <n v="422147"/>
    <m/>
    <m/>
    <m/>
    <n v="17"/>
    <m/>
    <n v="60"/>
    <n v="30"/>
    <m/>
    <m/>
    <m/>
    <m/>
    <m/>
  </r>
  <r>
    <n v="422148"/>
    <m/>
    <m/>
    <m/>
    <n v="25"/>
    <m/>
    <m/>
    <m/>
    <n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d v="2024-08-29T00:00:00"/>
    <s v="OR-600"/>
    <n v="422111"/>
    <x v="0"/>
    <d v="1899-12-30T11:50:00"/>
    <d v="1899-12-30T14:05:00"/>
    <d v="1899-12-30T02:15:00"/>
    <n v="135"/>
    <n v="75"/>
    <n v="60"/>
    <n v="2.25"/>
    <m/>
    <n v="1"/>
    <n v="60"/>
    <m/>
    <m/>
    <m/>
    <m/>
    <n v="15"/>
    <m/>
    <m/>
    <m/>
    <m/>
    <m/>
  </r>
  <r>
    <d v="2024-08-29T00:00:00"/>
    <s v="LE-600"/>
    <n v="422112"/>
    <x v="0"/>
    <d v="1899-12-30T14:05:00"/>
    <d v="1899-12-30T15:45:00"/>
    <d v="1899-12-30T01:40:00"/>
    <n v="100"/>
    <n v="40"/>
    <n v="60"/>
    <n v="1.6666666666666667"/>
    <m/>
    <m/>
    <n v="20"/>
    <m/>
    <m/>
    <m/>
    <m/>
    <m/>
    <n v="20"/>
    <m/>
    <m/>
    <m/>
    <m/>
  </r>
  <r>
    <d v="2024-08-29T00:00:00"/>
    <s v="LE-600"/>
    <n v="422113"/>
    <x v="0"/>
    <d v="1899-12-30T15:45:00"/>
    <d v="1899-12-30T17:35:00"/>
    <d v="1899-12-30T01:50:00"/>
    <n v="110"/>
    <n v="50"/>
    <n v="60"/>
    <n v="1.8333333333333333"/>
    <m/>
    <m/>
    <n v="50"/>
    <m/>
    <m/>
    <m/>
    <m/>
    <m/>
    <m/>
    <m/>
    <m/>
    <m/>
    <m/>
  </r>
  <r>
    <d v="2024-08-29T00:00:00"/>
    <s v="LE-600"/>
    <n v="422114"/>
    <x v="0"/>
    <d v="1899-12-30T17:35:00"/>
    <d v="1899-12-30T19:15:00"/>
    <d v="1899-12-30T01:40:00"/>
    <n v="100"/>
    <n v="40"/>
    <n v="60"/>
    <n v="1.6666666666666667"/>
    <n v="1.8541666666666667"/>
    <m/>
    <m/>
    <m/>
    <n v="25"/>
    <m/>
    <n v="15"/>
    <m/>
    <m/>
    <m/>
    <m/>
    <m/>
    <m/>
  </r>
  <r>
    <d v="2024-08-29T00:00:00"/>
    <s v="LE-600"/>
    <n v="422115"/>
    <x v="1"/>
    <d v="1899-12-30T19:15:00"/>
    <d v="1899-12-30T20:39:00"/>
    <d v="1899-12-30T01:24:00"/>
    <n v="84"/>
    <n v="24"/>
    <n v="60"/>
    <n v="1.4"/>
    <m/>
    <m/>
    <m/>
    <m/>
    <m/>
    <m/>
    <m/>
    <m/>
    <m/>
    <m/>
    <n v="24"/>
    <m/>
    <m/>
  </r>
  <r>
    <d v="2024-08-29T00:00:00"/>
    <s v="LE-600"/>
    <n v="422116"/>
    <x v="1"/>
    <d v="1899-12-30T20:39:00"/>
    <d v="1899-12-30T21:39:00"/>
    <d v="1899-12-30T01:00:00"/>
    <n v="60"/>
    <n v="0"/>
    <n v="60"/>
    <n v="1"/>
    <m/>
    <m/>
    <m/>
    <m/>
    <m/>
    <m/>
    <m/>
    <m/>
    <m/>
    <m/>
    <m/>
    <m/>
    <m/>
  </r>
  <r>
    <d v="2024-08-29T00:00:00"/>
    <s v="LE-600"/>
    <n v="422117"/>
    <x v="1"/>
    <d v="1899-12-30T21:39:00"/>
    <d v="1899-12-30T22:54:00"/>
    <d v="1899-12-30T01:15:00"/>
    <n v="75"/>
    <n v="15"/>
    <n v="60"/>
    <n v="1.25"/>
    <n v="1.2166666666666666"/>
    <m/>
    <n v="10"/>
    <m/>
    <m/>
    <m/>
    <n v="5"/>
    <m/>
    <m/>
    <m/>
    <m/>
    <m/>
    <m/>
  </r>
  <r>
    <d v="2024-08-30T00:00:00"/>
    <s v="CO-600"/>
    <n v="422118"/>
    <x v="2"/>
    <d v="1899-12-30T04:05:00"/>
    <d v="1899-12-30T06:05:00"/>
    <d v="1899-12-30T02:00:00"/>
    <n v="120"/>
    <n v="60"/>
    <n v="60"/>
    <n v="2"/>
    <m/>
    <m/>
    <m/>
    <m/>
    <m/>
    <m/>
    <n v="14"/>
    <n v="16"/>
    <m/>
    <m/>
    <m/>
    <n v="10"/>
    <n v="20"/>
  </r>
  <r>
    <d v="2024-08-30T00:00:00"/>
    <s v="CO-600"/>
    <n v="422119"/>
    <x v="2"/>
    <d v="1899-12-30T06:05:00"/>
    <d v="1899-12-30T07:30:00"/>
    <d v="1899-12-30T01:25:00"/>
    <n v="85"/>
    <n v="25"/>
    <n v="60"/>
    <n v="1.4166666666666667"/>
    <m/>
    <m/>
    <m/>
    <m/>
    <n v="25"/>
    <m/>
    <m/>
    <m/>
    <m/>
    <m/>
    <m/>
    <m/>
    <m/>
  </r>
  <r>
    <d v="2024-08-30T00:00:00"/>
    <s v="CO-600"/>
    <n v="422120"/>
    <x v="2"/>
    <d v="1899-12-30T07:30:00"/>
    <d v="1899-12-30T09:22:00"/>
    <d v="1899-12-30T01:52:00"/>
    <n v="112"/>
    <n v="52"/>
    <n v="60"/>
    <n v="1.8666666666666667"/>
    <n v="1.7611111111111111"/>
    <m/>
    <m/>
    <m/>
    <n v="20"/>
    <n v="15"/>
    <m/>
    <m/>
    <m/>
    <n v="17"/>
    <m/>
    <m/>
    <m/>
  </r>
  <r>
    <d v="2024-08-30T00:00:00"/>
    <s v="CO-600"/>
    <n v="422121"/>
    <x v="3"/>
    <d v="1899-12-30T09:22:00"/>
    <d v="1899-12-30T10:37:00"/>
    <d v="1899-12-30T01:15:00"/>
    <n v="75"/>
    <n v="15"/>
    <n v="60"/>
    <n v="1.25"/>
    <m/>
    <m/>
    <m/>
    <m/>
    <m/>
    <m/>
    <m/>
    <n v="15"/>
    <m/>
    <m/>
    <m/>
    <m/>
    <m/>
  </r>
  <r>
    <d v="2024-08-30T00:00:00"/>
    <s v="CO-600"/>
    <n v="422122"/>
    <x v="3"/>
    <d v="1899-12-30T10:37:00"/>
    <d v="1899-12-30T12:02:00"/>
    <d v="1899-12-30T01:25:00"/>
    <n v="85"/>
    <n v="25"/>
    <n v="60"/>
    <n v="1.4166666666666667"/>
    <m/>
    <m/>
    <m/>
    <m/>
    <m/>
    <m/>
    <m/>
    <n v="25"/>
    <m/>
    <m/>
    <m/>
    <m/>
    <m/>
  </r>
  <r>
    <d v="2024-08-30T00:00:00"/>
    <s v="CO-600"/>
    <n v="422123"/>
    <x v="3"/>
    <d v="1899-12-30T12:02:00"/>
    <d v="1899-12-30T14:15:00"/>
    <d v="1899-12-30T02:13:00"/>
    <n v="133"/>
    <n v="73"/>
    <n v="60"/>
    <n v="2.2166666666666668"/>
    <m/>
    <m/>
    <m/>
    <m/>
    <n v="43"/>
    <m/>
    <m/>
    <n v="30"/>
    <m/>
    <m/>
    <m/>
    <m/>
    <m/>
  </r>
  <r>
    <d v="2024-08-30T00:00:00"/>
    <s v="CO-600"/>
    <n v="422124"/>
    <x v="3"/>
    <d v="1899-12-30T14:15:00"/>
    <d v="1899-12-30T15:55:00"/>
    <d v="1899-12-30T01:40:00"/>
    <n v="100"/>
    <n v="40"/>
    <n v="60"/>
    <n v="1.6666666666666667"/>
    <n v="1.6375000000000002"/>
    <m/>
    <m/>
    <m/>
    <m/>
    <n v="20"/>
    <n v="20"/>
    <m/>
    <m/>
    <m/>
    <m/>
    <m/>
    <m/>
  </r>
  <r>
    <d v="2024-08-30T00:00:00"/>
    <s v="CO-600"/>
    <n v="422125"/>
    <x v="1"/>
    <d v="1899-12-30T15:55:00"/>
    <d v="1899-12-30T17:15:00"/>
    <d v="1899-12-30T01:20:00"/>
    <n v="80"/>
    <n v="20"/>
    <n v="60"/>
    <n v="1.3333333333333333"/>
    <m/>
    <m/>
    <m/>
    <m/>
    <m/>
    <m/>
    <m/>
    <m/>
    <m/>
    <m/>
    <m/>
    <n v="10"/>
    <n v="10"/>
  </r>
  <r>
    <d v="2024-08-30T00:00:00"/>
    <s v="CO-600"/>
    <n v="422126"/>
    <x v="1"/>
    <d v="1899-12-30T17:15:00"/>
    <d v="1899-12-30T18:59:00"/>
    <d v="1899-12-30T01:44:00"/>
    <n v="104"/>
    <n v="44"/>
    <n v="60"/>
    <n v="1.7333333333333334"/>
    <m/>
    <m/>
    <m/>
    <m/>
    <m/>
    <m/>
    <m/>
    <m/>
    <n v="44"/>
    <m/>
    <m/>
    <m/>
    <m/>
  </r>
  <r>
    <d v="2024-08-30T00:00:00"/>
    <s v="CO-600"/>
    <n v="422127"/>
    <x v="1"/>
    <d v="1899-12-30T18:59:00"/>
    <d v="1899-12-30T20:22:00"/>
    <d v="1899-12-30T01:23:00"/>
    <n v="83"/>
    <n v="23"/>
    <n v="60"/>
    <n v="1.3833333333333333"/>
    <m/>
    <m/>
    <m/>
    <m/>
    <m/>
    <m/>
    <n v="23"/>
    <m/>
    <m/>
    <m/>
    <m/>
    <m/>
    <m/>
  </r>
  <r>
    <d v="2024-08-30T00:00:00"/>
    <s v="CO-600"/>
    <n v="422128"/>
    <x v="1"/>
    <d v="1899-12-30T20:22:00"/>
    <d v="1899-12-30T22:14:00"/>
    <d v="1899-12-30T01:52:00"/>
    <n v="112"/>
    <n v="52"/>
    <n v="60"/>
    <n v="1.8666666666666667"/>
    <m/>
    <m/>
    <m/>
    <m/>
    <m/>
    <n v="22"/>
    <m/>
    <n v="30"/>
    <m/>
    <m/>
    <m/>
    <m/>
    <m/>
  </r>
  <r>
    <d v="2024-08-30T00:00:00"/>
    <s v="CO-600"/>
    <n v="422129"/>
    <x v="1"/>
    <d v="1899-12-30T22:14:00"/>
    <d v="1899-12-30T23:29:00"/>
    <d v="1899-12-30T01:15:00"/>
    <n v="75"/>
    <n v="15"/>
    <n v="60"/>
    <n v="1.25"/>
    <n v="1.5133333333333332"/>
    <m/>
    <m/>
    <m/>
    <m/>
    <m/>
    <m/>
    <m/>
    <m/>
    <m/>
    <m/>
    <m/>
    <n v="15"/>
  </r>
  <r>
    <d v="2024-08-31T00:00:00"/>
    <s v="CO-600"/>
    <n v="422130"/>
    <x v="2"/>
    <d v="1899-12-30T07:45:00"/>
    <d v="1899-12-30T09:05:00"/>
    <d v="1899-12-30T01:20:00"/>
    <n v="80"/>
    <n v="20"/>
    <n v="60"/>
    <n v="1.3333333333333333"/>
    <m/>
    <m/>
    <n v="20"/>
    <m/>
    <m/>
    <m/>
    <m/>
    <m/>
    <m/>
    <m/>
    <m/>
    <m/>
    <m/>
  </r>
  <r>
    <d v="2024-08-31T00:00:00"/>
    <s v="CO-600"/>
    <n v="422131"/>
    <x v="2"/>
    <d v="1899-12-30T09:05:00"/>
    <d v="1899-12-30T10:35:00"/>
    <d v="1899-12-30T01:30:00"/>
    <n v="90"/>
    <n v="30"/>
    <n v="60"/>
    <n v="1.5"/>
    <m/>
    <m/>
    <m/>
    <m/>
    <n v="20"/>
    <m/>
    <m/>
    <m/>
    <m/>
    <m/>
    <n v="10"/>
    <m/>
    <m/>
  </r>
  <r>
    <d v="2024-08-31T00:00:00"/>
    <s v="CO-600"/>
    <n v="422132"/>
    <x v="2"/>
    <d v="1899-12-30T10:35:00"/>
    <d v="1899-12-30T11:35:00"/>
    <d v="1899-12-30T01:00:00"/>
    <n v="60"/>
    <n v="0"/>
    <n v="60"/>
    <n v="1"/>
    <m/>
    <m/>
    <m/>
    <m/>
    <m/>
    <m/>
    <m/>
    <m/>
    <m/>
    <m/>
    <m/>
    <m/>
    <m/>
  </r>
  <r>
    <d v="2024-08-31T00:00:00"/>
    <s v="DC-600"/>
    <n v="422133"/>
    <x v="2"/>
    <d v="1899-12-30T11:35:00"/>
    <d v="1899-12-30T12:55:00"/>
    <d v="1899-12-30T01:20:00"/>
    <n v="80"/>
    <n v="20"/>
    <n v="60"/>
    <n v="1.3333333333333333"/>
    <n v="1.2916666666666665"/>
    <m/>
    <m/>
    <m/>
    <m/>
    <m/>
    <m/>
    <n v="20"/>
    <m/>
    <m/>
    <m/>
    <m/>
    <m/>
  </r>
  <r>
    <d v="2024-08-31T00:00:00"/>
    <s v="DC-600"/>
    <n v="422134"/>
    <x v="0"/>
    <d v="1899-12-30T12:55:00"/>
    <d v="1899-12-30T14:45:00"/>
    <d v="1899-12-30T01:50:00"/>
    <n v="110"/>
    <n v="50"/>
    <n v="60"/>
    <n v="1.8333333333333333"/>
    <m/>
    <m/>
    <m/>
    <m/>
    <m/>
    <m/>
    <m/>
    <n v="30"/>
    <n v="20"/>
    <m/>
    <m/>
    <m/>
    <m/>
  </r>
  <r>
    <d v="2024-08-31T00:00:00"/>
    <s v="DC-600"/>
    <n v="422135"/>
    <x v="0"/>
    <d v="1899-12-30T14:45:00"/>
    <d v="1899-12-30T16:30:00"/>
    <d v="1899-12-30T01:45:00"/>
    <n v="105"/>
    <n v="45"/>
    <n v="60"/>
    <n v="1.75"/>
    <m/>
    <m/>
    <m/>
    <m/>
    <n v="30"/>
    <m/>
    <m/>
    <m/>
    <m/>
    <m/>
    <m/>
    <m/>
    <n v="15"/>
  </r>
  <r>
    <d v="2024-08-31T00:00:00"/>
    <s v="DC-600"/>
    <n v="422136"/>
    <x v="0"/>
    <d v="1899-12-30T16:30:00"/>
    <d v="1899-12-30T17:30:00"/>
    <d v="1899-12-30T01:00:00"/>
    <n v="60"/>
    <n v="0"/>
    <n v="60"/>
    <n v="1"/>
    <n v="1.5277777777777777"/>
    <m/>
    <m/>
    <m/>
    <m/>
    <m/>
    <m/>
    <m/>
    <m/>
    <m/>
    <m/>
    <m/>
    <m/>
  </r>
  <r>
    <d v="2024-09-02T00:00:00"/>
    <s v="RB-600"/>
    <n v="422137"/>
    <x v="2"/>
    <d v="1899-12-30T01:00:00"/>
    <d v="1899-12-30T02:45:00"/>
    <d v="1899-12-30T01:45:00"/>
    <n v="105"/>
    <n v="45"/>
    <n v="60"/>
    <n v="1.75"/>
    <m/>
    <m/>
    <m/>
    <m/>
    <m/>
    <m/>
    <m/>
    <m/>
    <n v="30"/>
    <m/>
    <n v="15"/>
    <m/>
    <m/>
  </r>
  <r>
    <d v="2024-09-02T00:00:00"/>
    <s v="RB-600"/>
    <n v="422138"/>
    <x v="2"/>
    <d v="1899-12-30T02:45:00"/>
    <d v="1899-12-30T04:05:00"/>
    <d v="1899-12-30T01:20:00"/>
    <n v="80"/>
    <n v="20"/>
    <n v="60"/>
    <n v="1.3333333333333333"/>
    <m/>
    <m/>
    <m/>
    <n v="20"/>
    <m/>
    <m/>
    <m/>
    <m/>
    <m/>
    <m/>
    <m/>
    <m/>
    <m/>
  </r>
  <r>
    <d v="2024-09-02T00:00:00"/>
    <s v="RB-600"/>
    <n v="422139"/>
    <x v="2"/>
    <d v="1899-12-30T04:05:00"/>
    <d v="1899-12-30T05:40:00"/>
    <d v="1899-12-30T01:35:00"/>
    <n v="95"/>
    <n v="35"/>
    <n v="60"/>
    <n v="1.5833333333333333"/>
    <m/>
    <m/>
    <m/>
    <m/>
    <n v="20"/>
    <m/>
    <n v="15"/>
    <m/>
    <m/>
    <m/>
    <m/>
    <m/>
    <m/>
  </r>
  <r>
    <d v="2024-09-02T00:00:00"/>
    <s v="RB-600"/>
    <n v="422140"/>
    <x v="2"/>
    <d v="1899-12-30T05:40:00"/>
    <d v="1899-12-30T07:43:00"/>
    <d v="1899-12-30T02:03:00"/>
    <n v="123"/>
    <n v="63"/>
    <n v="60"/>
    <n v="2.0499999999999998"/>
    <n v="1.6791666666666665"/>
    <m/>
    <m/>
    <m/>
    <m/>
    <m/>
    <n v="50"/>
    <m/>
    <m/>
    <m/>
    <m/>
    <n v="13"/>
    <m/>
  </r>
  <r>
    <d v="2024-09-02T00:00:00"/>
    <s v="RB-600"/>
    <n v="422141"/>
    <x v="3"/>
    <d v="1899-12-30T07:43:00"/>
    <d v="1899-12-30T08:50:00"/>
    <d v="1899-12-30T01:07:00"/>
    <n v="67"/>
    <n v="7"/>
    <n v="60"/>
    <n v="1.1166666666666667"/>
    <m/>
    <m/>
    <m/>
    <m/>
    <m/>
    <m/>
    <m/>
    <m/>
    <m/>
    <m/>
    <m/>
    <m/>
    <n v="7"/>
  </r>
  <r>
    <d v="2024-09-02T00:00:00"/>
    <s v="RB-600"/>
    <n v="422142"/>
    <x v="3"/>
    <d v="1899-12-30T08:50:00"/>
    <d v="1899-12-30T10:20:00"/>
    <d v="1899-12-30T01:30:00"/>
    <n v="90"/>
    <n v="30"/>
    <n v="60"/>
    <n v="1.5"/>
    <m/>
    <m/>
    <m/>
    <m/>
    <m/>
    <m/>
    <n v="30"/>
    <m/>
    <m/>
    <m/>
    <m/>
    <m/>
    <m/>
  </r>
  <r>
    <d v="2024-09-02T00:00:00"/>
    <s v="RB-600"/>
    <n v="422143"/>
    <x v="3"/>
    <d v="1899-12-30T10:20:00"/>
    <d v="1899-12-30T12:18:00"/>
    <d v="1899-12-30T01:58:00"/>
    <n v="118"/>
    <n v="58"/>
    <n v="60"/>
    <n v="1.9666666666666666"/>
    <m/>
    <m/>
    <m/>
    <m/>
    <m/>
    <m/>
    <n v="40"/>
    <n v="18"/>
    <m/>
    <m/>
    <m/>
    <m/>
    <m/>
  </r>
  <r>
    <d v="2024-09-02T00:00:00"/>
    <s v="CO-2L"/>
    <n v="422144"/>
    <x v="3"/>
    <d v="1899-12-30T12:18:00"/>
    <d v="1899-12-30T14:50:00"/>
    <d v="1899-12-30T02:32:00"/>
    <n v="152"/>
    <n v="54"/>
    <n v="98"/>
    <n v="1.5510204081632653"/>
    <n v="1.5335884353741496"/>
    <m/>
    <m/>
    <m/>
    <m/>
    <m/>
    <n v="30"/>
    <m/>
    <n v="24"/>
    <m/>
    <m/>
    <m/>
    <m/>
  </r>
  <r>
    <d v="2024-09-02T00:00:00"/>
    <s v="CO-2L"/>
    <n v="422145"/>
    <x v="1"/>
    <d v="1899-12-30T14:50:00"/>
    <d v="1899-12-30T16:50:00"/>
    <d v="1899-12-30T02:00:00"/>
    <n v="120"/>
    <n v="22"/>
    <n v="98"/>
    <n v="1.2244897959183674"/>
    <m/>
    <m/>
    <m/>
    <n v="22"/>
    <m/>
    <m/>
    <m/>
    <m/>
    <m/>
    <m/>
    <m/>
    <m/>
    <m/>
  </r>
  <r>
    <d v="2024-09-02T00:00:00"/>
    <s v="CO-2L"/>
    <n v="422146"/>
    <x v="1"/>
    <d v="1899-12-30T16:50:00"/>
    <d v="1899-12-30T19:30:00"/>
    <d v="1899-12-30T02:40:00"/>
    <n v="160"/>
    <n v="62"/>
    <n v="98"/>
    <n v="1.6326530612244898"/>
    <m/>
    <m/>
    <m/>
    <m/>
    <m/>
    <m/>
    <n v="30"/>
    <n v="25"/>
    <m/>
    <m/>
    <m/>
    <m/>
    <n v="7"/>
  </r>
  <r>
    <d v="2024-09-02T00:00:00"/>
    <s v="CO-2L"/>
    <n v="422147"/>
    <x v="1"/>
    <d v="1899-12-30T19:30:00"/>
    <d v="1899-12-30T22:55:00"/>
    <d v="1899-12-30T03:25:00"/>
    <n v="205"/>
    <n v="107"/>
    <n v="98"/>
    <n v="2.0918367346938775"/>
    <n v="1.6496598639455782"/>
    <m/>
    <m/>
    <m/>
    <n v="17"/>
    <m/>
    <n v="60"/>
    <n v="30"/>
    <m/>
    <m/>
    <m/>
    <m/>
    <m/>
  </r>
  <r>
    <d v="2024-09-03T00:00:00"/>
    <s v="CO-2L"/>
    <n v="422148"/>
    <x v="0"/>
    <d v="1899-12-30T22:55:00"/>
    <d v="1899-12-31T01:05:00"/>
    <d v="1899-12-30T02:10:00"/>
    <n v="130"/>
    <n v="32"/>
    <n v="98"/>
    <n v="1.3265306122448979"/>
    <n v="1.3265306122448979"/>
    <m/>
    <m/>
    <m/>
    <n v="25"/>
    <m/>
    <m/>
    <m/>
    <n v="7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24-08-29T00:00:00"/>
    <s v="OR-600"/>
    <n v="422111"/>
    <x v="0"/>
    <d v="1899-12-30T11:50:00"/>
    <d v="1899-12-30T14:05:00"/>
    <d v="1899-12-30T02:15:00"/>
    <n v="135"/>
    <n v="75"/>
    <n v="60"/>
    <n v="2.25"/>
    <m/>
    <n v="1"/>
    <x v="0"/>
    <m/>
    <m/>
    <x v="0"/>
    <x v="0"/>
    <n v="15"/>
    <m/>
    <m/>
    <m/>
    <m/>
    <m/>
  </r>
  <r>
    <d v="2024-08-29T00:00:00"/>
    <s v="LE-600"/>
    <n v="422112"/>
    <x v="0"/>
    <d v="1899-12-30T14:05:00"/>
    <d v="1899-12-30T15:45:00"/>
    <d v="1899-12-30T01:40:00"/>
    <n v="100"/>
    <n v="40"/>
    <n v="60"/>
    <n v="1.6666666666666667"/>
    <m/>
    <m/>
    <x v="1"/>
    <m/>
    <m/>
    <x v="0"/>
    <x v="0"/>
    <m/>
    <n v="20"/>
    <m/>
    <m/>
    <m/>
    <m/>
  </r>
  <r>
    <d v="2024-08-29T00:00:00"/>
    <s v="LE-600"/>
    <n v="422113"/>
    <x v="0"/>
    <d v="1899-12-30T15:45:00"/>
    <d v="1899-12-30T17:35:00"/>
    <d v="1899-12-30T01:50:00"/>
    <n v="110"/>
    <n v="50"/>
    <n v="60"/>
    <n v="1.8333333333333333"/>
    <m/>
    <m/>
    <x v="2"/>
    <m/>
    <m/>
    <x v="0"/>
    <x v="0"/>
    <m/>
    <m/>
    <m/>
    <m/>
    <m/>
    <m/>
  </r>
  <r>
    <d v="2024-08-29T00:00:00"/>
    <s v="LE-600"/>
    <n v="422114"/>
    <x v="0"/>
    <d v="1899-12-30T17:35:00"/>
    <d v="1899-12-30T19:15:00"/>
    <d v="1899-12-30T01:40:00"/>
    <n v="100"/>
    <n v="40"/>
    <n v="60"/>
    <n v="1.6666666666666667"/>
    <n v="1.8541666666666667"/>
    <m/>
    <x v="3"/>
    <m/>
    <n v="25"/>
    <x v="0"/>
    <x v="1"/>
    <m/>
    <m/>
    <m/>
    <m/>
    <m/>
    <m/>
  </r>
  <r>
    <d v="2024-08-29T00:00:00"/>
    <s v="LE-600"/>
    <n v="422115"/>
    <x v="1"/>
    <d v="1899-12-30T19:15:00"/>
    <d v="1899-12-30T20:39:00"/>
    <d v="1899-12-30T01:24:00"/>
    <n v="84"/>
    <n v="24"/>
    <n v="60"/>
    <n v="1.4"/>
    <m/>
    <m/>
    <x v="3"/>
    <m/>
    <m/>
    <x v="0"/>
    <x v="0"/>
    <m/>
    <m/>
    <m/>
    <n v="24"/>
    <m/>
    <m/>
  </r>
  <r>
    <d v="2024-08-29T00:00:00"/>
    <s v="LE-600"/>
    <n v="422116"/>
    <x v="1"/>
    <d v="1899-12-30T20:39:00"/>
    <d v="1899-12-30T21:39:00"/>
    <d v="1899-12-30T01:00:00"/>
    <n v="60"/>
    <n v="0"/>
    <n v="60"/>
    <n v="1"/>
    <m/>
    <m/>
    <x v="3"/>
    <m/>
    <m/>
    <x v="0"/>
    <x v="0"/>
    <m/>
    <m/>
    <m/>
    <m/>
    <m/>
    <m/>
  </r>
  <r>
    <d v="2024-08-29T00:00:00"/>
    <s v="LE-600"/>
    <n v="422117"/>
    <x v="1"/>
    <d v="1899-12-30T21:39:00"/>
    <d v="1899-12-30T22:54:00"/>
    <d v="1899-12-30T01:15:00"/>
    <n v="75"/>
    <n v="15"/>
    <n v="60"/>
    <n v="1.25"/>
    <n v="1.2166666666666666"/>
    <m/>
    <x v="4"/>
    <m/>
    <m/>
    <x v="0"/>
    <x v="2"/>
    <m/>
    <m/>
    <m/>
    <m/>
    <m/>
    <m/>
  </r>
  <r>
    <d v="2024-08-30T00:00:00"/>
    <s v="CO-600"/>
    <n v="422118"/>
    <x v="2"/>
    <d v="1899-12-30T04:05:00"/>
    <d v="1899-12-30T06:05:00"/>
    <d v="1899-12-30T02:00:00"/>
    <n v="120"/>
    <n v="60"/>
    <n v="60"/>
    <n v="2"/>
    <m/>
    <m/>
    <x v="3"/>
    <m/>
    <m/>
    <x v="0"/>
    <x v="3"/>
    <n v="16"/>
    <m/>
    <m/>
    <m/>
    <n v="10"/>
    <n v="20"/>
  </r>
  <r>
    <d v="2024-08-30T00:00:00"/>
    <s v="CO-600"/>
    <n v="422119"/>
    <x v="2"/>
    <d v="1899-12-30T06:05:00"/>
    <d v="1899-12-30T07:30:00"/>
    <d v="1899-12-30T01:25:00"/>
    <n v="85"/>
    <n v="25"/>
    <n v="60"/>
    <n v="1.4166666666666667"/>
    <m/>
    <m/>
    <x v="3"/>
    <m/>
    <n v="25"/>
    <x v="0"/>
    <x v="0"/>
    <m/>
    <m/>
    <m/>
    <m/>
    <m/>
    <m/>
  </r>
  <r>
    <d v="2024-08-30T00:00:00"/>
    <s v="CO-600"/>
    <n v="422120"/>
    <x v="2"/>
    <d v="1899-12-30T07:30:00"/>
    <d v="1899-12-30T09:22:00"/>
    <d v="1899-12-30T01:52:00"/>
    <n v="112"/>
    <n v="52"/>
    <n v="60"/>
    <n v="1.8666666666666667"/>
    <n v="1.7611111111111111"/>
    <m/>
    <x v="3"/>
    <m/>
    <n v="20"/>
    <x v="1"/>
    <x v="0"/>
    <m/>
    <m/>
    <n v="17"/>
    <m/>
    <m/>
    <m/>
  </r>
  <r>
    <d v="2024-08-30T00:00:00"/>
    <s v="CO-600"/>
    <n v="422121"/>
    <x v="3"/>
    <d v="1899-12-30T09:22:00"/>
    <d v="1899-12-30T10:37:00"/>
    <d v="1899-12-30T01:15:00"/>
    <n v="75"/>
    <n v="15"/>
    <n v="60"/>
    <n v="1.25"/>
    <m/>
    <m/>
    <x v="3"/>
    <m/>
    <m/>
    <x v="0"/>
    <x v="0"/>
    <n v="15"/>
    <m/>
    <m/>
    <m/>
    <m/>
    <m/>
  </r>
  <r>
    <d v="2024-08-30T00:00:00"/>
    <s v="CO-600"/>
    <n v="422122"/>
    <x v="3"/>
    <d v="1899-12-30T10:37:00"/>
    <d v="1899-12-30T12:02:00"/>
    <d v="1899-12-30T01:25:00"/>
    <n v="85"/>
    <n v="25"/>
    <n v="60"/>
    <n v="1.4166666666666667"/>
    <m/>
    <m/>
    <x v="3"/>
    <m/>
    <m/>
    <x v="0"/>
    <x v="0"/>
    <n v="25"/>
    <m/>
    <m/>
    <m/>
    <m/>
    <m/>
  </r>
  <r>
    <d v="2024-08-30T00:00:00"/>
    <s v="CO-600"/>
    <n v="422123"/>
    <x v="3"/>
    <d v="1899-12-30T12:02:00"/>
    <d v="1899-12-30T14:15:00"/>
    <d v="1899-12-30T02:13:00"/>
    <n v="133"/>
    <n v="73"/>
    <n v="60"/>
    <n v="2.2166666666666668"/>
    <m/>
    <m/>
    <x v="3"/>
    <m/>
    <n v="43"/>
    <x v="0"/>
    <x v="0"/>
    <n v="30"/>
    <m/>
    <m/>
    <m/>
    <m/>
    <m/>
  </r>
  <r>
    <d v="2024-08-30T00:00:00"/>
    <s v="CO-600"/>
    <n v="422124"/>
    <x v="3"/>
    <d v="1899-12-30T14:15:00"/>
    <d v="1899-12-30T15:55:00"/>
    <d v="1899-12-30T01:40:00"/>
    <n v="100"/>
    <n v="40"/>
    <n v="60"/>
    <n v="1.6666666666666667"/>
    <n v="1.6375000000000002"/>
    <m/>
    <x v="3"/>
    <m/>
    <m/>
    <x v="2"/>
    <x v="4"/>
    <m/>
    <m/>
    <m/>
    <m/>
    <m/>
    <m/>
  </r>
  <r>
    <d v="2024-08-30T00:00:00"/>
    <s v="CO-600"/>
    <n v="422125"/>
    <x v="1"/>
    <d v="1899-12-30T15:55:00"/>
    <d v="1899-12-30T17:15:00"/>
    <d v="1899-12-30T01:20:00"/>
    <n v="80"/>
    <n v="20"/>
    <n v="60"/>
    <n v="1.3333333333333333"/>
    <m/>
    <m/>
    <x v="3"/>
    <m/>
    <m/>
    <x v="0"/>
    <x v="0"/>
    <m/>
    <m/>
    <m/>
    <m/>
    <n v="10"/>
    <n v="10"/>
  </r>
  <r>
    <d v="2024-08-30T00:00:00"/>
    <s v="CO-600"/>
    <n v="422126"/>
    <x v="1"/>
    <d v="1899-12-30T17:15:00"/>
    <d v="1899-12-30T18:59:00"/>
    <d v="1899-12-30T01:44:00"/>
    <n v="104"/>
    <n v="44"/>
    <n v="60"/>
    <n v="1.7333333333333334"/>
    <m/>
    <m/>
    <x v="3"/>
    <m/>
    <m/>
    <x v="0"/>
    <x v="0"/>
    <m/>
    <n v="44"/>
    <m/>
    <m/>
    <m/>
    <m/>
  </r>
  <r>
    <d v="2024-08-30T00:00:00"/>
    <s v="CO-600"/>
    <n v="422127"/>
    <x v="1"/>
    <d v="1899-12-30T18:59:00"/>
    <d v="1899-12-30T20:22:00"/>
    <d v="1899-12-30T01:23:00"/>
    <n v="83"/>
    <n v="23"/>
    <n v="60"/>
    <n v="1.3833333333333333"/>
    <m/>
    <m/>
    <x v="3"/>
    <m/>
    <m/>
    <x v="0"/>
    <x v="5"/>
    <m/>
    <m/>
    <m/>
    <m/>
    <m/>
    <m/>
  </r>
  <r>
    <d v="2024-08-30T00:00:00"/>
    <s v="CO-600"/>
    <n v="422128"/>
    <x v="1"/>
    <d v="1899-12-30T20:22:00"/>
    <d v="1899-12-30T22:14:00"/>
    <d v="1899-12-30T01:52:00"/>
    <n v="112"/>
    <n v="52"/>
    <n v="60"/>
    <n v="1.8666666666666667"/>
    <m/>
    <m/>
    <x v="3"/>
    <m/>
    <m/>
    <x v="3"/>
    <x v="0"/>
    <n v="30"/>
    <m/>
    <m/>
    <m/>
    <m/>
    <m/>
  </r>
  <r>
    <d v="2024-08-30T00:00:00"/>
    <s v="CO-600"/>
    <n v="422129"/>
    <x v="1"/>
    <d v="1899-12-30T22:14:00"/>
    <d v="1899-12-30T23:29:00"/>
    <d v="1899-12-30T01:15:00"/>
    <n v="75"/>
    <n v="15"/>
    <n v="60"/>
    <n v="1.25"/>
    <n v="1.5133333333333332"/>
    <m/>
    <x v="3"/>
    <m/>
    <m/>
    <x v="0"/>
    <x v="0"/>
    <m/>
    <m/>
    <m/>
    <m/>
    <m/>
    <n v="15"/>
  </r>
  <r>
    <d v="2024-08-31T00:00:00"/>
    <s v="CO-600"/>
    <n v="422130"/>
    <x v="2"/>
    <d v="1899-12-30T07:45:00"/>
    <d v="1899-12-30T09:05:00"/>
    <d v="1899-12-30T01:20:00"/>
    <n v="80"/>
    <n v="20"/>
    <n v="60"/>
    <n v="1.3333333333333333"/>
    <m/>
    <m/>
    <x v="1"/>
    <m/>
    <m/>
    <x v="0"/>
    <x v="0"/>
    <m/>
    <m/>
    <m/>
    <m/>
    <m/>
    <m/>
  </r>
  <r>
    <d v="2024-08-31T00:00:00"/>
    <s v="CO-600"/>
    <n v="422131"/>
    <x v="2"/>
    <d v="1899-12-30T09:05:00"/>
    <d v="1899-12-30T10:35:00"/>
    <d v="1899-12-30T01:30:00"/>
    <n v="90"/>
    <n v="30"/>
    <n v="60"/>
    <n v="1.5"/>
    <m/>
    <m/>
    <x v="3"/>
    <m/>
    <n v="20"/>
    <x v="0"/>
    <x v="0"/>
    <m/>
    <m/>
    <m/>
    <n v="10"/>
    <m/>
    <m/>
  </r>
  <r>
    <d v="2024-08-31T00:00:00"/>
    <s v="CO-600"/>
    <n v="422132"/>
    <x v="2"/>
    <d v="1899-12-30T10:35:00"/>
    <d v="1899-12-30T11:35:00"/>
    <d v="1899-12-30T01:00:00"/>
    <n v="60"/>
    <n v="0"/>
    <n v="60"/>
    <n v="1"/>
    <m/>
    <m/>
    <x v="3"/>
    <m/>
    <m/>
    <x v="0"/>
    <x v="0"/>
    <m/>
    <m/>
    <m/>
    <m/>
    <m/>
    <m/>
  </r>
  <r>
    <d v="2024-08-31T00:00:00"/>
    <s v="DC-600"/>
    <n v="422133"/>
    <x v="2"/>
    <d v="1899-12-30T11:35:00"/>
    <d v="1899-12-30T12:55:00"/>
    <d v="1899-12-30T01:20:00"/>
    <n v="80"/>
    <n v="20"/>
    <n v="60"/>
    <n v="1.3333333333333333"/>
    <n v="1.2916666666666665"/>
    <m/>
    <x v="3"/>
    <m/>
    <m/>
    <x v="0"/>
    <x v="0"/>
    <n v="20"/>
    <m/>
    <m/>
    <m/>
    <m/>
    <m/>
  </r>
  <r>
    <d v="2024-08-31T00:00:00"/>
    <s v="DC-600"/>
    <n v="422134"/>
    <x v="0"/>
    <d v="1899-12-30T12:55:00"/>
    <d v="1899-12-30T14:45:00"/>
    <d v="1899-12-30T01:50:00"/>
    <n v="110"/>
    <n v="50"/>
    <n v="60"/>
    <n v="1.8333333333333333"/>
    <m/>
    <m/>
    <x v="3"/>
    <m/>
    <m/>
    <x v="0"/>
    <x v="0"/>
    <n v="30"/>
    <n v="20"/>
    <m/>
    <m/>
    <m/>
    <m/>
  </r>
  <r>
    <d v="2024-08-31T00:00:00"/>
    <s v="DC-600"/>
    <n v="422135"/>
    <x v="0"/>
    <d v="1899-12-30T14:45:00"/>
    <d v="1899-12-30T16:30:00"/>
    <d v="1899-12-30T01:45:00"/>
    <n v="105"/>
    <n v="45"/>
    <n v="60"/>
    <n v="1.75"/>
    <m/>
    <m/>
    <x v="3"/>
    <m/>
    <n v="30"/>
    <x v="0"/>
    <x v="0"/>
    <m/>
    <m/>
    <m/>
    <m/>
    <m/>
    <n v="15"/>
  </r>
  <r>
    <d v="2024-08-31T00:00:00"/>
    <s v="DC-600"/>
    <n v="422136"/>
    <x v="0"/>
    <d v="1899-12-30T16:30:00"/>
    <d v="1899-12-30T17:30:00"/>
    <d v="1899-12-30T01:00:00"/>
    <n v="60"/>
    <n v="0"/>
    <n v="60"/>
    <n v="1"/>
    <n v="1.5277777777777777"/>
    <m/>
    <x v="3"/>
    <m/>
    <m/>
    <x v="0"/>
    <x v="0"/>
    <m/>
    <m/>
    <m/>
    <m/>
    <m/>
    <m/>
  </r>
  <r>
    <d v="2024-09-02T00:00:00"/>
    <s v="RB-600"/>
    <n v="422137"/>
    <x v="2"/>
    <d v="1899-12-30T01:00:00"/>
    <d v="1899-12-30T02:45:00"/>
    <d v="1899-12-30T01:45:00"/>
    <n v="105"/>
    <n v="45"/>
    <n v="60"/>
    <n v="1.75"/>
    <m/>
    <m/>
    <x v="3"/>
    <m/>
    <m/>
    <x v="0"/>
    <x v="0"/>
    <m/>
    <n v="30"/>
    <m/>
    <n v="15"/>
    <m/>
    <m/>
  </r>
  <r>
    <d v="2024-09-02T00:00:00"/>
    <s v="RB-600"/>
    <n v="422138"/>
    <x v="2"/>
    <d v="1899-12-30T02:45:00"/>
    <d v="1899-12-30T04:05:00"/>
    <d v="1899-12-30T01:20:00"/>
    <n v="80"/>
    <n v="20"/>
    <n v="60"/>
    <n v="1.3333333333333333"/>
    <m/>
    <m/>
    <x v="3"/>
    <n v="20"/>
    <m/>
    <x v="0"/>
    <x v="0"/>
    <m/>
    <m/>
    <m/>
    <m/>
    <m/>
    <m/>
  </r>
  <r>
    <d v="2024-09-02T00:00:00"/>
    <s v="RB-600"/>
    <n v="422139"/>
    <x v="2"/>
    <d v="1899-12-30T04:05:00"/>
    <d v="1899-12-30T05:40:00"/>
    <d v="1899-12-30T01:35:00"/>
    <n v="95"/>
    <n v="35"/>
    <n v="60"/>
    <n v="1.5833333333333333"/>
    <m/>
    <m/>
    <x v="3"/>
    <m/>
    <n v="20"/>
    <x v="0"/>
    <x v="1"/>
    <m/>
    <m/>
    <m/>
    <m/>
    <m/>
    <m/>
  </r>
  <r>
    <d v="2024-09-02T00:00:00"/>
    <s v="RB-600"/>
    <n v="422140"/>
    <x v="2"/>
    <d v="1899-12-30T05:40:00"/>
    <d v="1899-12-30T07:43:00"/>
    <d v="1899-12-30T02:03:00"/>
    <n v="123"/>
    <n v="63"/>
    <n v="60"/>
    <n v="2.0499999999999998"/>
    <n v="1.6791666666666665"/>
    <m/>
    <x v="3"/>
    <m/>
    <m/>
    <x v="0"/>
    <x v="6"/>
    <m/>
    <m/>
    <m/>
    <m/>
    <n v="13"/>
    <m/>
  </r>
  <r>
    <d v="2024-09-02T00:00:00"/>
    <s v="RB-600"/>
    <n v="422141"/>
    <x v="3"/>
    <d v="1899-12-30T07:43:00"/>
    <d v="1899-12-30T08:50:00"/>
    <d v="1899-12-30T01:07:00"/>
    <n v="67"/>
    <n v="7"/>
    <n v="60"/>
    <n v="1.1166666666666667"/>
    <m/>
    <m/>
    <x v="3"/>
    <m/>
    <m/>
    <x v="0"/>
    <x v="0"/>
    <m/>
    <m/>
    <m/>
    <m/>
    <m/>
    <n v="7"/>
  </r>
  <r>
    <d v="2024-09-02T00:00:00"/>
    <s v="RB-600"/>
    <n v="422142"/>
    <x v="3"/>
    <d v="1899-12-30T08:50:00"/>
    <d v="1899-12-30T10:20:00"/>
    <d v="1899-12-30T01:30:00"/>
    <n v="90"/>
    <n v="30"/>
    <n v="60"/>
    <n v="1.5"/>
    <m/>
    <m/>
    <x v="3"/>
    <m/>
    <m/>
    <x v="0"/>
    <x v="7"/>
    <m/>
    <m/>
    <m/>
    <m/>
    <m/>
    <m/>
  </r>
  <r>
    <d v="2024-09-02T00:00:00"/>
    <s v="RB-600"/>
    <n v="422143"/>
    <x v="3"/>
    <d v="1899-12-30T10:20:00"/>
    <d v="1899-12-30T12:18:00"/>
    <d v="1899-12-30T01:58:00"/>
    <n v="118"/>
    <n v="58"/>
    <n v="60"/>
    <n v="1.9666666666666666"/>
    <m/>
    <m/>
    <x v="3"/>
    <m/>
    <m/>
    <x v="0"/>
    <x v="8"/>
    <n v="18"/>
    <m/>
    <m/>
    <m/>
    <m/>
    <m/>
  </r>
  <r>
    <d v="2024-09-02T00:00:00"/>
    <s v="CO-2L"/>
    <n v="422144"/>
    <x v="3"/>
    <d v="1899-12-30T12:18:00"/>
    <d v="1899-12-30T14:50:00"/>
    <d v="1899-12-30T02:32:00"/>
    <n v="152"/>
    <n v="54"/>
    <n v="98"/>
    <n v="1.5510204081632653"/>
    <n v="1.5335884353741496"/>
    <m/>
    <x v="3"/>
    <m/>
    <m/>
    <x v="0"/>
    <x v="7"/>
    <m/>
    <n v="24"/>
    <m/>
    <m/>
    <m/>
    <m/>
  </r>
  <r>
    <d v="2024-09-02T00:00:00"/>
    <s v="CO-2L"/>
    <n v="422145"/>
    <x v="1"/>
    <d v="1899-12-30T14:50:00"/>
    <d v="1899-12-30T16:50:00"/>
    <d v="1899-12-30T02:00:00"/>
    <n v="120"/>
    <n v="22"/>
    <n v="98"/>
    <n v="1.2244897959183674"/>
    <m/>
    <m/>
    <x v="3"/>
    <n v="22"/>
    <m/>
    <x v="0"/>
    <x v="0"/>
    <m/>
    <m/>
    <m/>
    <m/>
    <m/>
    <m/>
  </r>
  <r>
    <d v="2024-09-02T00:00:00"/>
    <s v="CO-2L"/>
    <n v="422146"/>
    <x v="1"/>
    <d v="1899-12-30T16:50:00"/>
    <d v="1899-12-30T19:30:00"/>
    <d v="1899-12-30T02:40:00"/>
    <n v="160"/>
    <n v="62"/>
    <n v="98"/>
    <n v="1.6326530612244898"/>
    <m/>
    <m/>
    <x v="3"/>
    <m/>
    <m/>
    <x v="0"/>
    <x v="7"/>
    <n v="25"/>
    <m/>
    <m/>
    <m/>
    <m/>
    <n v="7"/>
  </r>
  <r>
    <d v="2024-09-02T00:00:00"/>
    <s v="CO-2L"/>
    <n v="422147"/>
    <x v="1"/>
    <d v="1899-12-30T19:30:00"/>
    <d v="1899-12-30T22:55:00"/>
    <d v="1899-12-30T03:25:00"/>
    <n v="205"/>
    <n v="107"/>
    <n v="98"/>
    <n v="2.0918367346938775"/>
    <n v="1.6496598639455782"/>
    <m/>
    <x v="3"/>
    <m/>
    <n v="17"/>
    <x v="0"/>
    <x v="9"/>
    <n v="3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OR-600"/>
    <n v="422111"/>
    <x v="0"/>
    <d v="1899-12-30T11:50:00"/>
    <d v="1899-12-30T14:05:00"/>
    <d v="1899-12-30T02:15:00"/>
    <n v="135"/>
    <n v="75"/>
    <n v="60"/>
    <n v="2.25"/>
    <m/>
  </r>
  <r>
    <x v="0"/>
    <s v="LE-600"/>
    <n v="422112"/>
    <x v="0"/>
    <d v="1899-12-30T14:05:00"/>
    <d v="1899-12-30T15:45:00"/>
    <d v="1899-12-30T01:40:00"/>
    <n v="100"/>
    <n v="40"/>
    <n v="60"/>
    <n v="1.6666666666666667"/>
    <m/>
  </r>
  <r>
    <x v="0"/>
    <s v="LE-600"/>
    <n v="422113"/>
    <x v="0"/>
    <d v="1899-12-30T15:45:00"/>
    <d v="1899-12-30T17:35:00"/>
    <d v="1899-12-30T01:50:00"/>
    <n v="110"/>
    <n v="50"/>
    <n v="60"/>
    <n v="1.8333333333333333"/>
    <m/>
  </r>
  <r>
    <x v="0"/>
    <s v="LE-600"/>
    <n v="422114"/>
    <x v="0"/>
    <d v="1899-12-30T17:35:00"/>
    <d v="1899-12-30T19:15:00"/>
    <d v="1899-12-30T01:40:00"/>
    <n v="100"/>
    <n v="40"/>
    <n v="60"/>
    <n v="1.6666666666666667"/>
    <n v="1.8541666666666667"/>
  </r>
  <r>
    <x v="0"/>
    <s v="LE-600"/>
    <n v="422115"/>
    <x v="1"/>
    <d v="1899-12-30T19:15:00"/>
    <d v="1899-12-30T20:39:00"/>
    <d v="1899-12-30T01:24:00"/>
    <n v="84"/>
    <n v="24"/>
    <n v="60"/>
    <n v="1.4"/>
    <m/>
  </r>
  <r>
    <x v="0"/>
    <s v="LE-600"/>
    <n v="422116"/>
    <x v="1"/>
    <d v="1899-12-30T20:39:00"/>
    <d v="1899-12-30T21:39:00"/>
    <d v="1899-12-30T01:00:00"/>
    <n v="60"/>
    <n v="0"/>
    <n v="60"/>
    <n v="1"/>
    <m/>
  </r>
  <r>
    <x v="0"/>
    <s v="LE-600"/>
    <n v="422117"/>
    <x v="1"/>
    <d v="1899-12-30T21:39:00"/>
    <d v="1899-12-30T22:54:00"/>
    <d v="1899-12-30T01:15:00"/>
    <n v="75"/>
    <n v="15"/>
    <n v="60"/>
    <n v="1.25"/>
    <n v="1.2166666666666666"/>
  </r>
  <r>
    <x v="1"/>
    <s v="CO-600"/>
    <n v="422118"/>
    <x v="2"/>
    <d v="1899-12-30T04:05:00"/>
    <d v="1899-12-30T06:05:00"/>
    <d v="1899-12-30T02:00:00"/>
    <n v="120"/>
    <n v="60"/>
    <n v="60"/>
    <n v="2"/>
    <m/>
  </r>
  <r>
    <x v="1"/>
    <s v="CO-600"/>
    <n v="422119"/>
    <x v="2"/>
    <d v="1899-12-30T06:05:00"/>
    <d v="1899-12-30T07:30:00"/>
    <d v="1899-12-30T01:25:00"/>
    <n v="85"/>
    <n v="25"/>
    <n v="60"/>
    <n v="1.4166666666666667"/>
    <m/>
  </r>
  <r>
    <x v="1"/>
    <s v="CO-600"/>
    <n v="422120"/>
    <x v="2"/>
    <d v="1899-12-30T07:30:00"/>
    <d v="1899-12-30T09:22:00"/>
    <d v="1899-12-30T01:52:00"/>
    <n v="112"/>
    <n v="52"/>
    <n v="60"/>
    <n v="1.8666666666666667"/>
    <n v="1.7611111111111111"/>
  </r>
  <r>
    <x v="1"/>
    <s v="CO-600"/>
    <n v="422121"/>
    <x v="3"/>
    <d v="1899-12-30T09:22:00"/>
    <d v="1899-12-30T10:37:00"/>
    <d v="1899-12-30T01:15:00"/>
    <n v="75"/>
    <n v="15"/>
    <n v="60"/>
    <n v="1.25"/>
    <m/>
  </r>
  <r>
    <x v="1"/>
    <s v="CO-600"/>
    <n v="422122"/>
    <x v="3"/>
    <d v="1899-12-30T10:37:00"/>
    <d v="1899-12-30T12:02:00"/>
    <d v="1899-12-30T01:25:00"/>
    <n v="85"/>
    <n v="25"/>
    <n v="60"/>
    <n v="1.4166666666666667"/>
    <m/>
  </r>
  <r>
    <x v="1"/>
    <s v="CO-600"/>
    <n v="422123"/>
    <x v="3"/>
    <d v="1899-12-30T12:02:00"/>
    <d v="1899-12-30T14:15:00"/>
    <d v="1899-12-30T02:13:00"/>
    <n v="133"/>
    <n v="73"/>
    <n v="60"/>
    <n v="2.2166666666666668"/>
    <m/>
  </r>
  <r>
    <x v="1"/>
    <s v="CO-600"/>
    <n v="422124"/>
    <x v="3"/>
    <d v="1899-12-30T14:15:00"/>
    <d v="1899-12-30T15:55:00"/>
    <d v="1899-12-30T01:40:00"/>
    <n v="100"/>
    <n v="40"/>
    <n v="60"/>
    <n v="1.6666666666666667"/>
    <n v="1.6375000000000002"/>
  </r>
  <r>
    <x v="1"/>
    <s v="CO-600"/>
    <n v="422125"/>
    <x v="1"/>
    <d v="1899-12-30T15:55:00"/>
    <d v="1899-12-30T17:15:00"/>
    <d v="1899-12-30T01:20:00"/>
    <n v="80"/>
    <n v="20"/>
    <n v="60"/>
    <n v="1.3333333333333333"/>
    <m/>
  </r>
  <r>
    <x v="1"/>
    <s v="CO-600"/>
    <n v="422126"/>
    <x v="1"/>
    <d v="1899-12-30T17:15:00"/>
    <d v="1899-12-30T18:59:00"/>
    <d v="1899-12-30T01:44:00"/>
    <n v="104"/>
    <n v="44"/>
    <n v="60"/>
    <n v="1.7333333333333334"/>
    <m/>
  </r>
  <r>
    <x v="1"/>
    <s v="CO-600"/>
    <n v="422127"/>
    <x v="1"/>
    <d v="1899-12-30T18:59:00"/>
    <d v="1899-12-30T20:22:00"/>
    <d v="1899-12-30T01:23:00"/>
    <n v="83"/>
    <n v="23"/>
    <n v="60"/>
    <n v="1.3833333333333333"/>
    <m/>
  </r>
  <r>
    <x v="1"/>
    <s v="CO-600"/>
    <n v="422128"/>
    <x v="1"/>
    <d v="1899-12-30T20:22:00"/>
    <d v="1899-12-30T22:14:00"/>
    <d v="1899-12-30T01:52:00"/>
    <n v="112"/>
    <n v="52"/>
    <n v="60"/>
    <n v="1.8666666666666667"/>
    <m/>
  </r>
  <r>
    <x v="1"/>
    <s v="CO-600"/>
    <n v="422129"/>
    <x v="1"/>
    <d v="1899-12-30T22:14:00"/>
    <d v="1899-12-30T23:29:00"/>
    <d v="1899-12-30T01:15:00"/>
    <n v="75"/>
    <n v="15"/>
    <n v="60"/>
    <n v="1.25"/>
    <n v="1.5133333333333332"/>
  </r>
  <r>
    <x v="2"/>
    <s v="CO-600"/>
    <n v="422130"/>
    <x v="2"/>
    <d v="1899-12-30T07:45:00"/>
    <d v="1899-12-30T09:05:00"/>
    <d v="1899-12-30T01:20:00"/>
    <n v="80"/>
    <n v="20"/>
    <n v="60"/>
    <n v="1.3333333333333333"/>
    <m/>
  </r>
  <r>
    <x v="2"/>
    <s v="CO-600"/>
    <n v="422131"/>
    <x v="2"/>
    <d v="1899-12-30T09:05:00"/>
    <d v="1899-12-30T10:35:00"/>
    <d v="1899-12-30T01:30:00"/>
    <n v="90"/>
    <n v="30"/>
    <n v="60"/>
    <n v="1.5"/>
    <m/>
  </r>
  <r>
    <x v="2"/>
    <s v="CO-600"/>
    <n v="422132"/>
    <x v="2"/>
    <d v="1899-12-30T10:35:00"/>
    <d v="1899-12-30T11:35:00"/>
    <d v="1899-12-30T01:00:00"/>
    <n v="60"/>
    <n v="0"/>
    <n v="60"/>
    <n v="1"/>
    <m/>
  </r>
  <r>
    <x v="2"/>
    <s v="DC-600"/>
    <n v="422133"/>
    <x v="2"/>
    <d v="1899-12-30T11:35:00"/>
    <d v="1899-12-30T12:55:00"/>
    <d v="1899-12-30T01:20:00"/>
    <n v="80"/>
    <n v="20"/>
    <n v="60"/>
    <n v="1.3333333333333333"/>
    <n v="1.2916666666666665"/>
  </r>
  <r>
    <x v="2"/>
    <s v="DC-600"/>
    <n v="422134"/>
    <x v="0"/>
    <d v="1899-12-30T12:55:00"/>
    <d v="1899-12-30T14:45:00"/>
    <d v="1899-12-30T01:50:00"/>
    <n v="110"/>
    <n v="50"/>
    <n v="60"/>
    <n v="1.8333333333333333"/>
    <m/>
  </r>
  <r>
    <x v="2"/>
    <s v="DC-600"/>
    <n v="422135"/>
    <x v="0"/>
    <d v="1899-12-30T14:45:00"/>
    <d v="1899-12-30T16:30:00"/>
    <d v="1899-12-30T01:45:00"/>
    <n v="105"/>
    <n v="45"/>
    <n v="60"/>
    <n v="1.75"/>
    <m/>
  </r>
  <r>
    <x v="2"/>
    <s v="DC-600"/>
    <n v="422136"/>
    <x v="0"/>
    <d v="1899-12-30T16:30:00"/>
    <d v="1899-12-30T17:30:00"/>
    <d v="1899-12-30T01:00:00"/>
    <n v="60"/>
    <n v="0"/>
    <n v="60"/>
    <n v="1"/>
    <n v="1.5277777777777777"/>
  </r>
  <r>
    <x v="3"/>
    <s v="RB-600"/>
    <n v="422137"/>
    <x v="2"/>
    <d v="1899-12-30T01:00:00"/>
    <d v="1899-12-30T02:45:00"/>
    <d v="1899-12-30T01:45:00"/>
    <n v="105"/>
    <n v="45"/>
    <n v="60"/>
    <n v="1.75"/>
    <m/>
  </r>
  <r>
    <x v="3"/>
    <s v="RB-600"/>
    <n v="422138"/>
    <x v="2"/>
    <d v="1899-12-30T02:45:00"/>
    <d v="1899-12-30T04:05:00"/>
    <d v="1899-12-30T01:20:00"/>
    <n v="80"/>
    <n v="20"/>
    <n v="60"/>
    <n v="1.3333333333333333"/>
    <m/>
  </r>
  <r>
    <x v="3"/>
    <s v="RB-600"/>
    <n v="422139"/>
    <x v="2"/>
    <d v="1899-12-30T04:05:00"/>
    <d v="1899-12-30T05:40:00"/>
    <d v="1899-12-30T01:35:00"/>
    <n v="95"/>
    <n v="35"/>
    <n v="60"/>
    <n v="1.5833333333333333"/>
    <m/>
  </r>
  <r>
    <x v="3"/>
    <s v="RB-600"/>
    <n v="422140"/>
    <x v="2"/>
    <d v="1899-12-30T05:40:00"/>
    <d v="1899-12-30T07:43:00"/>
    <d v="1899-12-30T02:03:00"/>
    <n v="123"/>
    <n v="63"/>
    <n v="60"/>
    <n v="2.0499999999999998"/>
    <n v="1.6791666666666665"/>
  </r>
  <r>
    <x v="3"/>
    <s v="RB-600"/>
    <n v="422141"/>
    <x v="3"/>
    <d v="1899-12-30T07:43:00"/>
    <d v="1899-12-30T08:50:00"/>
    <d v="1899-12-30T01:07:00"/>
    <n v="67"/>
    <n v="7"/>
    <n v="60"/>
    <n v="1.1166666666666667"/>
    <m/>
  </r>
  <r>
    <x v="3"/>
    <s v="RB-600"/>
    <n v="422142"/>
    <x v="3"/>
    <d v="1899-12-30T08:50:00"/>
    <d v="1899-12-30T10:20:00"/>
    <d v="1899-12-30T01:30:00"/>
    <n v="90"/>
    <n v="30"/>
    <n v="60"/>
    <n v="1.5"/>
    <m/>
  </r>
  <r>
    <x v="3"/>
    <s v="RB-600"/>
    <n v="422143"/>
    <x v="3"/>
    <d v="1899-12-30T10:20:00"/>
    <d v="1899-12-30T12:18:00"/>
    <d v="1899-12-30T01:58:00"/>
    <n v="118"/>
    <n v="58"/>
    <n v="60"/>
    <n v="1.9666666666666666"/>
    <m/>
  </r>
  <r>
    <x v="3"/>
    <s v="CO-2L"/>
    <n v="422144"/>
    <x v="3"/>
    <d v="1899-12-30T12:18:00"/>
    <d v="1899-12-30T14:50:00"/>
    <d v="1899-12-30T02:32:00"/>
    <n v="152"/>
    <n v="54"/>
    <n v="98"/>
    <n v="1.5510204081632653"/>
    <n v="1.5335884353741496"/>
  </r>
  <r>
    <x v="3"/>
    <s v="CO-2L"/>
    <n v="422145"/>
    <x v="1"/>
    <d v="1899-12-30T14:50:00"/>
    <d v="1899-12-30T16:50:00"/>
    <d v="1899-12-30T02:00:00"/>
    <n v="120"/>
    <n v="22"/>
    <n v="98"/>
    <n v="1.2244897959183674"/>
    <m/>
  </r>
  <r>
    <x v="3"/>
    <s v="CO-2L"/>
    <n v="422146"/>
    <x v="1"/>
    <d v="1899-12-30T16:50:00"/>
    <d v="1899-12-30T19:30:00"/>
    <d v="1899-12-30T02:40:00"/>
    <n v="160"/>
    <n v="62"/>
    <n v="98"/>
    <n v="1.6326530612244898"/>
    <m/>
  </r>
  <r>
    <x v="3"/>
    <s v="CO-2L"/>
    <n v="422147"/>
    <x v="1"/>
    <d v="1899-12-30T19:30:00"/>
    <d v="1899-12-30T22:55:00"/>
    <d v="1899-12-30T03:25:00"/>
    <n v="205"/>
    <n v="107"/>
    <n v="98"/>
    <n v="2.0918367346938775"/>
    <n v="1.6496598639455782"/>
  </r>
  <r>
    <x v="4"/>
    <s v="CO-2L"/>
    <n v="422148"/>
    <x v="0"/>
    <d v="1899-12-30T22:55:00"/>
    <d v="1899-12-31T01:05:00"/>
    <d v="1899-12-30T02:10:00"/>
    <n v="130"/>
    <n v="32"/>
    <n v="98"/>
    <n v="1.3265306122448979"/>
    <n v="1.3265306122448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1FE56-868D-8B43-BC40-25CCEDFFD90A}" name="PivotTable6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8" firstHeaderRow="1" firstDataRow="1" firstDataCol="1"/>
  <pivotFields count="14">
    <pivotField numFmtId="16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21" showAll="0"/>
    <pivotField numFmtId="21" showAll="0"/>
    <pivotField numFmtId="165" showAll="0"/>
    <pivotField showAll="0"/>
    <pivotField showAll="0"/>
    <pivotField showAll="0"/>
    <pivotField dataField="1" numFmtId="2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fficieny" fld="10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65111-64A9-684A-B60E-46EB64E81C4B}" name="PivotTable8" cacheId="9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B15" firstHeaderRow="1" firstDataRow="1" firstDataCol="1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Items count="1">
    <i/>
  </colItems>
  <dataFields count="12">
    <dataField name="Emergency stop " fld="1" baseField="0" baseItem="0"/>
    <dataField name=" Conveyor belt jam" fld="9" baseField="0" baseItem="0"/>
    <dataField name=" Label switch" fld="11" baseField="0" baseItem="0"/>
    <dataField name=" Labeling error" fld="3" baseField="0" baseItem="0"/>
    <dataField name=" Calibration error" fld="10" baseField="0" baseItem="0"/>
    <dataField name=" Product spill" fld="5" baseField="0" baseItem="0"/>
    <dataField name=" Other" fld="12" baseField="0" baseItem="0"/>
    <dataField name=" Batch coding error" fld="8" baseField="0" baseItem="0"/>
    <dataField name=" Batch change" fld="2" baseField="0" baseItem="0"/>
    <dataField name=" Inventory shortage" fld="4" baseField="0" baseItem="0"/>
    <dataField name=" Machine failure" fld="7" baseField="0" baseItem="0"/>
    <dataField name=" Machine adjustment" fld="6" baseField="0" baseItem="0"/>
  </dataFields>
  <chartFormats count="8">
    <chartFormat chart="1" format="1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8DF1-DD6C-584E-81A4-3A4B5608ED9D}" name="PivotTable9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14">
    <pivotField axis="axisRow" numFmtId="16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21" showAll="0"/>
    <pivotField numFmtId="21" showAll="0"/>
    <pivotField numFmtId="165" showAll="0"/>
    <pivotField showAll="0"/>
    <pivotField showAll="0"/>
    <pivotField showAll="0"/>
    <pivotField dataField="1" numFmtId="2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fficieny" fld="10" subtotal="average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8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30833-4E26-2A4C-9DBC-11FB3AE7AA09}" name="PivotTable12" cacheId="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M8" firstHeaderRow="0" firstDataRow="1" firstDataCol="1"/>
  <pivotFields count="24">
    <pivotField numFmtId="16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21" showAll="0"/>
    <pivotField numFmtId="21" showAll="0"/>
    <pivotField numFmtId="165" showAll="0"/>
    <pivotField showAll="0"/>
    <pivotField showAll="0"/>
    <pivotField showAll="0"/>
    <pivotField numFmtId="2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Other " fld="23" subtotal="count" baseField="0" baseItem="0"/>
    <dataField name="Label switch " fld="22" subtotal="count" baseField="0" baseItem="0"/>
    <dataField name="Calibration error " fld="21" subtotal="count" baseField="0" baseItem="0"/>
    <dataField name="Conveyor belt jam " fld="20" subtotal="count" baseField="0" baseItem="0"/>
    <dataField name="Machine failure " fld="18" subtotal="count" baseField="0" baseItem="0"/>
    <dataField name="Machine adjustment " fld="17" subtotal="count" baseField="0" baseItem="0"/>
    <dataField name="Product spill " fld="16" subtotal="count" baseField="0" baseItem="0"/>
    <dataField name="coding error  " fld="19" subtotal="count" baseField="0" baseItem="0"/>
    <dataField name="Inventory shortage " fld="15" subtotal="count" baseField="0" baseItem="0"/>
    <dataField name="Batch change " fld="13" subtotal="count" baseField="0" baseItem="0"/>
    <dataField name="Emergency stop " fld="12" subtotal="count" baseField="0" baseItem="0"/>
    <dataField name="Labeling error " fld="14" subtotal="count" baseField="0" baseItem="0"/>
  </dataFields>
  <chartFormats count="2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5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15F8E-51AD-9049-9D94-2593EE53D4BC}" name="PivotTable13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G8" firstHeaderRow="0" firstDataRow="1" firstDataCol="1"/>
  <pivotFields count="24">
    <pivotField numFmtId="164"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21" showAll="0"/>
    <pivotField numFmtId="21" showAll="0"/>
    <pivotField numFmtId="165" showAll="0"/>
    <pivotField showAll="0"/>
    <pivotField showAll="0"/>
    <pivotField showAll="0"/>
    <pivotField numFmtId="2" showAll="0"/>
    <pivotField showAll="0"/>
    <pivotField showAll="0"/>
    <pivotField dataField="1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11">
        <item x="2"/>
        <item x="3"/>
        <item x="1"/>
        <item x="4"/>
        <item x="5"/>
        <item x="7"/>
        <item x="8"/>
        <item x="6"/>
        <item x="9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Batch change" fld="13" subtotal="count" baseField="0" baseItem="0"/>
    <dataField name="Count of Product spill" fld="16" subtotal="count" baseField="0" baseItem="0"/>
    <dataField name="Count of Machine adjustment" fld="17" subtotal="count" baseField="0" baseItem="0"/>
    <dataField name="Count of Batch coding error" fld="19" subtotal="count" baseField="0" baseItem="0"/>
    <dataField name="Count of Calibration error" fld="21" subtotal="count" baseField="0" baseItem="0"/>
    <dataField name="Count of Label switch" fld="22" subtotal="count" baseField="0" baseItem="0"/>
  </dataField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C6FB-7128-0F4E-9271-B906CD9585D0}">
  <dimension ref="A1"/>
  <sheetViews>
    <sheetView showGridLines="0" showRowColHeaders="0" tabSelected="1" zoomScale="93" zoomScaleNormal="100" zoomScalePageLayoutView="37" workbookViewId="0">
      <selection activeCell="C46" sqref="C46"/>
    </sheetView>
  </sheetViews>
  <sheetFormatPr baseColWidth="10" defaultRowHeight="15" x14ac:dyDescent="0.2"/>
  <cols>
    <col min="1" max="2" width="11.1640625" bestFit="1" customWidth="1"/>
  </cols>
  <sheetData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156D-DBB5-4EA9-A733-8897AD1035D5}">
  <dimension ref="A1:C13"/>
  <sheetViews>
    <sheetView workbookViewId="0"/>
  </sheetViews>
  <sheetFormatPr baseColWidth="10" defaultColWidth="8.83203125" defaultRowHeight="15" x14ac:dyDescent="0.2"/>
  <cols>
    <col min="1" max="1" width="8.83203125" customWidth="1"/>
    <col min="2" max="2" width="19.33203125" bestFit="1" customWidth="1"/>
    <col min="3" max="3" width="14" bestFit="1" customWidth="1"/>
  </cols>
  <sheetData>
    <row r="1" spans="1:3" x14ac:dyDescent="0.2">
      <c r="A1" s="2" t="s">
        <v>6</v>
      </c>
      <c r="B1" s="2" t="s">
        <v>22</v>
      </c>
      <c r="C1" s="2" t="s">
        <v>7</v>
      </c>
    </row>
    <row r="2" spans="1:3" x14ac:dyDescent="0.2">
      <c r="A2">
        <v>1</v>
      </c>
      <c r="B2" t="s">
        <v>17</v>
      </c>
      <c r="C2" t="s">
        <v>20</v>
      </c>
    </row>
    <row r="3" spans="1:3" x14ac:dyDescent="0.2">
      <c r="A3">
        <v>2</v>
      </c>
      <c r="B3" t="s">
        <v>8</v>
      </c>
      <c r="C3" t="s">
        <v>21</v>
      </c>
    </row>
    <row r="4" spans="1:3" x14ac:dyDescent="0.2">
      <c r="A4">
        <v>3</v>
      </c>
      <c r="B4" t="s">
        <v>19</v>
      </c>
      <c r="C4" t="s">
        <v>20</v>
      </c>
    </row>
    <row r="5" spans="1:3" x14ac:dyDescent="0.2">
      <c r="A5">
        <v>4</v>
      </c>
      <c r="B5" t="s">
        <v>14</v>
      </c>
      <c r="C5" t="s">
        <v>20</v>
      </c>
    </row>
    <row r="6" spans="1:3" x14ac:dyDescent="0.2">
      <c r="A6">
        <v>5</v>
      </c>
      <c r="B6" t="s">
        <v>10</v>
      </c>
      <c r="C6" t="s">
        <v>21</v>
      </c>
    </row>
    <row r="7" spans="1:3" x14ac:dyDescent="0.2">
      <c r="A7">
        <v>6</v>
      </c>
      <c r="B7" t="s">
        <v>9</v>
      </c>
      <c r="C7" t="s">
        <v>21</v>
      </c>
    </row>
    <row r="8" spans="1:3" x14ac:dyDescent="0.2">
      <c r="A8">
        <v>7</v>
      </c>
      <c r="B8" t="s">
        <v>12</v>
      </c>
      <c r="C8" t="s">
        <v>20</v>
      </c>
    </row>
    <row r="9" spans="1:3" x14ac:dyDescent="0.2">
      <c r="A9">
        <v>8</v>
      </c>
      <c r="B9" t="s">
        <v>13</v>
      </c>
      <c r="C9" t="s">
        <v>21</v>
      </c>
    </row>
    <row r="10" spans="1:3" x14ac:dyDescent="0.2">
      <c r="A10">
        <v>9</v>
      </c>
      <c r="B10" t="s">
        <v>15</v>
      </c>
      <c r="C10" t="s">
        <v>20</v>
      </c>
    </row>
    <row r="11" spans="1:3" x14ac:dyDescent="0.2">
      <c r="A11">
        <v>10</v>
      </c>
      <c r="B11" t="s">
        <v>18</v>
      </c>
      <c r="C11" t="s">
        <v>21</v>
      </c>
    </row>
    <row r="12" spans="1:3" x14ac:dyDescent="0.2">
      <c r="A12">
        <v>11</v>
      </c>
      <c r="B12" t="s">
        <v>11</v>
      </c>
      <c r="C12" t="s">
        <v>21</v>
      </c>
    </row>
    <row r="13" spans="1:3" x14ac:dyDescent="0.2">
      <c r="A13">
        <v>12</v>
      </c>
      <c r="B13" t="s">
        <v>16</v>
      </c>
      <c r="C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E3D9-429C-BC45-BEA8-1FF394D20885}">
  <dimension ref="A3:B8"/>
  <sheetViews>
    <sheetView workbookViewId="0"/>
  </sheetViews>
  <sheetFormatPr baseColWidth="10" defaultRowHeight="15" x14ac:dyDescent="0.2"/>
  <cols>
    <col min="1" max="1" width="12.1640625" bestFit="1" customWidth="1"/>
    <col min="2" max="2" width="16.33203125" bestFit="1" customWidth="1"/>
  </cols>
  <sheetData>
    <row r="3" spans="1:2" x14ac:dyDescent="0.2">
      <c r="A3" s="7" t="s">
        <v>50</v>
      </c>
      <c r="B3" t="s">
        <v>52</v>
      </c>
    </row>
    <row r="4" spans="1:2" x14ac:dyDescent="0.2">
      <c r="A4" s="8" t="s">
        <v>40</v>
      </c>
      <c r="B4" s="12">
        <v>1.469604205318491</v>
      </c>
    </row>
    <row r="5" spans="1:2" x14ac:dyDescent="0.2">
      <c r="A5" s="8" t="s">
        <v>41</v>
      </c>
      <c r="B5" s="12">
        <v>1.5606060606060608</v>
      </c>
    </row>
    <row r="6" spans="1:2" x14ac:dyDescent="0.2">
      <c r="A6" s="8" t="s">
        <v>42</v>
      </c>
      <c r="B6" s="12">
        <v>1.5855442176870751</v>
      </c>
    </row>
    <row r="7" spans="1:2" x14ac:dyDescent="0.2">
      <c r="A7" s="8" t="s">
        <v>43</v>
      </c>
      <c r="B7" s="12">
        <v>1.6658163265306123</v>
      </c>
    </row>
    <row r="8" spans="1:2" x14ac:dyDescent="0.2">
      <c r="A8" s="8" t="s">
        <v>51</v>
      </c>
      <c r="B8" s="12">
        <v>1.5616630862871463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DB77-33AB-554E-93A3-CB5C0FB89EF3}">
  <dimension ref="A3:B15"/>
  <sheetViews>
    <sheetView workbookViewId="0"/>
  </sheetViews>
  <sheetFormatPr baseColWidth="10" defaultRowHeight="15" x14ac:dyDescent="0.2"/>
  <cols>
    <col min="1" max="1" width="16.83203125" bestFit="1" customWidth="1"/>
    <col min="2" max="2" width="4.1640625" bestFit="1" customWidth="1"/>
    <col min="3" max="3" width="10.1640625" bestFit="1" customWidth="1"/>
    <col min="4" max="11" width="15.33203125" bestFit="1" customWidth="1"/>
    <col min="12" max="19" width="12.1640625" bestFit="1" customWidth="1"/>
    <col min="20" max="22" width="13.1640625" bestFit="1" customWidth="1"/>
  </cols>
  <sheetData>
    <row r="3" spans="1:2" x14ac:dyDescent="0.2">
      <c r="A3" s="7" t="s">
        <v>53</v>
      </c>
    </row>
    <row r="4" spans="1:2" x14ac:dyDescent="0.2">
      <c r="A4" s="8" t="s">
        <v>70</v>
      </c>
      <c r="B4">
        <v>1</v>
      </c>
    </row>
    <row r="5" spans="1:2" x14ac:dyDescent="0.2">
      <c r="A5" s="8" t="s">
        <v>72</v>
      </c>
      <c r="B5">
        <v>17</v>
      </c>
    </row>
    <row r="6" spans="1:2" x14ac:dyDescent="0.2">
      <c r="A6" s="8" t="s">
        <v>73</v>
      </c>
      <c r="B6">
        <v>33</v>
      </c>
    </row>
    <row r="7" spans="1:2" x14ac:dyDescent="0.2">
      <c r="A7" s="8" t="s">
        <v>74</v>
      </c>
      <c r="B7">
        <v>42</v>
      </c>
    </row>
    <row r="8" spans="1:2" x14ac:dyDescent="0.2">
      <c r="A8" s="8" t="s">
        <v>75</v>
      </c>
      <c r="B8">
        <v>49</v>
      </c>
    </row>
    <row r="9" spans="1:2" x14ac:dyDescent="0.2">
      <c r="A9" s="8" t="s">
        <v>76</v>
      </c>
      <c r="B9">
        <v>57</v>
      </c>
    </row>
    <row r="10" spans="1:2" x14ac:dyDescent="0.2">
      <c r="A10" s="8" t="s">
        <v>77</v>
      </c>
      <c r="B10">
        <v>74</v>
      </c>
    </row>
    <row r="11" spans="1:2" x14ac:dyDescent="0.2">
      <c r="A11" s="8" t="s">
        <v>78</v>
      </c>
      <c r="B11">
        <v>145</v>
      </c>
    </row>
    <row r="12" spans="1:2" x14ac:dyDescent="0.2">
      <c r="A12" s="8" t="s">
        <v>79</v>
      </c>
      <c r="B12">
        <v>160</v>
      </c>
    </row>
    <row r="13" spans="1:2" x14ac:dyDescent="0.2">
      <c r="A13" s="8" t="s">
        <v>80</v>
      </c>
      <c r="B13">
        <v>225</v>
      </c>
    </row>
    <row r="14" spans="1:2" x14ac:dyDescent="0.2">
      <c r="A14" s="8" t="s">
        <v>81</v>
      </c>
      <c r="B14">
        <v>254</v>
      </c>
    </row>
    <row r="15" spans="1:2" x14ac:dyDescent="0.2">
      <c r="A15" s="8" t="s">
        <v>82</v>
      </c>
      <c r="B15">
        <v>332</v>
      </c>
    </row>
  </sheetData>
  <sortState xmlns:xlrd2="http://schemas.microsoft.com/office/spreadsheetml/2017/richdata2" ref="A3:B15">
    <sortCondition ref="B4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BDD9-AAEC-FE48-B0BB-9F0282FECE57}">
  <dimension ref="A3:B9"/>
  <sheetViews>
    <sheetView workbookViewId="0"/>
  </sheetViews>
  <sheetFormatPr baseColWidth="10" defaultRowHeight="15" x14ac:dyDescent="0.2"/>
  <cols>
    <col min="1" max="1" width="12.1640625" bestFit="1" customWidth="1"/>
    <col min="2" max="2" width="16.33203125" bestFit="1" customWidth="1"/>
    <col min="3" max="5" width="10.1640625" bestFit="1" customWidth="1"/>
    <col min="6" max="7" width="12.1640625" bestFit="1" customWidth="1"/>
    <col min="8" max="25" width="4.6640625" bestFit="1" customWidth="1"/>
    <col min="26" max="26" width="10" bestFit="1" customWidth="1"/>
  </cols>
  <sheetData>
    <row r="3" spans="1:2" x14ac:dyDescent="0.2">
      <c r="A3" s="7" t="s">
        <v>50</v>
      </c>
      <c r="B3" t="s">
        <v>52</v>
      </c>
    </row>
    <row r="4" spans="1:2" x14ac:dyDescent="0.2">
      <c r="A4" s="9">
        <v>45533</v>
      </c>
      <c r="B4" s="6">
        <v>1.5809523809523809</v>
      </c>
    </row>
    <row r="5" spans="1:2" x14ac:dyDescent="0.2">
      <c r="A5" s="9">
        <v>45534</v>
      </c>
      <c r="B5" s="6">
        <v>1.6166666666666669</v>
      </c>
    </row>
    <row r="6" spans="1:2" x14ac:dyDescent="0.2">
      <c r="A6" s="9">
        <v>45535</v>
      </c>
      <c r="B6" s="6">
        <v>1.3928571428571428</v>
      </c>
    </row>
    <row r="7" spans="1:2" x14ac:dyDescent="0.2">
      <c r="A7" s="9">
        <v>45537</v>
      </c>
      <c r="B7" s="6">
        <v>1.6181818181818182</v>
      </c>
    </row>
    <row r="8" spans="1:2" x14ac:dyDescent="0.2">
      <c r="A8" s="9">
        <v>45538</v>
      </c>
      <c r="B8" s="6">
        <v>1.3265306122448979</v>
      </c>
    </row>
    <row r="9" spans="1:2" x14ac:dyDescent="0.2">
      <c r="A9" s="9" t="s">
        <v>51</v>
      </c>
      <c r="B9" s="12">
        <v>1.5616630862871466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A658-A8B3-0A46-85FF-5697392DCBBE}">
  <dimension ref="A3:O8"/>
  <sheetViews>
    <sheetView zoomScale="98" workbookViewId="0">
      <selection activeCell="A3" sqref="A3:M7"/>
    </sheetView>
  </sheetViews>
  <sheetFormatPr baseColWidth="10" defaultRowHeight="15" x14ac:dyDescent="0.2"/>
  <cols>
    <col min="1" max="1" width="12.1640625" bestFit="1" customWidth="1"/>
    <col min="2" max="2" width="6" bestFit="1" customWidth="1"/>
    <col min="3" max="3" width="11" bestFit="1" customWidth="1"/>
    <col min="4" max="4" width="14.5" bestFit="1" customWidth="1"/>
    <col min="5" max="5" width="15.6640625" bestFit="1" customWidth="1"/>
    <col min="6" max="6" width="13.33203125" bestFit="1" customWidth="1"/>
    <col min="7" max="7" width="17.5" bestFit="1" customWidth="1"/>
    <col min="8" max="9" width="11.33203125" bestFit="1" customWidth="1"/>
    <col min="10" max="10" width="16.33203125" bestFit="1" customWidth="1"/>
    <col min="11" max="11" width="11.6640625" bestFit="1" customWidth="1"/>
    <col min="12" max="12" width="14" bestFit="1" customWidth="1"/>
    <col min="13" max="13" width="12.33203125" bestFit="1" customWidth="1"/>
  </cols>
  <sheetData>
    <row r="3" spans="1:15" x14ac:dyDescent="0.2">
      <c r="A3" s="7" t="s">
        <v>50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</row>
    <row r="4" spans="1:15" x14ac:dyDescent="0.2">
      <c r="A4" s="8" t="s">
        <v>40</v>
      </c>
      <c r="B4">
        <v>3</v>
      </c>
      <c r="C4">
        <v>1</v>
      </c>
      <c r="D4">
        <v>1</v>
      </c>
      <c r="F4">
        <v>3</v>
      </c>
      <c r="G4">
        <v>4</v>
      </c>
      <c r="H4">
        <v>1</v>
      </c>
      <c r="I4">
        <v>1</v>
      </c>
      <c r="J4">
        <v>1</v>
      </c>
      <c r="K4">
        <v>1</v>
      </c>
      <c r="M4">
        <v>1</v>
      </c>
      <c r="N4" s="8" t="s">
        <v>40</v>
      </c>
      <c r="O4">
        <f>SUM(B4:M4)</f>
        <v>17</v>
      </c>
    </row>
    <row r="5" spans="1:15" x14ac:dyDescent="0.2">
      <c r="A5" s="8" t="s">
        <v>41</v>
      </c>
      <c r="B5">
        <v>1</v>
      </c>
      <c r="C5">
        <v>2</v>
      </c>
      <c r="D5">
        <v>2</v>
      </c>
      <c r="E5">
        <v>1</v>
      </c>
      <c r="F5">
        <v>2</v>
      </c>
      <c r="G5">
        <v>3</v>
      </c>
      <c r="H5">
        <v>1</v>
      </c>
      <c r="I5">
        <v>1</v>
      </c>
      <c r="J5">
        <v>4</v>
      </c>
      <c r="K5">
        <v>1</v>
      </c>
      <c r="M5">
        <v>1</v>
      </c>
      <c r="N5" s="8" t="s">
        <v>41</v>
      </c>
      <c r="O5">
        <f t="shared" ref="O5:O7" si="0">SUM(B5:M5)</f>
        <v>19</v>
      </c>
    </row>
    <row r="6" spans="1:15" x14ac:dyDescent="0.2">
      <c r="A6" s="8" t="s">
        <v>42</v>
      </c>
      <c r="B6">
        <v>1</v>
      </c>
      <c r="F6">
        <v>4</v>
      </c>
      <c r="G6">
        <v>4</v>
      </c>
      <c r="H6">
        <v>1</v>
      </c>
      <c r="I6">
        <v>1</v>
      </c>
      <c r="J6">
        <v>1</v>
      </c>
      <c r="N6" s="8" t="s">
        <v>42</v>
      </c>
      <c r="O6">
        <f t="shared" si="0"/>
        <v>12</v>
      </c>
    </row>
    <row r="7" spans="1:15" x14ac:dyDescent="0.2">
      <c r="A7" s="8" t="s">
        <v>43</v>
      </c>
      <c r="B7">
        <v>1</v>
      </c>
      <c r="F7">
        <v>2</v>
      </c>
      <c r="G7">
        <v>1</v>
      </c>
      <c r="I7">
        <v>3</v>
      </c>
      <c r="J7">
        <v>3</v>
      </c>
      <c r="K7">
        <v>3</v>
      </c>
      <c r="L7">
        <v>1</v>
      </c>
      <c r="N7" s="8" t="s">
        <v>43</v>
      </c>
      <c r="O7">
        <f t="shared" si="0"/>
        <v>14</v>
      </c>
    </row>
    <row r="8" spans="1:15" x14ac:dyDescent="0.2">
      <c r="A8" s="8" t="s">
        <v>51</v>
      </c>
      <c r="B8">
        <v>6</v>
      </c>
      <c r="C8">
        <v>3</v>
      </c>
      <c r="D8">
        <v>3</v>
      </c>
      <c r="E8">
        <v>1</v>
      </c>
      <c r="F8">
        <v>11</v>
      </c>
      <c r="G8">
        <v>12</v>
      </c>
      <c r="H8">
        <v>3</v>
      </c>
      <c r="I8">
        <v>6</v>
      </c>
      <c r="J8">
        <v>9</v>
      </c>
      <c r="K8">
        <v>5</v>
      </c>
      <c r="L8">
        <v>1</v>
      </c>
      <c r="M8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5921-2E89-C44C-9915-5D4A59D5D4F3}">
  <dimension ref="A3:J8"/>
  <sheetViews>
    <sheetView zoomScale="109" workbookViewId="0">
      <selection activeCell="D5" sqref="D5"/>
    </sheetView>
  </sheetViews>
  <sheetFormatPr baseColWidth="10" defaultRowHeight="15" x14ac:dyDescent="0.2"/>
  <cols>
    <col min="1" max="1" width="12.1640625" bestFit="1" customWidth="1"/>
    <col min="2" max="2" width="18.5" bestFit="1" customWidth="1"/>
    <col min="3" max="3" width="18.1640625" bestFit="1" customWidth="1"/>
    <col min="4" max="4" width="24.33203125" bestFit="1" customWidth="1"/>
    <col min="5" max="5" width="22.6640625" bestFit="1" customWidth="1"/>
    <col min="6" max="6" width="21.5" bestFit="1" customWidth="1"/>
    <col min="7" max="7" width="17.83203125" bestFit="1" customWidth="1"/>
    <col min="8" max="8" width="17.1640625" bestFit="1" customWidth="1"/>
    <col min="9" max="9" width="16.83203125" bestFit="1" customWidth="1"/>
    <col min="10" max="10" width="17.1640625" bestFit="1" customWidth="1"/>
    <col min="11" max="11" width="16.83203125" bestFit="1" customWidth="1"/>
    <col min="12" max="12" width="17.1640625" bestFit="1" customWidth="1"/>
    <col min="13" max="13" width="16.83203125" bestFit="1" customWidth="1"/>
    <col min="14" max="14" width="17.1640625" bestFit="1" customWidth="1"/>
    <col min="15" max="15" width="16.83203125" bestFit="1" customWidth="1"/>
    <col min="16" max="16" width="17.1640625" bestFit="1" customWidth="1"/>
    <col min="17" max="17" width="16.83203125" bestFit="1" customWidth="1"/>
    <col min="18" max="18" width="17.1640625" bestFit="1" customWidth="1"/>
    <col min="19" max="19" width="16.83203125" bestFit="1" customWidth="1"/>
    <col min="20" max="20" width="17.1640625" bestFit="1" customWidth="1"/>
    <col min="21" max="21" width="16.83203125" bestFit="1" customWidth="1"/>
    <col min="22" max="22" width="21.5" bestFit="1" customWidth="1"/>
    <col min="23" max="23" width="21" bestFit="1" customWidth="1"/>
    <col min="24" max="26" width="3.1640625" bestFit="1" customWidth="1"/>
    <col min="27" max="27" width="6.33203125" bestFit="1" customWidth="1"/>
    <col min="28" max="29" width="10.5" bestFit="1" customWidth="1"/>
    <col min="30" max="30" width="10" bestFit="1" customWidth="1"/>
  </cols>
  <sheetData>
    <row r="3" spans="1:10" x14ac:dyDescent="0.2">
      <c r="A3" s="7" t="s">
        <v>50</v>
      </c>
      <c r="B3" t="s">
        <v>59</v>
      </c>
      <c r="C3" t="s">
        <v>57</v>
      </c>
      <c r="D3" t="s">
        <v>56</v>
      </c>
      <c r="E3" t="s">
        <v>58</v>
      </c>
      <c r="F3" t="s">
        <v>55</v>
      </c>
      <c r="G3" t="s">
        <v>54</v>
      </c>
    </row>
    <row r="4" spans="1:10" x14ac:dyDescent="0.2">
      <c r="A4" s="8" t="s">
        <v>40</v>
      </c>
      <c r="B4">
        <v>1</v>
      </c>
      <c r="C4">
        <v>1</v>
      </c>
      <c r="D4">
        <v>4</v>
      </c>
      <c r="E4">
        <v>1</v>
      </c>
      <c r="F4">
        <v>1</v>
      </c>
      <c r="G4">
        <v>1</v>
      </c>
      <c r="I4" s="8" t="s">
        <v>40</v>
      </c>
      <c r="J4">
        <f>SUM(B4:G4)</f>
        <v>9</v>
      </c>
    </row>
    <row r="5" spans="1:10" x14ac:dyDescent="0.2">
      <c r="A5" s="8" t="s">
        <v>41</v>
      </c>
      <c r="B5">
        <v>1</v>
      </c>
      <c r="C5">
        <v>1</v>
      </c>
      <c r="D5">
        <v>3</v>
      </c>
      <c r="E5">
        <v>1</v>
      </c>
      <c r="F5">
        <v>2</v>
      </c>
      <c r="G5">
        <v>2</v>
      </c>
      <c r="I5" s="8" t="s">
        <v>41</v>
      </c>
      <c r="J5">
        <f t="shared" ref="J5:J7" si="0">SUM(B5:G5)</f>
        <v>10</v>
      </c>
    </row>
    <row r="6" spans="1:10" x14ac:dyDescent="0.2">
      <c r="A6" s="8" t="s">
        <v>42</v>
      </c>
      <c r="C6">
        <v>1</v>
      </c>
      <c r="D6">
        <v>4</v>
      </c>
      <c r="E6">
        <v>1</v>
      </c>
      <c r="I6" s="8" t="s">
        <v>42</v>
      </c>
      <c r="J6">
        <f t="shared" si="0"/>
        <v>6</v>
      </c>
    </row>
    <row r="7" spans="1:10" x14ac:dyDescent="0.2">
      <c r="A7" s="8" t="s">
        <v>43</v>
      </c>
      <c r="B7">
        <v>3</v>
      </c>
      <c r="D7">
        <v>1</v>
      </c>
      <c r="E7">
        <v>2</v>
      </c>
      <c r="I7" s="8" t="s">
        <v>43</v>
      </c>
      <c r="J7">
        <f t="shared" si="0"/>
        <v>6</v>
      </c>
    </row>
    <row r="8" spans="1:10" x14ac:dyDescent="0.2">
      <c r="A8" s="8" t="s">
        <v>51</v>
      </c>
      <c r="B8">
        <v>5</v>
      </c>
      <c r="C8">
        <v>3</v>
      </c>
      <c r="D8">
        <v>12</v>
      </c>
      <c r="E8">
        <v>5</v>
      </c>
      <c r="F8">
        <v>3</v>
      </c>
      <c r="G8">
        <v>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62F3-8C54-4C2B-8E48-722D67F8C002}">
  <dimension ref="A1:X44"/>
  <sheetViews>
    <sheetView workbookViewId="0">
      <selection activeCell="Y2" sqref="Y2"/>
    </sheetView>
  </sheetViews>
  <sheetFormatPr baseColWidth="10" defaultColWidth="8.83203125" defaultRowHeight="15" x14ac:dyDescent="0.2"/>
  <cols>
    <col min="1" max="1" width="10.5" bestFit="1" customWidth="1"/>
    <col min="2" max="2" width="9.5" bestFit="1" customWidth="1"/>
    <col min="3" max="3" width="8.83203125" customWidth="1"/>
    <col min="4" max="5" width="9.5" bestFit="1" customWidth="1"/>
    <col min="6" max="6" width="8.83203125" customWidth="1"/>
    <col min="7" max="7" width="8.6640625" bestFit="1" customWidth="1"/>
    <col min="8" max="8" width="14.5" customWidth="1"/>
    <col min="9" max="9" width="13.83203125" customWidth="1"/>
    <col min="10" max="11" width="8.83203125" customWidth="1"/>
    <col min="12" max="12" width="11.33203125" customWidth="1"/>
    <col min="13" max="13" width="8.83203125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44</v>
      </c>
      <c r="H1" s="2" t="s">
        <v>47</v>
      </c>
      <c r="I1" s="2" t="s">
        <v>45</v>
      </c>
      <c r="J1" s="2" t="s">
        <v>46</v>
      </c>
      <c r="K1" s="2" t="s">
        <v>48</v>
      </c>
      <c r="L1" s="2" t="s">
        <v>49</v>
      </c>
      <c r="M1" s="10" t="s">
        <v>17</v>
      </c>
      <c r="N1" s="10" t="s">
        <v>8</v>
      </c>
      <c r="O1" s="10" t="s">
        <v>19</v>
      </c>
      <c r="P1" s="10" t="s">
        <v>14</v>
      </c>
      <c r="Q1" s="10" t="s">
        <v>10</v>
      </c>
      <c r="R1" s="10" t="s">
        <v>9</v>
      </c>
      <c r="S1" s="10" t="s">
        <v>12</v>
      </c>
      <c r="T1" s="10" t="s">
        <v>13</v>
      </c>
      <c r="U1" s="10" t="s">
        <v>15</v>
      </c>
      <c r="V1" s="10" t="s">
        <v>18</v>
      </c>
      <c r="W1" s="10" t="s">
        <v>11</v>
      </c>
      <c r="X1" s="10" t="s">
        <v>16</v>
      </c>
    </row>
    <row r="2" spans="1:24" x14ac:dyDescent="0.2">
      <c r="A2" s="1">
        <v>45533</v>
      </c>
      <c r="B2" t="s">
        <v>24</v>
      </c>
      <c r="C2">
        <v>422111</v>
      </c>
      <c r="D2" t="s">
        <v>43</v>
      </c>
      <c r="E2" s="3">
        <v>0.49305555555555558</v>
      </c>
      <c r="F2" s="3">
        <v>0.58680555555555558</v>
      </c>
      <c r="G2" s="5">
        <f>F2-E2</f>
        <v>9.375E-2</v>
      </c>
      <c r="H2" s="4">
        <f>HOUR(G2)*60 + MINUTE(G2) + SECOND(G2)/60</f>
        <v>135</v>
      </c>
      <c r="I2">
        <v>75</v>
      </c>
      <c r="J2">
        <f>H2-I2</f>
        <v>60</v>
      </c>
      <c r="K2" s="6">
        <f>H2/J2</f>
        <v>2.25</v>
      </c>
      <c r="M2">
        <v>1</v>
      </c>
      <c r="N2">
        <v>60</v>
      </c>
      <c r="S2">
        <v>15</v>
      </c>
    </row>
    <row r="3" spans="1:24" x14ac:dyDescent="0.2">
      <c r="A3" s="1">
        <v>45533</v>
      </c>
      <c r="B3" t="s">
        <v>25</v>
      </c>
      <c r="C3">
        <v>422112</v>
      </c>
      <c r="D3" t="s">
        <v>43</v>
      </c>
      <c r="E3" s="3">
        <v>0.58680555555555558</v>
      </c>
      <c r="F3" s="3">
        <v>0.65625</v>
      </c>
      <c r="G3" s="5">
        <f>F3-E3</f>
        <v>6.944444444444442E-2</v>
      </c>
      <c r="H3" s="4">
        <f t="shared" ref="H3:H39" si="0">HOUR(G3)*60 + MINUTE(G3) + SECOND(G3)/60</f>
        <v>100</v>
      </c>
      <c r="I3" s="4">
        <v>40</v>
      </c>
      <c r="J3">
        <f t="shared" ref="J3:J39" si="1">H3-I3</f>
        <v>60</v>
      </c>
      <c r="K3" s="6">
        <f t="shared" ref="K3:K39" si="2">H3/J3</f>
        <v>1.6666666666666667</v>
      </c>
      <c r="N3">
        <v>20</v>
      </c>
      <c r="T3">
        <v>20</v>
      </c>
    </row>
    <row r="4" spans="1:24" x14ac:dyDescent="0.2">
      <c r="A4" s="1">
        <v>45533</v>
      </c>
      <c r="B4" t="s">
        <v>25</v>
      </c>
      <c r="C4">
        <v>422113</v>
      </c>
      <c r="D4" t="s">
        <v>43</v>
      </c>
      <c r="E4" s="3">
        <v>0.65625</v>
      </c>
      <c r="F4" s="3">
        <v>0.73263888888888884</v>
      </c>
      <c r="G4" s="5">
        <f t="shared" ref="G4:G39" si="3">F4-E4</f>
        <v>7.638888888888884E-2</v>
      </c>
      <c r="H4" s="4">
        <f t="shared" si="0"/>
        <v>110</v>
      </c>
      <c r="I4" s="4">
        <v>50</v>
      </c>
      <c r="J4">
        <f t="shared" si="1"/>
        <v>60</v>
      </c>
      <c r="K4" s="6">
        <f t="shared" si="2"/>
        <v>1.8333333333333333</v>
      </c>
      <c r="N4">
        <v>50</v>
      </c>
    </row>
    <row r="5" spans="1:24" x14ac:dyDescent="0.2">
      <c r="A5" s="1">
        <v>45533</v>
      </c>
      <c r="B5" t="s">
        <v>25</v>
      </c>
      <c r="C5">
        <v>422114</v>
      </c>
      <c r="D5" t="s">
        <v>43</v>
      </c>
      <c r="E5" s="3">
        <v>0.73263888888888884</v>
      </c>
      <c r="F5" s="3">
        <v>0.80208333333333326</v>
      </c>
      <c r="G5" s="5">
        <f t="shared" si="3"/>
        <v>6.944444444444442E-2</v>
      </c>
      <c r="H5" s="4">
        <f t="shared" si="0"/>
        <v>100</v>
      </c>
      <c r="I5" s="4">
        <v>40</v>
      </c>
      <c r="J5">
        <f t="shared" si="1"/>
        <v>60</v>
      </c>
      <c r="K5" s="6">
        <f t="shared" si="2"/>
        <v>1.6666666666666667</v>
      </c>
      <c r="L5" s="6">
        <f>AVERAGE(K2:K5)</f>
        <v>1.8541666666666667</v>
      </c>
      <c r="P5">
        <v>25</v>
      </c>
      <c r="R5">
        <v>15</v>
      </c>
    </row>
    <row r="6" spans="1:24" x14ac:dyDescent="0.2">
      <c r="A6" s="1">
        <v>45533</v>
      </c>
      <c r="B6" t="s">
        <v>25</v>
      </c>
      <c r="C6">
        <v>422115</v>
      </c>
      <c r="D6" t="s">
        <v>40</v>
      </c>
      <c r="E6" s="3">
        <v>0.80208333333333326</v>
      </c>
      <c r="F6" s="3">
        <v>0.86041666666666661</v>
      </c>
      <c r="G6" s="5">
        <f t="shared" si="3"/>
        <v>5.8333333333333348E-2</v>
      </c>
      <c r="H6" s="4">
        <f t="shared" si="0"/>
        <v>84</v>
      </c>
      <c r="I6" s="4">
        <v>24</v>
      </c>
      <c r="J6">
        <f t="shared" si="1"/>
        <v>60</v>
      </c>
      <c r="K6" s="6">
        <f t="shared" si="2"/>
        <v>1.4</v>
      </c>
      <c r="V6">
        <v>24</v>
      </c>
    </row>
    <row r="7" spans="1:24" x14ac:dyDescent="0.2">
      <c r="A7" s="1">
        <v>45533</v>
      </c>
      <c r="B7" t="s">
        <v>25</v>
      </c>
      <c r="C7">
        <v>422116</v>
      </c>
      <c r="D7" t="s">
        <v>40</v>
      </c>
      <c r="E7" s="3">
        <v>0.86041666666666661</v>
      </c>
      <c r="F7" s="3">
        <v>0.90208333333333324</v>
      </c>
      <c r="G7" s="5">
        <f t="shared" si="3"/>
        <v>4.166666666666663E-2</v>
      </c>
      <c r="H7" s="4">
        <f t="shared" si="0"/>
        <v>60</v>
      </c>
      <c r="I7" s="4">
        <v>0</v>
      </c>
      <c r="J7">
        <f t="shared" si="1"/>
        <v>60</v>
      </c>
      <c r="K7" s="6">
        <f t="shared" si="2"/>
        <v>1</v>
      </c>
    </row>
    <row r="8" spans="1:24" x14ac:dyDescent="0.2">
      <c r="A8" s="1">
        <v>45533</v>
      </c>
      <c r="B8" t="s">
        <v>25</v>
      </c>
      <c r="C8">
        <v>422117</v>
      </c>
      <c r="D8" t="s">
        <v>40</v>
      </c>
      <c r="E8" s="3">
        <v>0.90208333333333324</v>
      </c>
      <c r="F8" s="3">
        <v>0.95416666666666661</v>
      </c>
      <c r="G8" s="5">
        <f t="shared" si="3"/>
        <v>5.208333333333337E-2</v>
      </c>
      <c r="H8" s="4">
        <f t="shared" si="0"/>
        <v>75</v>
      </c>
      <c r="I8" s="4">
        <v>15</v>
      </c>
      <c r="J8">
        <f t="shared" si="1"/>
        <v>60</v>
      </c>
      <c r="K8" s="6">
        <f t="shared" si="2"/>
        <v>1.25</v>
      </c>
      <c r="L8" s="6">
        <f>AVERAGE(K6:K8)</f>
        <v>1.2166666666666666</v>
      </c>
      <c r="N8">
        <v>10</v>
      </c>
      <c r="R8">
        <v>5</v>
      </c>
    </row>
    <row r="9" spans="1:24" x14ac:dyDescent="0.2">
      <c r="A9" s="1">
        <v>45534</v>
      </c>
      <c r="B9" t="s">
        <v>26</v>
      </c>
      <c r="C9">
        <v>422118</v>
      </c>
      <c r="D9" t="s">
        <v>41</v>
      </c>
      <c r="E9" s="3">
        <v>0.1701388888888889</v>
      </c>
      <c r="F9" s="3">
        <v>0.25347222222222221</v>
      </c>
      <c r="G9" s="5">
        <f t="shared" si="3"/>
        <v>8.3333333333333315E-2</v>
      </c>
      <c r="H9" s="4">
        <f t="shared" si="0"/>
        <v>120</v>
      </c>
      <c r="I9" s="4">
        <v>60</v>
      </c>
      <c r="J9">
        <f t="shared" si="1"/>
        <v>60</v>
      </c>
      <c r="K9" s="6">
        <f t="shared" si="2"/>
        <v>2</v>
      </c>
      <c r="R9">
        <v>14</v>
      </c>
      <c r="S9">
        <v>16</v>
      </c>
      <c r="W9">
        <v>10</v>
      </c>
      <c r="X9">
        <v>20</v>
      </c>
    </row>
    <row r="10" spans="1:24" x14ac:dyDescent="0.2">
      <c r="A10" s="1">
        <v>45534</v>
      </c>
      <c r="B10" t="s">
        <v>26</v>
      </c>
      <c r="C10">
        <v>422119</v>
      </c>
      <c r="D10" t="s">
        <v>41</v>
      </c>
      <c r="E10" s="3">
        <v>0.25347222222222221</v>
      </c>
      <c r="F10" s="3">
        <v>0.3125</v>
      </c>
      <c r="G10" s="5">
        <f t="shared" si="3"/>
        <v>5.902777777777779E-2</v>
      </c>
      <c r="H10" s="4">
        <f t="shared" si="0"/>
        <v>85</v>
      </c>
      <c r="I10" s="4">
        <v>25</v>
      </c>
      <c r="J10">
        <f t="shared" si="1"/>
        <v>60</v>
      </c>
      <c r="K10" s="6">
        <f t="shared" si="2"/>
        <v>1.4166666666666667</v>
      </c>
      <c r="P10">
        <v>25</v>
      </c>
    </row>
    <row r="11" spans="1:24" x14ac:dyDescent="0.2">
      <c r="A11" s="1">
        <v>45534</v>
      </c>
      <c r="B11" t="s">
        <v>26</v>
      </c>
      <c r="C11">
        <v>422120</v>
      </c>
      <c r="D11" t="s">
        <v>41</v>
      </c>
      <c r="E11" s="3">
        <v>0.3125</v>
      </c>
      <c r="F11" s="3">
        <v>0.39027777777777778</v>
      </c>
      <c r="G11" s="5">
        <f t="shared" si="3"/>
        <v>7.7777777777777779E-2</v>
      </c>
      <c r="H11" s="4">
        <f t="shared" si="0"/>
        <v>112</v>
      </c>
      <c r="I11" s="4">
        <v>52</v>
      </c>
      <c r="J11">
        <f t="shared" si="1"/>
        <v>60</v>
      </c>
      <c r="K11" s="6">
        <f t="shared" si="2"/>
        <v>1.8666666666666667</v>
      </c>
      <c r="L11" s="6">
        <f>AVERAGE(K9:K11)</f>
        <v>1.7611111111111111</v>
      </c>
      <c r="P11">
        <v>20</v>
      </c>
      <c r="Q11">
        <v>15</v>
      </c>
      <c r="U11">
        <v>17</v>
      </c>
    </row>
    <row r="12" spans="1:24" x14ac:dyDescent="0.2">
      <c r="A12" s="1">
        <v>45534</v>
      </c>
      <c r="B12" t="s">
        <v>26</v>
      </c>
      <c r="C12">
        <v>422121</v>
      </c>
      <c r="D12" t="s">
        <v>42</v>
      </c>
      <c r="E12" s="3">
        <v>0.39027777777777778</v>
      </c>
      <c r="F12" s="3">
        <v>0.44236111111111109</v>
      </c>
      <c r="G12" s="5">
        <f t="shared" si="3"/>
        <v>5.2083333333333315E-2</v>
      </c>
      <c r="H12" s="4">
        <f t="shared" si="0"/>
        <v>75</v>
      </c>
      <c r="I12" s="4">
        <v>15</v>
      </c>
      <c r="J12">
        <f t="shared" si="1"/>
        <v>60</v>
      </c>
      <c r="K12" s="6">
        <f t="shared" si="2"/>
        <v>1.25</v>
      </c>
      <c r="S12">
        <v>15</v>
      </c>
    </row>
    <row r="13" spans="1:24" x14ac:dyDescent="0.2">
      <c r="A13" s="1">
        <v>45534</v>
      </c>
      <c r="B13" t="s">
        <v>26</v>
      </c>
      <c r="C13">
        <v>422122</v>
      </c>
      <c r="D13" t="s">
        <v>42</v>
      </c>
      <c r="E13" s="3">
        <v>0.44236111111111109</v>
      </c>
      <c r="F13" s="3">
        <v>0.50138888888888888</v>
      </c>
      <c r="G13" s="5">
        <f t="shared" si="3"/>
        <v>5.902777777777779E-2</v>
      </c>
      <c r="H13" s="4">
        <f t="shared" si="0"/>
        <v>85</v>
      </c>
      <c r="I13" s="4">
        <v>25</v>
      </c>
      <c r="J13">
        <f t="shared" si="1"/>
        <v>60</v>
      </c>
      <c r="K13" s="6">
        <f t="shared" si="2"/>
        <v>1.4166666666666667</v>
      </c>
      <c r="S13">
        <v>25</v>
      </c>
    </row>
    <row r="14" spans="1:24" x14ac:dyDescent="0.2">
      <c r="A14" s="1">
        <v>45534</v>
      </c>
      <c r="B14" t="s">
        <v>26</v>
      </c>
      <c r="C14">
        <v>422123</v>
      </c>
      <c r="D14" t="s">
        <v>42</v>
      </c>
      <c r="E14" s="3">
        <v>0.50138888888888888</v>
      </c>
      <c r="F14" s="3">
        <v>0.59375</v>
      </c>
      <c r="G14" s="5">
        <f t="shared" si="3"/>
        <v>9.2361111111111116E-2</v>
      </c>
      <c r="H14" s="4">
        <f t="shared" si="0"/>
        <v>133</v>
      </c>
      <c r="I14" s="4">
        <v>73</v>
      </c>
      <c r="J14">
        <f t="shared" si="1"/>
        <v>60</v>
      </c>
      <c r="K14" s="6">
        <f t="shared" si="2"/>
        <v>2.2166666666666668</v>
      </c>
      <c r="P14">
        <v>43</v>
      </c>
      <c r="S14">
        <v>30</v>
      </c>
    </row>
    <row r="15" spans="1:24" x14ac:dyDescent="0.2">
      <c r="A15" s="1">
        <v>45534</v>
      </c>
      <c r="B15" t="s">
        <v>26</v>
      </c>
      <c r="C15">
        <v>422124</v>
      </c>
      <c r="D15" t="s">
        <v>42</v>
      </c>
      <c r="E15" s="3">
        <v>0.59375</v>
      </c>
      <c r="F15" s="3">
        <v>0.66319444444444442</v>
      </c>
      <c r="G15" s="5">
        <f t="shared" si="3"/>
        <v>6.944444444444442E-2</v>
      </c>
      <c r="H15" s="4">
        <f t="shared" si="0"/>
        <v>100</v>
      </c>
      <c r="I15" s="4">
        <v>40</v>
      </c>
      <c r="J15">
        <f t="shared" si="1"/>
        <v>60</v>
      </c>
      <c r="K15" s="6">
        <f t="shared" si="2"/>
        <v>1.6666666666666667</v>
      </c>
      <c r="L15" s="6">
        <f>AVERAGE(K12:K15)</f>
        <v>1.6375000000000002</v>
      </c>
      <c r="Q15">
        <v>20</v>
      </c>
      <c r="R15">
        <v>20</v>
      </c>
    </row>
    <row r="16" spans="1:24" x14ac:dyDescent="0.2">
      <c r="A16" s="1">
        <v>45534</v>
      </c>
      <c r="B16" t="s">
        <v>26</v>
      </c>
      <c r="C16">
        <v>422125</v>
      </c>
      <c r="D16" t="s">
        <v>40</v>
      </c>
      <c r="E16" s="3">
        <v>0.66319444444444442</v>
      </c>
      <c r="F16" s="3">
        <v>0.71875</v>
      </c>
      <c r="G16" s="5">
        <f t="shared" si="3"/>
        <v>5.555555555555558E-2</v>
      </c>
      <c r="H16" s="4">
        <f t="shared" si="0"/>
        <v>80</v>
      </c>
      <c r="I16" s="4">
        <v>20</v>
      </c>
      <c r="J16">
        <f t="shared" si="1"/>
        <v>60</v>
      </c>
      <c r="K16" s="6">
        <f t="shared" si="2"/>
        <v>1.3333333333333333</v>
      </c>
      <c r="W16">
        <v>10</v>
      </c>
      <c r="X16">
        <v>10</v>
      </c>
    </row>
    <row r="17" spans="1:24" x14ac:dyDescent="0.2">
      <c r="A17" s="1">
        <v>45534</v>
      </c>
      <c r="B17" t="s">
        <v>26</v>
      </c>
      <c r="C17">
        <v>422126</v>
      </c>
      <c r="D17" t="s">
        <v>40</v>
      </c>
      <c r="E17" s="3">
        <v>0.71875</v>
      </c>
      <c r="F17" s="3">
        <v>0.79097222222222219</v>
      </c>
      <c r="G17" s="5">
        <f t="shared" si="3"/>
        <v>7.2222222222222188E-2</v>
      </c>
      <c r="H17" s="4">
        <f t="shared" si="0"/>
        <v>104</v>
      </c>
      <c r="I17" s="4">
        <v>44</v>
      </c>
      <c r="J17">
        <f t="shared" si="1"/>
        <v>60</v>
      </c>
      <c r="K17" s="6">
        <f t="shared" si="2"/>
        <v>1.7333333333333334</v>
      </c>
      <c r="T17">
        <v>44</v>
      </c>
    </row>
    <row r="18" spans="1:24" x14ac:dyDescent="0.2">
      <c r="A18" s="1">
        <v>45534</v>
      </c>
      <c r="B18" t="s">
        <v>26</v>
      </c>
      <c r="C18">
        <v>422127</v>
      </c>
      <c r="D18" t="s">
        <v>40</v>
      </c>
      <c r="E18" s="3">
        <v>0.79097222222222219</v>
      </c>
      <c r="F18" s="3">
        <v>0.84861111111111109</v>
      </c>
      <c r="G18" s="5">
        <f t="shared" si="3"/>
        <v>5.7638888888888906E-2</v>
      </c>
      <c r="H18" s="4">
        <f t="shared" si="0"/>
        <v>83</v>
      </c>
      <c r="I18" s="4">
        <v>23</v>
      </c>
      <c r="J18">
        <f t="shared" si="1"/>
        <v>60</v>
      </c>
      <c r="K18" s="6">
        <f t="shared" si="2"/>
        <v>1.3833333333333333</v>
      </c>
      <c r="R18">
        <v>23</v>
      </c>
    </row>
    <row r="19" spans="1:24" x14ac:dyDescent="0.2">
      <c r="A19" s="1">
        <v>45534</v>
      </c>
      <c r="B19" t="s">
        <v>26</v>
      </c>
      <c r="C19">
        <v>422128</v>
      </c>
      <c r="D19" t="s">
        <v>40</v>
      </c>
      <c r="E19" s="3">
        <v>0.84861111111111109</v>
      </c>
      <c r="F19" s="3">
        <v>0.92638888888888893</v>
      </c>
      <c r="G19" s="5">
        <f t="shared" si="3"/>
        <v>7.7777777777777835E-2</v>
      </c>
      <c r="H19" s="4">
        <f t="shared" si="0"/>
        <v>112</v>
      </c>
      <c r="I19" s="4">
        <v>52</v>
      </c>
      <c r="J19">
        <f t="shared" si="1"/>
        <v>60</v>
      </c>
      <c r="K19" s="6">
        <f t="shared" si="2"/>
        <v>1.8666666666666667</v>
      </c>
      <c r="Q19">
        <v>22</v>
      </c>
      <c r="S19">
        <v>30</v>
      </c>
    </row>
    <row r="20" spans="1:24" x14ac:dyDescent="0.2">
      <c r="A20" s="1">
        <v>45534</v>
      </c>
      <c r="B20" t="s">
        <v>26</v>
      </c>
      <c r="C20">
        <v>422129</v>
      </c>
      <c r="D20" t="s">
        <v>40</v>
      </c>
      <c r="E20" s="3">
        <v>0.92638888888888893</v>
      </c>
      <c r="F20" s="3">
        <v>0.97847222222222219</v>
      </c>
      <c r="G20" s="5">
        <f t="shared" si="3"/>
        <v>5.2083333333333259E-2</v>
      </c>
      <c r="H20" s="4">
        <f t="shared" si="0"/>
        <v>75</v>
      </c>
      <c r="I20" s="4">
        <v>15</v>
      </c>
      <c r="J20">
        <f t="shared" si="1"/>
        <v>60</v>
      </c>
      <c r="K20" s="6">
        <f t="shared" si="2"/>
        <v>1.25</v>
      </c>
      <c r="L20" s="6">
        <f>AVERAGE(K16:K20)</f>
        <v>1.5133333333333332</v>
      </c>
      <c r="X20">
        <v>15</v>
      </c>
    </row>
    <row r="21" spans="1:24" x14ac:dyDescent="0.2">
      <c r="A21" s="1">
        <v>45535</v>
      </c>
      <c r="B21" t="s">
        <v>26</v>
      </c>
      <c r="C21">
        <v>422130</v>
      </c>
      <c r="D21" t="s">
        <v>41</v>
      </c>
      <c r="E21" s="3">
        <v>0.32291666666666669</v>
      </c>
      <c r="F21" s="3">
        <v>0.37847222222222221</v>
      </c>
      <c r="G21" s="5">
        <f t="shared" si="3"/>
        <v>5.5555555555555525E-2</v>
      </c>
      <c r="H21" s="4">
        <f t="shared" si="0"/>
        <v>80</v>
      </c>
      <c r="I21" s="4">
        <v>20</v>
      </c>
      <c r="J21">
        <f t="shared" si="1"/>
        <v>60</v>
      </c>
      <c r="K21" s="6">
        <f t="shared" si="2"/>
        <v>1.3333333333333333</v>
      </c>
      <c r="N21">
        <v>20</v>
      </c>
    </row>
    <row r="22" spans="1:24" x14ac:dyDescent="0.2">
      <c r="A22" s="1">
        <v>45535</v>
      </c>
      <c r="B22" t="s">
        <v>26</v>
      </c>
      <c r="C22">
        <v>422131</v>
      </c>
      <c r="D22" t="s">
        <v>41</v>
      </c>
      <c r="E22" s="3">
        <v>0.37847222222222221</v>
      </c>
      <c r="F22" s="3">
        <v>0.44097222222222221</v>
      </c>
      <c r="G22" s="5">
        <f t="shared" si="3"/>
        <v>6.25E-2</v>
      </c>
      <c r="H22" s="4">
        <f t="shared" si="0"/>
        <v>90</v>
      </c>
      <c r="I22" s="4">
        <v>30</v>
      </c>
      <c r="J22">
        <f t="shared" si="1"/>
        <v>60</v>
      </c>
      <c r="K22" s="6">
        <f t="shared" si="2"/>
        <v>1.5</v>
      </c>
      <c r="P22">
        <v>20</v>
      </c>
      <c r="V22">
        <v>10</v>
      </c>
    </row>
    <row r="23" spans="1:24" x14ac:dyDescent="0.2">
      <c r="A23" s="1">
        <v>45535</v>
      </c>
      <c r="B23" t="s">
        <v>26</v>
      </c>
      <c r="C23">
        <v>422132</v>
      </c>
      <c r="D23" t="s">
        <v>41</v>
      </c>
      <c r="E23" s="3">
        <v>0.44097222222222221</v>
      </c>
      <c r="F23" s="3">
        <v>0.4826388888888889</v>
      </c>
      <c r="G23" s="5">
        <f t="shared" si="3"/>
        <v>4.1666666666666685E-2</v>
      </c>
      <c r="H23" s="4">
        <f t="shared" si="0"/>
        <v>60</v>
      </c>
      <c r="I23" s="4">
        <v>0</v>
      </c>
      <c r="J23">
        <f t="shared" si="1"/>
        <v>60</v>
      </c>
      <c r="K23" s="6">
        <f t="shared" si="2"/>
        <v>1</v>
      </c>
    </row>
    <row r="24" spans="1:24" x14ac:dyDescent="0.2">
      <c r="A24" s="1">
        <v>45535</v>
      </c>
      <c r="B24" t="s">
        <v>27</v>
      </c>
      <c r="C24">
        <v>422133</v>
      </c>
      <c r="D24" t="s">
        <v>41</v>
      </c>
      <c r="E24" s="3">
        <v>0.4826388888888889</v>
      </c>
      <c r="F24" s="3">
        <v>0.53819444444444442</v>
      </c>
      <c r="G24" s="5">
        <f t="shared" si="3"/>
        <v>5.5555555555555525E-2</v>
      </c>
      <c r="H24" s="4">
        <f t="shared" si="0"/>
        <v>80</v>
      </c>
      <c r="I24" s="4">
        <v>20</v>
      </c>
      <c r="J24">
        <f t="shared" si="1"/>
        <v>60</v>
      </c>
      <c r="K24" s="6">
        <f t="shared" si="2"/>
        <v>1.3333333333333333</v>
      </c>
      <c r="L24" s="6">
        <f>AVERAGE(K21:K24)</f>
        <v>1.2916666666666665</v>
      </c>
      <c r="S24">
        <v>20</v>
      </c>
    </row>
    <row r="25" spans="1:24" x14ac:dyDescent="0.2">
      <c r="A25" s="1">
        <v>45535</v>
      </c>
      <c r="B25" t="s">
        <v>27</v>
      </c>
      <c r="C25">
        <v>422134</v>
      </c>
      <c r="D25" t="s">
        <v>43</v>
      </c>
      <c r="E25" s="3">
        <v>0.53819444444444442</v>
      </c>
      <c r="F25" s="3">
        <v>0.61458333333333337</v>
      </c>
      <c r="G25" s="5">
        <f t="shared" si="3"/>
        <v>7.6388888888888951E-2</v>
      </c>
      <c r="H25" s="4">
        <f t="shared" si="0"/>
        <v>110</v>
      </c>
      <c r="I25" s="4">
        <v>50</v>
      </c>
      <c r="J25">
        <f t="shared" si="1"/>
        <v>60</v>
      </c>
      <c r="K25" s="6">
        <f t="shared" si="2"/>
        <v>1.8333333333333333</v>
      </c>
      <c r="S25">
        <v>30</v>
      </c>
      <c r="T25">
        <v>20</v>
      </c>
    </row>
    <row r="26" spans="1:24" x14ac:dyDescent="0.2">
      <c r="A26" s="1">
        <v>45535</v>
      </c>
      <c r="B26" t="s">
        <v>27</v>
      </c>
      <c r="C26">
        <v>422135</v>
      </c>
      <c r="D26" t="s">
        <v>43</v>
      </c>
      <c r="E26" s="3">
        <v>0.61458333333333337</v>
      </c>
      <c r="F26" s="3">
        <v>0.6875</v>
      </c>
      <c r="G26" s="5">
        <f t="shared" si="3"/>
        <v>7.291666666666663E-2</v>
      </c>
      <c r="H26" s="4">
        <f t="shared" si="0"/>
        <v>105</v>
      </c>
      <c r="I26" s="4">
        <v>45</v>
      </c>
      <c r="J26">
        <f t="shared" si="1"/>
        <v>60</v>
      </c>
      <c r="K26" s="6">
        <f t="shared" si="2"/>
        <v>1.75</v>
      </c>
      <c r="P26">
        <v>30</v>
      </c>
      <c r="X26">
        <v>15</v>
      </c>
    </row>
    <row r="27" spans="1:24" x14ac:dyDescent="0.2">
      <c r="A27" s="1">
        <v>45535</v>
      </c>
      <c r="B27" t="s">
        <v>27</v>
      </c>
      <c r="C27">
        <v>422136</v>
      </c>
      <c r="D27" t="s">
        <v>43</v>
      </c>
      <c r="E27" s="3">
        <v>0.6875</v>
      </c>
      <c r="F27" s="3">
        <v>0.72916666666666663</v>
      </c>
      <c r="G27" s="5">
        <f t="shared" si="3"/>
        <v>4.166666666666663E-2</v>
      </c>
      <c r="H27" s="4">
        <f t="shared" si="0"/>
        <v>60</v>
      </c>
      <c r="I27" s="4">
        <v>0</v>
      </c>
      <c r="J27">
        <f t="shared" si="1"/>
        <v>60</v>
      </c>
      <c r="K27" s="6">
        <f t="shared" si="2"/>
        <v>1</v>
      </c>
      <c r="L27" s="6">
        <f>AVERAGE(K25:K27)</f>
        <v>1.5277777777777777</v>
      </c>
    </row>
    <row r="28" spans="1:24" x14ac:dyDescent="0.2">
      <c r="A28" s="1">
        <v>45537</v>
      </c>
      <c r="B28" t="s">
        <v>28</v>
      </c>
      <c r="C28">
        <v>422137</v>
      </c>
      <c r="D28" t="s">
        <v>41</v>
      </c>
      <c r="E28" s="3">
        <v>4.1666666666666664E-2</v>
      </c>
      <c r="F28" s="3">
        <v>0.11458333333333333</v>
      </c>
      <c r="G28" s="5">
        <f t="shared" si="3"/>
        <v>7.2916666666666657E-2</v>
      </c>
      <c r="H28" s="4">
        <f t="shared" si="0"/>
        <v>105</v>
      </c>
      <c r="I28" s="4">
        <v>45</v>
      </c>
      <c r="J28">
        <f t="shared" si="1"/>
        <v>60</v>
      </c>
      <c r="K28" s="6">
        <f t="shared" si="2"/>
        <v>1.75</v>
      </c>
      <c r="T28">
        <v>30</v>
      </c>
      <c r="V28">
        <v>15</v>
      </c>
    </row>
    <row r="29" spans="1:24" x14ac:dyDescent="0.2">
      <c r="A29" s="1">
        <v>45537</v>
      </c>
      <c r="B29" t="s">
        <v>28</v>
      </c>
      <c r="C29">
        <v>422138</v>
      </c>
      <c r="D29" t="s">
        <v>41</v>
      </c>
      <c r="E29" s="3">
        <v>0.11458333333333333</v>
      </c>
      <c r="F29" s="3">
        <v>0.1701388888888889</v>
      </c>
      <c r="G29" s="5">
        <f t="shared" si="3"/>
        <v>5.5555555555555566E-2</v>
      </c>
      <c r="H29" s="4">
        <f t="shared" si="0"/>
        <v>80</v>
      </c>
      <c r="I29" s="4">
        <v>20</v>
      </c>
      <c r="J29">
        <f t="shared" si="1"/>
        <v>60</v>
      </c>
      <c r="K29" s="6">
        <f t="shared" si="2"/>
        <v>1.3333333333333333</v>
      </c>
      <c r="O29">
        <v>20</v>
      </c>
    </row>
    <row r="30" spans="1:24" x14ac:dyDescent="0.2">
      <c r="A30" s="1">
        <v>45537</v>
      </c>
      <c r="B30" t="s">
        <v>28</v>
      </c>
      <c r="C30">
        <v>422139</v>
      </c>
      <c r="D30" t="s">
        <v>41</v>
      </c>
      <c r="E30" s="3">
        <v>0.1701388888888889</v>
      </c>
      <c r="F30" s="3">
        <v>0.2361111111111111</v>
      </c>
      <c r="G30" s="5">
        <f t="shared" si="3"/>
        <v>6.597222222222221E-2</v>
      </c>
      <c r="H30" s="4">
        <f t="shared" si="0"/>
        <v>95</v>
      </c>
      <c r="I30" s="4">
        <v>35</v>
      </c>
      <c r="J30">
        <f t="shared" si="1"/>
        <v>60</v>
      </c>
      <c r="K30" s="6">
        <f t="shared" si="2"/>
        <v>1.5833333333333333</v>
      </c>
      <c r="P30">
        <v>20</v>
      </c>
      <c r="R30">
        <v>15</v>
      </c>
    </row>
    <row r="31" spans="1:24" x14ac:dyDescent="0.2">
      <c r="A31" s="1">
        <v>45537</v>
      </c>
      <c r="B31" t="s">
        <v>28</v>
      </c>
      <c r="C31">
        <v>422140</v>
      </c>
      <c r="D31" t="s">
        <v>41</v>
      </c>
      <c r="E31" s="3">
        <v>0.2361111111111111</v>
      </c>
      <c r="F31" s="3">
        <v>0.3215277777777778</v>
      </c>
      <c r="G31" s="5">
        <f t="shared" si="3"/>
        <v>8.5416666666666696E-2</v>
      </c>
      <c r="H31" s="4">
        <f t="shared" si="0"/>
        <v>123</v>
      </c>
      <c r="I31" s="4">
        <v>63</v>
      </c>
      <c r="J31">
        <f t="shared" si="1"/>
        <v>60</v>
      </c>
      <c r="K31" s="6">
        <f t="shared" si="2"/>
        <v>2.0499999999999998</v>
      </c>
      <c r="L31" s="6">
        <f>AVERAGE(K28:K31)</f>
        <v>1.6791666666666665</v>
      </c>
      <c r="R31">
        <v>50</v>
      </c>
      <c r="W31">
        <v>13</v>
      </c>
    </row>
    <row r="32" spans="1:24" x14ac:dyDescent="0.2">
      <c r="A32" s="1">
        <v>45537</v>
      </c>
      <c r="B32" t="s">
        <v>28</v>
      </c>
      <c r="C32">
        <v>422141</v>
      </c>
      <c r="D32" t="s">
        <v>42</v>
      </c>
      <c r="E32" s="3">
        <v>0.3215277777777778</v>
      </c>
      <c r="F32" s="3">
        <v>0.36805555555555558</v>
      </c>
      <c r="G32" s="5">
        <f t="shared" si="3"/>
        <v>4.6527777777777779E-2</v>
      </c>
      <c r="H32" s="4">
        <f t="shared" si="0"/>
        <v>67</v>
      </c>
      <c r="I32" s="4">
        <v>7</v>
      </c>
      <c r="J32">
        <f t="shared" si="1"/>
        <v>60</v>
      </c>
      <c r="K32" s="6">
        <f t="shared" si="2"/>
        <v>1.1166666666666667</v>
      </c>
      <c r="X32">
        <v>7</v>
      </c>
    </row>
    <row r="33" spans="1:24" x14ac:dyDescent="0.2">
      <c r="A33" s="1">
        <v>45537</v>
      </c>
      <c r="B33" t="s">
        <v>28</v>
      </c>
      <c r="C33">
        <v>422142</v>
      </c>
      <c r="D33" t="s">
        <v>42</v>
      </c>
      <c r="E33" s="3">
        <v>0.36805555555555558</v>
      </c>
      <c r="F33" s="3">
        <v>0.43055555555555558</v>
      </c>
      <c r="G33" s="5">
        <f t="shared" si="3"/>
        <v>6.25E-2</v>
      </c>
      <c r="H33" s="4">
        <f t="shared" si="0"/>
        <v>90</v>
      </c>
      <c r="I33" s="4">
        <v>30</v>
      </c>
      <c r="J33">
        <f t="shared" si="1"/>
        <v>60</v>
      </c>
      <c r="K33" s="6">
        <f t="shared" si="2"/>
        <v>1.5</v>
      </c>
      <c r="R33">
        <v>30</v>
      </c>
    </row>
    <row r="34" spans="1:24" x14ac:dyDescent="0.2">
      <c r="A34" s="1">
        <v>45537</v>
      </c>
      <c r="B34" t="s">
        <v>28</v>
      </c>
      <c r="C34">
        <v>422143</v>
      </c>
      <c r="D34" t="s">
        <v>42</v>
      </c>
      <c r="E34" s="3">
        <v>0.43055555555555558</v>
      </c>
      <c r="F34" s="3">
        <v>0.51249999999999996</v>
      </c>
      <c r="G34" s="5">
        <f t="shared" si="3"/>
        <v>8.1944444444444375E-2</v>
      </c>
      <c r="H34" s="4">
        <f t="shared" si="0"/>
        <v>118</v>
      </c>
      <c r="I34" s="4">
        <v>58</v>
      </c>
      <c r="J34">
        <f t="shared" si="1"/>
        <v>60</v>
      </c>
      <c r="K34" s="6">
        <f t="shared" si="2"/>
        <v>1.9666666666666666</v>
      </c>
      <c r="R34">
        <v>40</v>
      </c>
      <c r="S34">
        <v>18</v>
      </c>
    </row>
    <row r="35" spans="1:24" x14ac:dyDescent="0.2">
      <c r="A35" s="1">
        <v>45537</v>
      </c>
      <c r="B35" t="s">
        <v>29</v>
      </c>
      <c r="C35">
        <v>422144</v>
      </c>
      <c r="D35" t="s">
        <v>42</v>
      </c>
      <c r="E35" s="3">
        <v>0.51249999999999996</v>
      </c>
      <c r="F35" s="3">
        <v>0.61805555555555558</v>
      </c>
      <c r="G35" s="5">
        <f t="shared" si="3"/>
        <v>0.10555555555555562</v>
      </c>
      <c r="H35" s="4">
        <f t="shared" si="0"/>
        <v>152</v>
      </c>
      <c r="I35" s="4">
        <v>54</v>
      </c>
      <c r="J35">
        <f t="shared" si="1"/>
        <v>98</v>
      </c>
      <c r="K35" s="6">
        <f t="shared" si="2"/>
        <v>1.5510204081632653</v>
      </c>
      <c r="L35" s="6">
        <f>AVERAGE(K32:K35)</f>
        <v>1.5335884353741496</v>
      </c>
      <c r="R35">
        <v>30</v>
      </c>
      <c r="T35">
        <v>24</v>
      </c>
    </row>
    <row r="36" spans="1:24" x14ac:dyDescent="0.2">
      <c r="A36" s="1">
        <v>45537</v>
      </c>
      <c r="B36" t="s">
        <v>29</v>
      </c>
      <c r="C36">
        <v>422145</v>
      </c>
      <c r="D36" t="s">
        <v>40</v>
      </c>
      <c r="E36" s="3">
        <v>0.61805555555555558</v>
      </c>
      <c r="F36" s="3">
        <v>0.70138888888888895</v>
      </c>
      <c r="G36" s="5">
        <f t="shared" si="3"/>
        <v>8.333333333333337E-2</v>
      </c>
      <c r="H36" s="4">
        <f t="shared" si="0"/>
        <v>120</v>
      </c>
      <c r="I36" s="4">
        <v>22</v>
      </c>
      <c r="J36">
        <f t="shared" si="1"/>
        <v>98</v>
      </c>
      <c r="K36" s="6">
        <f t="shared" si="2"/>
        <v>1.2244897959183674</v>
      </c>
      <c r="O36">
        <v>22</v>
      </c>
    </row>
    <row r="37" spans="1:24" x14ac:dyDescent="0.2">
      <c r="A37" s="1">
        <v>45537</v>
      </c>
      <c r="B37" t="s">
        <v>29</v>
      </c>
      <c r="C37">
        <v>422146</v>
      </c>
      <c r="D37" t="s">
        <v>40</v>
      </c>
      <c r="E37" s="3">
        <v>0.70138888888888895</v>
      </c>
      <c r="F37" s="3">
        <v>0.8125</v>
      </c>
      <c r="G37" s="5">
        <f t="shared" si="3"/>
        <v>0.11111111111111105</v>
      </c>
      <c r="H37" s="4">
        <f t="shared" si="0"/>
        <v>160</v>
      </c>
      <c r="I37" s="4">
        <v>62</v>
      </c>
      <c r="J37">
        <f t="shared" si="1"/>
        <v>98</v>
      </c>
      <c r="K37" s="6">
        <f t="shared" si="2"/>
        <v>1.6326530612244898</v>
      </c>
      <c r="R37">
        <v>30</v>
      </c>
      <c r="S37">
        <v>25</v>
      </c>
      <c r="X37">
        <v>7</v>
      </c>
    </row>
    <row r="38" spans="1:24" x14ac:dyDescent="0.2">
      <c r="A38" s="1">
        <v>45537</v>
      </c>
      <c r="B38" t="s">
        <v>29</v>
      </c>
      <c r="C38">
        <v>422147</v>
      </c>
      <c r="D38" t="s">
        <v>40</v>
      </c>
      <c r="E38" s="3">
        <v>0.8125</v>
      </c>
      <c r="F38" s="3">
        <v>0.95486111111111116</v>
      </c>
      <c r="G38" s="5">
        <f t="shared" si="3"/>
        <v>0.14236111111111116</v>
      </c>
      <c r="H38" s="4">
        <f t="shared" si="0"/>
        <v>205</v>
      </c>
      <c r="I38" s="4">
        <v>107</v>
      </c>
      <c r="J38">
        <f t="shared" si="1"/>
        <v>98</v>
      </c>
      <c r="K38" s="6">
        <f t="shared" si="2"/>
        <v>2.0918367346938775</v>
      </c>
      <c r="L38" s="6">
        <f>AVERAGE(K36:K38)</f>
        <v>1.6496598639455782</v>
      </c>
      <c r="P38">
        <v>17</v>
      </c>
      <c r="R38">
        <v>60</v>
      </c>
      <c r="S38">
        <v>30</v>
      </c>
    </row>
    <row r="39" spans="1:24" x14ac:dyDescent="0.2">
      <c r="A39" s="1">
        <v>45538</v>
      </c>
      <c r="B39" t="s">
        <v>29</v>
      </c>
      <c r="C39">
        <v>422148</v>
      </c>
      <c r="D39" t="s">
        <v>43</v>
      </c>
      <c r="E39" s="3">
        <v>0.95486111111111116</v>
      </c>
      <c r="F39" s="3">
        <v>1.0451388888888888</v>
      </c>
      <c r="G39" s="5">
        <f t="shared" si="3"/>
        <v>9.0277777777777679E-2</v>
      </c>
      <c r="H39" s="4">
        <f t="shared" si="0"/>
        <v>130</v>
      </c>
      <c r="I39" s="4">
        <v>32</v>
      </c>
      <c r="J39">
        <f t="shared" si="1"/>
        <v>98</v>
      </c>
      <c r="K39" s="6">
        <f t="shared" si="2"/>
        <v>1.3265306122448979</v>
      </c>
      <c r="L39" s="6">
        <f>AVERAGE(K39)</f>
        <v>1.3265306122448979</v>
      </c>
      <c r="P39">
        <v>25</v>
      </c>
      <c r="T39">
        <v>7</v>
      </c>
    </row>
    <row r="40" spans="1:24" x14ac:dyDescent="0.2">
      <c r="K40" s="6"/>
      <c r="L40" s="6">
        <f>AVERAGE(K2:K39)</f>
        <v>1.5616630862871466</v>
      </c>
    </row>
    <row r="41" spans="1:24" x14ac:dyDescent="0.2">
      <c r="A41" t="s">
        <v>43</v>
      </c>
      <c r="B41" s="6">
        <f>AVERAGE(L5,L27,L39)</f>
        <v>1.5694916855631142</v>
      </c>
    </row>
    <row r="42" spans="1:24" x14ac:dyDescent="0.2">
      <c r="A42" t="s">
        <v>40</v>
      </c>
      <c r="B42" s="6">
        <f>AVERAGE(L20,L8,L38)</f>
        <v>1.4598866213151924</v>
      </c>
    </row>
    <row r="43" spans="1:24" x14ac:dyDescent="0.2">
      <c r="A43" t="s">
        <v>41</v>
      </c>
      <c r="B43" s="6">
        <f>AVERAGE(L11,L24,L31)</f>
        <v>1.5773148148148148</v>
      </c>
    </row>
    <row r="44" spans="1:24" x14ac:dyDescent="0.2">
      <c r="A44" t="s">
        <v>42</v>
      </c>
      <c r="B44" s="6">
        <f>AVERAGE(L15,L35)</f>
        <v>1.5855442176870749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E6B-C648-491E-9E5D-F67501FDD632}">
  <dimension ref="A1:AN41"/>
  <sheetViews>
    <sheetView workbookViewId="0"/>
  </sheetViews>
  <sheetFormatPr baseColWidth="10" defaultColWidth="8.83203125" defaultRowHeight="15" x14ac:dyDescent="0.2"/>
  <cols>
    <col min="1" max="1" width="8.83203125" customWidth="1"/>
    <col min="2" max="13" width="5.5" customWidth="1"/>
  </cols>
  <sheetData>
    <row r="1" spans="1:40" x14ac:dyDescent="0.2">
      <c r="B1" s="11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40" x14ac:dyDescent="0.2">
      <c r="A2" s="2" t="s">
        <v>2</v>
      </c>
      <c r="B2" s="4" t="s">
        <v>17</v>
      </c>
      <c r="C2" s="4" t="s">
        <v>8</v>
      </c>
      <c r="D2" s="4" t="s">
        <v>19</v>
      </c>
      <c r="E2" s="4" t="s">
        <v>14</v>
      </c>
      <c r="F2" s="4" t="s">
        <v>10</v>
      </c>
      <c r="G2" s="4" t="s">
        <v>9</v>
      </c>
      <c r="H2" s="4" t="s">
        <v>12</v>
      </c>
      <c r="I2" s="4" t="s">
        <v>13</v>
      </c>
      <c r="J2" s="4" t="s">
        <v>15</v>
      </c>
      <c r="K2" s="4" t="s">
        <v>18</v>
      </c>
      <c r="L2" s="4" t="s">
        <v>11</v>
      </c>
      <c r="M2" s="4" t="s">
        <v>16</v>
      </c>
    </row>
    <row r="3" spans="1:40" x14ac:dyDescent="0.2">
      <c r="A3">
        <v>422111</v>
      </c>
      <c r="B3">
        <v>1</v>
      </c>
      <c r="C3">
        <v>60</v>
      </c>
      <c r="H3">
        <v>15</v>
      </c>
      <c r="N3">
        <f>M3+L3+K3+J3+H3+I3+G3+F3+E3+D3+C3+B3</f>
        <v>76</v>
      </c>
      <c r="W3" s="4" t="s">
        <v>17</v>
      </c>
      <c r="Y3" s="4"/>
      <c r="Z3" s="4" t="s">
        <v>17</v>
      </c>
      <c r="AA3" s="4" t="s">
        <v>8</v>
      </c>
      <c r="AB3" s="4" t="s">
        <v>19</v>
      </c>
      <c r="AC3" s="4" t="s">
        <v>14</v>
      </c>
      <c r="AD3" s="4" t="s">
        <v>10</v>
      </c>
      <c r="AE3" s="4" t="s">
        <v>9</v>
      </c>
      <c r="AF3" s="4" t="s">
        <v>12</v>
      </c>
      <c r="AG3" s="4" t="s">
        <v>13</v>
      </c>
      <c r="AH3" s="4" t="s">
        <v>15</v>
      </c>
      <c r="AI3" s="4" t="s">
        <v>18</v>
      </c>
      <c r="AJ3" s="4" t="s">
        <v>11</v>
      </c>
      <c r="AK3" s="4" t="s">
        <v>16</v>
      </c>
    </row>
    <row r="4" spans="1:40" x14ac:dyDescent="0.2">
      <c r="A4">
        <v>422112</v>
      </c>
      <c r="C4">
        <v>20</v>
      </c>
      <c r="I4">
        <v>20</v>
      </c>
      <c r="N4">
        <f>M4+L4+K4+J4+H4+I4+G4+F4+E4+D4+C4+B4</f>
        <v>40</v>
      </c>
      <c r="W4" s="4" t="s">
        <v>8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2">
      <c r="A5">
        <v>422113</v>
      </c>
      <c r="C5">
        <v>50</v>
      </c>
      <c r="N5">
        <f t="shared" ref="N5:N40" si="0">M5+L5+K5+J5+H5+I5+G5+F5+E5+D5+C5+B5</f>
        <v>50</v>
      </c>
      <c r="W5" s="4" t="s">
        <v>19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">
      <c r="A6">
        <v>422114</v>
      </c>
      <c r="E6">
        <v>25</v>
      </c>
      <c r="G6">
        <v>15</v>
      </c>
      <c r="N6">
        <f t="shared" si="0"/>
        <v>40</v>
      </c>
      <c r="W6" s="4" t="s">
        <v>14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x14ac:dyDescent="0.2">
      <c r="A7">
        <v>422115</v>
      </c>
      <c r="K7">
        <v>24</v>
      </c>
      <c r="N7">
        <f t="shared" si="0"/>
        <v>24</v>
      </c>
      <c r="W7" s="4" t="s">
        <v>10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x14ac:dyDescent="0.2">
      <c r="A8">
        <v>422116</v>
      </c>
      <c r="N8">
        <f t="shared" si="0"/>
        <v>0</v>
      </c>
      <c r="W8" s="4" t="s">
        <v>9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2">
      <c r="A9">
        <v>422117</v>
      </c>
      <c r="C9">
        <v>10</v>
      </c>
      <c r="G9">
        <v>5</v>
      </c>
      <c r="N9">
        <f t="shared" si="0"/>
        <v>15</v>
      </c>
      <c r="W9" s="4" t="s">
        <v>12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2">
      <c r="A10">
        <v>422118</v>
      </c>
      <c r="G10">
        <v>14</v>
      </c>
      <c r="H10">
        <v>16</v>
      </c>
      <c r="L10">
        <v>10</v>
      </c>
      <c r="M10">
        <v>20</v>
      </c>
      <c r="N10">
        <f t="shared" si="0"/>
        <v>60</v>
      </c>
      <c r="W10" s="4" t="s">
        <v>13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x14ac:dyDescent="0.2">
      <c r="A11">
        <v>422119</v>
      </c>
      <c r="E11">
        <v>25</v>
      </c>
      <c r="N11">
        <f t="shared" si="0"/>
        <v>25</v>
      </c>
      <c r="W11" s="4" t="s">
        <v>15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">
      <c r="A12">
        <v>422120</v>
      </c>
      <c r="E12">
        <v>20</v>
      </c>
      <c r="F12">
        <v>15</v>
      </c>
      <c r="J12">
        <v>17</v>
      </c>
      <c r="N12">
        <f t="shared" si="0"/>
        <v>52</v>
      </c>
      <c r="W12" s="4" t="s">
        <v>18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2">
      <c r="A13">
        <v>422121</v>
      </c>
      <c r="H13">
        <v>15</v>
      </c>
      <c r="N13">
        <f t="shared" si="0"/>
        <v>15</v>
      </c>
      <c r="W13" s="4" t="s">
        <v>11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x14ac:dyDescent="0.2">
      <c r="A14">
        <v>422122</v>
      </c>
      <c r="H14">
        <v>25</v>
      </c>
      <c r="N14">
        <f t="shared" si="0"/>
        <v>25</v>
      </c>
      <c r="W14" s="4" t="s">
        <v>16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2">
      <c r="A15">
        <v>422123</v>
      </c>
      <c r="E15">
        <v>43</v>
      </c>
      <c r="H15">
        <v>30</v>
      </c>
      <c r="N15">
        <f t="shared" si="0"/>
        <v>73</v>
      </c>
    </row>
    <row r="16" spans="1:40" x14ac:dyDescent="0.2">
      <c r="A16">
        <v>422124</v>
      </c>
      <c r="F16">
        <v>20</v>
      </c>
      <c r="G16">
        <v>20</v>
      </c>
      <c r="N16">
        <f t="shared" si="0"/>
        <v>40</v>
      </c>
    </row>
    <row r="17" spans="1:14" x14ac:dyDescent="0.2">
      <c r="A17">
        <v>422125</v>
      </c>
      <c r="L17">
        <v>10</v>
      </c>
      <c r="M17">
        <v>10</v>
      </c>
      <c r="N17">
        <f t="shared" si="0"/>
        <v>20</v>
      </c>
    </row>
    <row r="18" spans="1:14" x14ac:dyDescent="0.2">
      <c r="A18">
        <v>422126</v>
      </c>
      <c r="I18">
        <v>44</v>
      </c>
      <c r="N18">
        <f t="shared" si="0"/>
        <v>44</v>
      </c>
    </row>
    <row r="19" spans="1:14" x14ac:dyDescent="0.2">
      <c r="A19">
        <v>422127</v>
      </c>
      <c r="G19">
        <v>23</v>
      </c>
      <c r="N19">
        <f t="shared" si="0"/>
        <v>23</v>
      </c>
    </row>
    <row r="20" spans="1:14" x14ac:dyDescent="0.2">
      <c r="A20">
        <v>422128</v>
      </c>
      <c r="F20">
        <v>22</v>
      </c>
      <c r="H20">
        <v>30</v>
      </c>
      <c r="N20">
        <f t="shared" si="0"/>
        <v>52</v>
      </c>
    </row>
    <row r="21" spans="1:14" x14ac:dyDescent="0.2">
      <c r="A21">
        <v>422129</v>
      </c>
      <c r="M21">
        <v>15</v>
      </c>
      <c r="N21">
        <f t="shared" si="0"/>
        <v>15</v>
      </c>
    </row>
    <row r="22" spans="1:14" x14ac:dyDescent="0.2">
      <c r="A22">
        <v>422130</v>
      </c>
      <c r="C22">
        <v>20</v>
      </c>
      <c r="N22">
        <f t="shared" si="0"/>
        <v>20</v>
      </c>
    </row>
    <row r="23" spans="1:14" x14ac:dyDescent="0.2">
      <c r="A23">
        <v>422131</v>
      </c>
      <c r="E23">
        <v>20</v>
      </c>
      <c r="K23">
        <v>10</v>
      </c>
      <c r="N23">
        <f t="shared" si="0"/>
        <v>30</v>
      </c>
    </row>
    <row r="24" spans="1:14" x14ac:dyDescent="0.2">
      <c r="A24">
        <v>422132</v>
      </c>
      <c r="N24">
        <f t="shared" si="0"/>
        <v>0</v>
      </c>
    </row>
    <row r="25" spans="1:14" x14ac:dyDescent="0.2">
      <c r="A25">
        <v>422133</v>
      </c>
      <c r="H25">
        <v>20</v>
      </c>
      <c r="N25">
        <f t="shared" si="0"/>
        <v>20</v>
      </c>
    </row>
    <row r="26" spans="1:14" x14ac:dyDescent="0.2">
      <c r="A26">
        <v>422134</v>
      </c>
      <c r="H26">
        <v>30</v>
      </c>
      <c r="I26">
        <v>20</v>
      </c>
      <c r="N26">
        <f t="shared" si="0"/>
        <v>50</v>
      </c>
    </row>
    <row r="27" spans="1:14" x14ac:dyDescent="0.2">
      <c r="A27">
        <v>422135</v>
      </c>
      <c r="E27">
        <v>30</v>
      </c>
      <c r="M27">
        <v>15</v>
      </c>
      <c r="N27">
        <f t="shared" si="0"/>
        <v>45</v>
      </c>
    </row>
    <row r="28" spans="1:14" x14ac:dyDescent="0.2">
      <c r="A28">
        <v>422136</v>
      </c>
      <c r="N28">
        <f t="shared" si="0"/>
        <v>0</v>
      </c>
    </row>
    <row r="29" spans="1:14" x14ac:dyDescent="0.2">
      <c r="A29">
        <v>422137</v>
      </c>
      <c r="I29">
        <v>30</v>
      </c>
      <c r="K29">
        <v>15</v>
      </c>
      <c r="N29">
        <f t="shared" si="0"/>
        <v>45</v>
      </c>
    </row>
    <row r="30" spans="1:14" x14ac:dyDescent="0.2">
      <c r="A30">
        <v>422138</v>
      </c>
      <c r="D30">
        <v>20</v>
      </c>
      <c r="N30">
        <f t="shared" si="0"/>
        <v>20</v>
      </c>
    </row>
    <row r="31" spans="1:14" x14ac:dyDescent="0.2">
      <c r="A31">
        <v>422139</v>
      </c>
      <c r="E31">
        <v>20</v>
      </c>
      <c r="G31">
        <v>15</v>
      </c>
      <c r="N31">
        <f t="shared" si="0"/>
        <v>35</v>
      </c>
    </row>
    <row r="32" spans="1:14" x14ac:dyDescent="0.2">
      <c r="A32">
        <v>422140</v>
      </c>
      <c r="G32">
        <v>50</v>
      </c>
      <c r="L32">
        <v>13</v>
      </c>
      <c r="N32">
        <f t="shared" si="0"/>
        <v>63</v>
      </c>
    </row>
    <row r="33" spans="1:14" x14ac:dyDescent="0.2">
      <c r="A33">
        <v>422141</v>
      </c>
      <c r="M33">
        <v>7</v>
      </c>
      <c r="N33">
        <f t="shared" si="0"/>
        <v>7</v>
      </c>
    </row>
    <row r="34" spans="1:14" x14ac:dyDescent="0.2">
      <c r="A34">
        <v>422142</v>
      </c>
      <c r="G34">
        <v>30</v>
      </c>
      <c r="N34">
        <f t="shared" si="0"/>
        <v>30</v>
      </c>
    </row>
    <row r="35" spans="1:14" x14ac:dyDescent="0.2">
      <c r="A35">
        <v>422143</v>
      </c>
      <c r="G35">
        <v>40</v>
      </c>
      <c r="H35">
        <v>18</v>
      </c>
      <c r="N35">
        <f t="shared" si="0"/>
        <v>58</v>
      </c>
    </row>
    <row r="36" spans="1:14" x14ac:dyDescent="0.2">
      <c r="A36">
        <v>422144</v>
      </c>
      <c r="G36">
        <v>30</v>
      </c>
      <c r="I36">
        <v>24</v>
      </c>
      <c r="N36">
        <f t="shared" si="0"/>
        <v>54</v>
      </c>
    </row>
    <row r="37" spans="1:14" x14ac:dyDescent="0.2">
      <c r="A37">
        <v>422145</v>
      </c>
      <c r="D37">
        <v>22</v>
      </c>
      <c r="N37">
        <f t="shared" si="0"/>
        <v>22</v>
      </c>
    </row>
    <row r="38" spans="1:14" x14ac:dyDescent="0.2">
      <c r="A38">
        <v>422146</v>
      </c>
      <c r="G38">
        <v>30</v>
      </c>
      <c r="H38">
        <v>25</v>
      </c>
      <c r="M38">
        <v>7</v>
      </c>
      <c r="N38">
        <f t="shared" si="0"/>
        <v>62</v>
      </c>
    </row>
    <row r="39" spans="1:14" x14ac:dyDescent="0.2">
      <c r="A39">
        <v>422147</v>
      </c>
      <c r="E39">
        <v>17</v>
      </c>
      <c r="G39">
        <v>60</v>
      </c>
      <c r="H39">
        <v>30</v>
      </c>
      <c r="N39">
        <f t="shared" si="0"/>
        <v>107</v>
      </c>
    </row>
    <row r="40" spans="1:14" x14ac:dyDescent="0.2">
      <c r="A40">
        <v>422148</v>
      </c>
      <c r="E40">
        <v>25</v>
      </c>
      <c r="I40">
        <v>7</v>
      </c>
      <c r="N40">
        <f t="shared" si="0"/>
        <v>32</v>
      </c>
    </row>
    <row r="41" spans="1:14" x14ac:dyDescent="0.2">
      <c r="B41">
        <f>SUM(B3:B40)</f>
        <v>1</v>
      </c>
      <c r="C41">
        <f t="shared" ref="C41:M41" si="1">SUM(C3:C40)</f>
        <v>160</v>
      </c>
      <c r="D41">
        <f t="shared" si="1"/>
        <v>42</v>
      </c>
      <c r="E41">
        <f t="shared" si="1"/>
        <v>225</v>
      </c>
      <c r="F41">
        <f t="shared" si="1"/>
        <v>57</v>
      </c>
      <c r="G41">
        <f t="shared" si="1"/>
        <v>332</v>
      </c>
      <c r="H41">
        <f t="shared" si="1"/>
        <v>254</v>
      </c>
      <c r="I41">
        <f t="shared" si="1"/>
        <v>145</v>
      </c>
      <c r="J41">
        <f t="shared" si="1"/>
        <v>17</v>
      </c>
      <c r="K41">
        <f t="shared" si="1"/>
        <v>49</v>
      </c>
      <c r="L41">
        <f t="shared" si="1"/>
        <v>33</v>
      </c>
      <c r="M41">
        <f t="shared" si="1"/>
        <v>74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7A9A-369F-46C5-93C5-09FBB32FF7C0}">
  <dimension ref="A1:D7"/>
  <sheetViews>
    <sheetView workbookViewId="0"/>
  </sheetViews>
  <sheetFormatPr baseColWidth="10" defaultColWidth="8.83203125" defaultRowHeight="15" x14ac:dyDescent="0.2"/>
  <cols>
    <col min="2" max="2" width="11.1640625" bestFit="1" customWidth="1"/>
    <col min="4" max="4" width="14.5" bestFit="1" customWidth="1"/>
  </cols>
  <sheetData>
    <row r="1" spans="1:4" x14ac:dyDescent="0.2">
      <c r="A1" s="2" t="s">
        <v>1</v>
      </c>
      <c r="B1" s="2" t="s">
        <v>30</v>
      </c>
      <c r="C1" s="2" t="s">
        <v>31</v>
      </c>
      <c r="D1" s="2" t="s">
        <v>39</v>
      </c>
    </row>
    <row r="2" spans="1:4" x14ac:dyDescent="0.2">
      <c r="A2" t="s">
        <v>24</v>
      </c>
      <c r="B2" t="s">
        <v>32</v>
      </c>
      <c r="C2" t="s">
        <v>38</v>
      </c>
      <c r="D2">
        <v>60</v>
      </c>
    </row>
    <row r="3" spans="1:4" x14ac:dyDescent="0.2">
      <c r="A3" t="s">
        <v>25</v>
      </c>
      <c r="B3" t="s">
        <v>33</v>
      </c>
      <c r="C3" t="s">
        <v>38</v>
      </c>
      <c r="D3">
        <v>60</v>
      </c>
    </row>
    <row r="4" spans="1:4" x14ac:dyDescent="0.2">
      <c r="A4" t="s">
        <v>26</v>
      </c>
      <c r="B4" t="s">
        <v>34</v>
      </c>
      <c r="C4" t="s">
        <v>38</v>
      </c>
      <c r="D4">
        <v>60</v>
      </c>
    </row>
    <row r="5" spans="1:4" x14ac:dyDescent="0.2">
      <c r="A5" t="s">
        <v>27</v>
      </c>
      <c r="B5" t="s">
        <v>35</v>
      </c>
      <c r="C5" t="s">
        <v>38</v>
      </c>
      <c r="D5">
        <v>60</v>
      </c>
    </row>
    <row r="6" spans="1:4" x14ac:dyDescent="0.2">
      <c r="A6" t="s">
        <v>28</v>
      </c>
      <c r="B6" t="s">
        <v>36</v>
      </c>
      <c r="C6" t="s">
        <v>38</v>
      </c>
      <c r="D6">
        <v>60</v>
      </c>
    </row>
    <row r="7" spans="1:4" x14ac:dyDescent="0.2">
      <c r="A7" t="s">
        <v>29</v>
      </c>
      <c r="B7" t="s">
        <v>34</v>
      </c>
      <c r="C7" t="s">
        <v>37</v>
      </c>
      <c r="D7">
        <v>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Avg Efficiency</vt:lpstr>
      <vt:lpstr>Operator error sum</vt:lpstr>
      <vt:lpstr>Efficiency Average over time</vt:lpstr>
      <vt:lpstr>Downtime Error total</vt:lpstr>
      <vt:lpstr>Operator Error</vt:lpstr>
      <vt:lpstr>Line productivity</vt:lpstr>
      <vt:lpstr>Line downtime</vt:lpstr>
      <vt:lpstr>Products</vt:lpstr>
      <vt:lpstr>Downtime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ULStudent:JASON.LIU DOYLE</cp:lastModifiedBy>
  <dcterms:created xsi:type="dcterms:W3CDTF">2024-08-19T19:52:48Z</dcterms:created>
  <dcterms:modified xsi:type="dcterms:W3CDTF">2024-12-23T17:09:39Z</dcterms:modified>
</cp:coreProperties>
</file>