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2"/>
  <workbookPr codeName="ThisWorkbook" defaultThemeVersion="124226"/>
  <mc:AlternateContent xmlns:mc="http://schemas.openxmlformats.org/markup-compatibility/2006">
    <mc:Choice Requires="x15">
      <x15ac:absPath xmlns:x15ac="http://schemas.microsoft.com/office/spreadsheetml/2010/11/ac" url="S:\Central Support\Standards &amp; Policy\Team Share\Michelle H\"/>
    </mc:Choice>
  </mc:AlternateContent>
  <xr:revisionPtr revIDLastSave="16" documentId="13_ncr:1_{72DB1D41-C00F-45EC-AFB6-7913C828761B}" xr6:coauthVersionLast="47" xr6:coauthVersionMax="47" xr10:uidLastSave="{8381958C-D74D-4F51-BB4D-7E1F6E694C4B}"/>
  <bookViews>
    <workbookView xWindow="-28920" yWindow="-120" windowWidth="29040" windowHeight="15840" tabRatio="800" xr2:uid="{00000000-000D-0000-FFFF-FFFF00000000}"/>
  </bookViews>
  <sheets>
    <sheet name="Policy Index" sheetId="19" r:id="rId1"/>
    <sheet name="Data" sheetId="27" state="hidden" r:id="rId2"/>
  </sheets>
  <definedNames>
    <definedName name="_xlnm._FilterDatabase" localSheetId="0" hidden="1">'Policy Index'!$B$1:$H$885</definedName>
    <definedName name="Slicer_Policy_Group">#N/A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9" l="1"/>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261" i="19"/>
  <c r="D262" i="19"/>
  <c r="D263" i="19"/>
  <c r="D264" i="19"/>
  <c r="D265" i="19"/>
  <c r="D266" i="19"/>
  <c r="D267" i="19"/>
  <c r="D268" i="19"/>
  <c r="D269" i="19"/>
  <c r="D270" i="19"/>
  <c r="D271" i="19"/>
  <c r="D272" i="19"/>
  <c r="D273" i="19"/>
  <c r="D274" i="19"/>
  <c r="D275" i="19"/>
  <c r="D276" i="19"/>
  <c r="D277" i="19"/>
  <c r="D278" i="19"/>
  <c r="D279" i="19"/>
  <c r="D280" i="19"/>
  <c r="D281" i="19"/>
  <c r="D282" i="19"/>
  <c r="D283" i="19"/>
  <c r="D284" i="19"/>
  <c r="D285" i="19"/>
  <c r="D286" i="19"/>
  <c r="D287" i="19"/>
  <c r="D288" i="19"/>
  <c r="D289" i="19"/>
  <c r="D290" i="19"/>
  <c r="D291" i="19"/>
  <c r="D292" i="19"/>
  <c r="D293" i="19"/>
  <c r="D294" i="19"/>
  <c r="D295" i="19"/>
  <c r="D296" i="19"/>
  <c r="D297" i="19"/>
  <c r="D298" i="19"/>
  <c r="D299" i="19"/>
  <c r="D300" i="19"/>
  <c r="D301" i="19"/>
  <c r="D302" i="19"/>
  <c r="D303" i="19"/>
  <c r="D304" i="19"/>
  <c r="D305" i="19"/>
  <c r="D306" i="19"/>
  <c r="D307" i="19"/>
  <c r="D308" i="19"/>
  <c r="D309" i="19"/>
  <c r="D310" i="19"/>
  <c r="D311" i="19"/>
  <c r="D312" i="19"/>
  <c r="D313" i="19"/>
  <c r="D314" i="19"/>
  <c r="D315" i="19"/>
  <c r="D316" i="19"/>
  <c r="D317" i="19"/>
  <c r="D318" i="19"/>
  <c r="D319" i="19"/>
  <c r="D320" i="19"/>
  <c r="D321" i="19"/>
  <c r="D322" i="19"/>
  <c r="D323" i="19"/>
  <c r="D324" i="19"/>
  <c r="D325" i="19"/>
  <c r="D326" i="19"/>
  <c r="D327" i="19"/>
  <c r="D328" i="19"/>
  <c r="D329" i="19"/>
  <c r="D330" i="19"/>
  <c r="D331" i="19"/>
  <c r="D332" i="19"/>
  <c r="D333" i="19"/>
  <c r="D334" i="19"/>
  <c r="D335" i="19"/>
  <c r="D336" i="19"/>
  <c r="D337" i="19"/>
  <c r="D338" i="19"/>
  <c r="D339" i="19"/>
  <c r="D340" i="19"/>
  <c r="D341" i="19"/>
  <c r="D342" i="19"/>
  <c r="D343" i="19"/>
  <c r="D344" i="19"/>
  <c r="D345" i="19"/>
  <c r="D346" i="19"/>
  <c r="D347" i="19"/>
  <c r="D348" i="19"/>
  <c r="D349" i="19"/>
  <c r="D350" i="19"/>
  <c r="D351" i="19"/>
  <c r="D352" i="19"/>
  <c r="D353" i="19"/>
  <c r="D354" i="19"/>
  <c r="D355" i="19"/>
  <c r="D356" i="19"/>
  <c r="D357" i="19"/>
  <c r="D358" i="19"/>
  <c r="D359" i="19"/>
  <c r="D360" i="19"/>
  <c r="D361" i="19"/>
  <c r="D362" i="19"/>
  <c r="D363" i="19"/>
  <c r="D364" i="19"/>
  <c r="D365" i="19"/>
  <c r="D366" i="19"/>
  <c r="D367" i="19"/>
  <c r="D368" i="19"/>
  <c r="D369" i="19"/>
  <c r="D370" i="19"/>
  <c r="D371" i="19"/>
  <c r="D372" i="19"/>
  <c r="D373" i="19"/>
  <c r="D374" i="19"/>
  <c r="D375" i="19"/>
  <c r="D376" i="19"/>
  <c r="D377" i="19"/>
  <c r="D378" i="19"/>
  <c r="D379" i="19"/>
  <c r="D380" i="19"/>
  <c r="D381" i="19"/>
  <c r="D382" i="19"/>
  <c r="D383" i="19"/>
  <c r="D384" i="19"/>
  <c r="D385" i="19"/>
  <c r="D386" i="19"/>
  <c r="D387" i="19"/>
  <c r="D388" i="19"/>
  <c r="D389" i="19"/>
  <c r="D390" i="19"/>
  <c r="D391" i="19"/>
  <c r="D392" i="19"/>
  <c r="D393" i="19"/>
  <c r="D394" i="19"/>
  <c r="D395" i="19"/>
  <c r="D396" i="19"/>
  <c r="D397" i="19"/>
  <c r="D398" i="19"/>
  <c r="D399" i="19"/>
  <c r="D400" i="19"/>
  <c r="D401" i="19"/>
  <c r="D402" i="19"/>
  <c r="D403" i="19"/>
  <c r="D404" i="19"/>
  <c r="D405" i="19"/>
  <c r="D406" i="19"/>
  <c r="D407" i="19"/>
  <c r="D408" i="19"/>
  <c r="D409" i="19"/>
  <c r="D410" i="19"/>
  <c r="D411" i="19"/>
  <c r="D412" i="19"/>
  <c r="D413" i="19"/>
  <c r="D414" i="19"/>
  <c r="D415" i="19"/>
  <c r="D416" i="19"/>
  <c r="D417" i="19"/>
  <c r="D418" i="19"/>
  <c r="D419" i="19"/>
  <c r="D420" i="19"/>
  <c r="D421" i="19"/>
  <c r="D422" i="19"/>
  <c r="D423" i="19"/>
  <c r="D424" i="19"/>
  <c r="D425" i="19"/>
  <c r="D426" i="19"/>
  <c r="D427" i="19"/>
  <c r="D428" i="19"/>
  <c r="D429" i="19"/>
  <c r="D430" i="19"/>
  <c r="D431" i="19"/>
  <c r="D432" i="19"/>
  <c r="D433" i="19"/>
  <c r="D434" i="19"/>
  <c r="D435" i="19"/>
  <c r="D436" i="19"/>
  <c r="D437" i="19"/>
  <c r="D438" i="19"/>
  <c r="D439" i="19"/>
  <c r="D440" i="19"/>
  <c r="D441" i="19"/>
  <c r="D442" i="19"/>
  <c r="D443" i="19"/>
  <c r="D444" i="19"/>
  <c r="D445" i="19"/>
  <c r="D446" i="19"/>
  <c r="D447" i="19"/>
  <c r="D448" i="19"/>
  <c r="D449" i="19"/>
  <c r="D450" i="19"/>
  <c r="D451" i="19"/>
  <c r="D452" i="19"/>
  <c r="D453" i="19"/>
  <c r="D454" i="19"/>
  <c r="D455" i="19"/>
  <c r="D456" i="19"/>
  <c r="D457" i="19"/>
  <c r="D458" i="19"/>
  <c r="D459" i="19"/>
  <c r="D460" i="19"/>
  <c r="D461" i="19"/>
  <c r="D462" i="19"/>
  <c r="D463" i="19"/>
  <c r="D464" i="19"/>
  <c r="D465" i="19"/>
  <c r="D466" i="19"/>
  <c r="D467" i="19"/>
  <c r="D468" i="19"/>
  <c r="D469" i="19"/>
  <c r="D470" i="19"/>
  <c r="D471" i="19"/>
  <c r="D472" i="19"/>
  <c r="D473" i="19"/>
  <c r="D474" i="19"/>
  <c r="D475" i="19"/>
  <c r="D476" i="19"/>
  <c r="D477" i="19"/>
  <c r="D478" i="19"/>
  <c r="D479" i="19"/>
  <c r="D480" i="19"/>
  <c r="D481" i="19"/>
  <c r="D482" i="19"/>
  <c r="D483" i="19"/>
  <c r="D484" i="19"/>
  <c r="D485" i="19"/>
  <c r="D486" i="19"/>
  <c r="D487" i="19"/>
  <c r="D488" i="19"/>
  <c r="D489" i="19"/>
  <c r="D490" i="19"/>
  <c r="D491" i="19"/>
  <c r="D492" i="19"/>
  <c r="D493" i="19"/>
  <c r="D494" i="19"/>
  <c r="D495" i="19"/>
  <c r="D496" i="19"/>
  <c r="D497" i="19"/>
  <c r="D498" i="19"/>
  <c r="D499" i="19"/>
  <c r="D500" i="19"/>
  <c r="D501" i="19"/>
  <c r="D502" i="19"/>
  <c r="D503" i="19"/>
  <c r="D504" i="19"/>
  <c r="D505" i="19"/>
  <c r="D506" i="19"/>
  <c r="D507" i="19"/>
  <c r="D508" i="19"/>
  <c r="D509" i="19"/>
  <c r="D510" i="19"/>
  <c r="D511" i="19"/>
  <c r="D512" i="19"/>
  <c r="D513" i="19"/>
  <c r="D514" i="19"/>
  <c r="D515" i="19"/>
  <c r="D516" i="19"/>
  <c r="D517" i="19"/>
  <c r="D518" i="19"/>
  <c r="D519" i="19"/>
  <c r="D520" i="19"/>
  <c r="D521" i="19"/>
  <c r="D522" i="19"/>
  <c r="D523" i="19"/>
  <c r="D524" i="19"/>
  <c r="D525" i="19"/>
  <c r="D526" i="19"/>
  <c r="D527" i="19"/>
  <c r="D528" i="19"/>
  <c r="D529" i="19"/>
  <c r="D530" i="19"/>
  <c r="D531" i="19"/>
  <c r="D532" i="19"/>
  <c r="D533" i="19"/>
  <c r="D534" i="19"/>
  <c r="D535" i="19"/>
  <c r="D536" i="19"/>
  <c r="D537" i="19"/>
  <c r="D538" i="19"/>
  <c r="D539" i="19"/>
  <c r="D540" i="19"/>
  <c r="D541" i="19"/>
  <c r="D542" i="19"/>
  <c r="D543" i="19"/>
  <c r="D544" i="19"/>
  <c r="D545" i="19"/>
  <c r="D546" i="19"/>
  <c r="D547" i="19"/>
  <c r="D548" i="19"/>
  <c r="D549" i="19"/>
  <c r="D550" i="19"/>
  <c r="D551" i="19"/>
  <c r="D552" i="19"/>
  <c r="D553" i="19"/>
  <c r="D554" i="19"/>
  <c r="D555" i="19"/>
  <c r="D556" i="19"/>
  <c r="D557" i="19"/>
  <c r="D558" i="19"/>
  <c r="D559" i="19"/>
  <c r="D560" i="19"/>
  <c r="D561" i="19"/>
  <c r="D562" i="19"/>
  <c r="D563" i="19"/>
  <c r="D564" i="19"/>
  <c r="D565" i="19"/>
  <c r="D566" i="19"/>
  <c r="D567" i="19"/>
  <c r="D568" i="19"/>
  <c r="D569" i="19"/>
  <c r="D570" i="19"/>
  <c r="D571" i="19"/>
  <c r="D572" i="19"/>
  <c r="D573" i="19"/>
  <c r="D574" i="19"/>
  <c r="D575" i="19"/>
  <c r="D576" i="19"/>
  <c r="D577" i="19"/>
  <c r="D578" i="19"/>
  <c r="D579" i="19"/>
  <c r="D580" i="19"/>
  <c r="D581" i="19"/>
  <c r="D582" i="19"/>
  <c r="D583" i="19"/>
  <c r="D584" i="19"/>
  <c r="D585" i="19"/>
  <c r="D586" i="19"/>
  <c r="D587" i="19"/>
  <c r="D588" i="19"/>
  <c r="D589" i="19"/>
  <c r="D590" i="19"/>
  <c r="D591" i="19"/>
  <c r="D592" i="19"/>
  <c r="D593" i="19"/>
  <c r="D594" i="19"/>
  <c r="D595" i="19"/>
  <c r="D596" i="19"/>
  <c r="D597" i="19"/>
  <c r="D598" i="19"/>
  <c r="D599" i="19"/>
  <c r="D600" i="19"/>
  <c r="D601" i="19"/>
  <c r="D602" i="19"/>
  <c r="D603" i="19"/>
  <c r="D604" i="19"/>
  <c r="D605" i="19"/>
  <c r="D606" i="19"/>
  <c r="D607" i="19"/>
  <c r="D608" i="19"/>
  <c r="D609" i="19"/>
  <c r="D610" i="19"/>
  <c r="D611" i="19"/>
  <c r="D612" i="19"/>
  <c r="D613" i="19"/>
  <c r="D614" i="19"/>
  <c r="D615" i="19"/>
  <c r="D616" i="19"/>
  <c r="D617" i="19"/>
  <c r="D618" i="19"/>
  <c r="D619" i="19"/>
  <c r="D620" i="19"/>
  <c r="D621" i="19"/>
  <c r="D622" i="19"/>
  <c r="D623" i="19"/>
  <c r="D624" i="19"/>
  <c r="D625" i="19"/>
  <c r="D626" i="19"/>
  <c r="D627" i="19"/>
  <c r="D628" i="19"/>
  <c r="D629" i="19"/>
  <c r="D630" i="19"/>
  <c r="D631" i="19"/>
  <c r="D632" i="19"/>
  <c r="D633" i="19"/>
  <c r="D634" i="19"/>
  <c r="D635" i="19"/>
  <c r="D636" i="19"/>
  <c r="D637" i="19"/>
  <c r="D638" i="19"/>
  <c r="D639" i="19"/>
  <c r="D640" i="19"/>
  <c r="D641" i="19"/>
  <c r="D642" i="19"/>
  <c r="D643" i="19"/>
  <c r="D644" i="19"/>
  <c r="D645" i="19"/>
  <c r="D646" i="19"/>
  <c r="D647" i="19"/>
  <c r="D648" i="19"/>
  <c r="D649" i="19"/>
  <c r="D650" i="19"/>
  <c r="D651" i="19"/>
  <c r="D652" i="19"/>
  <c r="D653" i="19"/>
  <c r="D654" i="19"/>
  <c r="D655" i="19"/>
  <c r="D656" i="19"/>
  <c r="D657" i="19"/>
  <c r="D658" i="19"/>
  <c r="D659" i="19"/>
  <c r="D660" i="19"/>
  <c r="D661" i="19"/>
  <c r="D662" i="19"/>
  <c r="D663" i="19"/>
  <c r="D664" i="19"/>
  <c r="D665" i="19"/>
  <c r="D666" i="19"/>
  <c r="D667" i="19"/>
  <c r="D668" i="19"/>
  <c r="D669" i="19"/>
  <c r="D670" i="19"/>
  <c r="D671" i="19"/>
  <c r="D672" i="19"/>
  <c r="D673" i="19"/>
  <c r="D674" i="19"/>
  <c r="D675" i="19"/>
  <c r="D676" i="19"/>
  <c r="D677" i="19"/>
  <c r="D678" i="19"/>
  <c r="D679" i="19"/>
  <c r="D680" i="19"/>
  <c r="D681" i="19"/>
  <c r="D682" i="19"/>
  <c r="D683" i="19"/>
  <c r="D684" i="19"/>
  <c r="D685" i="19"/>
  <c r="D686" i="19"/>
  <c r="D687" i="19"/>
  <c r="D688" i="19"/>
  <c r="D689" i="19"/>
  <c r="D690" i="19"/>
  <c r="D691" i="19"/>
  <c r="D692" i="19"/>
  <c r="D693" i="19"/>
  <c r="D694" i="19"/>
  <c r="D695" i="19"/>
  <c r="D696" i="19"/>
  <c r="D697" i="19"/>
  <c r="D698" i="19"/>
  <c r="D699" i="19"/>
  <c r="D700" i="19"/>
  <c r="D701" i="19"/>
  <c r="D702" i="19"/>
  <c r="D703" i="19"/>
  <c r="D704" i="19"/>
  <c r="D705" i="19"/>
  <c r="D706" i="19"/>
  <c r="D707" i="19"/>
  <c r="D708" i="19"/>
  <c r="D709" i="19"/>
  <c r="D710" i="19"/>
  <c r="D711" i="19"/>
  <c r="D712" i="19"/>
  <c r="D713" i="19"/>
  <c r="D714" i="19"/>
  <c r="D715" i="19"/>
  <c r="D716" i="19"/>
  <c r="D717" i="19"/>
  <c r="D718" i="19"/>
  <c r="D719" i="19"/>
  <c r="D720" i="19"/>
  <c r="D721" i="19"/>
  <c r="D722" i="19"/>
  <c r="D723" i="19"/>
  <c r="D724" i="19"/>
  <c r="D725" i="19"/>
  <c r="D726" i="19"/>
  <c r="D727" i="19"/>
  <c r="D728" i="19"/>
  <c r="D729" i="19"/>
  <c r="D730" i="19"/>
  <c r="D731" i="19"/>
  <c r="D732" i="19"/>
  <c r="D733" i="19"/>
  <c r="D734" i="19"/>
  <c r="D735" i="19"/>
  <c r="D736" i="19"/>
  <c r="D737" i="19"/>
  <c r="D738" i="19"/>
  <c r="D739" i="19"/>
  <c r="D740" i="19"/>
  <c r="D741" i="19"/>
  <c r="D742" i="19"/>
  <c r="D743" i="19"/>
  <c r="D744" i="19"/>
  <c r="D745" i="19"/>
  <c r="D746" i="19"/>
  <c r="D747" i="19"/>
  <c r="D748" i="19"/>
  <c r="D749" i="19"/>
  <c r="D750" i="19"/>
  <c r="D751" i="19"/>
  <c r="D752" i="19"/>
  <c r="D753" i="19"/>
  <c r="D754" i="19"/>
  <c r="D755" i="19"/>
  <c r="D756" i="19"/>
  <c r="D757" i="19"/>
  <c r="D758" i="19"/>
  <c r="D759" i="19"/>
  <c r="D760" i="19"/>
  <c r="D761" i="19"/>
  <c r="D762" i="19"/>
  <c r="D763" i="19"/>
  <c r="D764" i="19"/>
  <c r="D765" i="19"/>
  <c r="D766" i="19"/>
  <c r="D767" i="19"/>
  <c r="D768" i="19"/>
  <c r="D769" i="19"/>
  <c r="D770" i="19"/>
  <c r="D771" i="19"/>
  <c r="D772" i="19"/>
  <c r="D773" i="19"/>
  <c r="D774" i="19"/>
  <c r="D775" i="19"/>
  <c r="D776" i="19"/>
  <c r="D777" i="19"/>
  <c r="D778" i="19"/>
  <c r="D779" i="19"/>
  <c r="D780" i="19"/>
  <c r="D781" i="19"/>
  <c r="D782" i="19"/>
  <c r="D783" i="19"/>
  <c r="D784" i="19"/>
  <c r="D785" i="19"/>
  <c r="D786" i="19"/>
  <c r="D787" i="19"/>
  <c r="D788" i="19"/>
  <c r="D789" i="19"/>
  <c r="D790" i="19"/>
  <c r="D791" i="19"/>
  <c r="D792" i="19"/>
  <c r="D793" i="19"/>
  <c r="D794" i="19"/>
  <c r="D795" i="19"/>
  <c r="D796" i="19"/>
  <c r="D797" i="19"/>
  <c r="D798" i="19"/>
  <c r="D799" i="19"/>
  <c r="D800" i="19"/>
  <c r="D801" i="19"/>
  <c r="D802" i="19"/>
  <c r="D803" i="19"/>
  <c r="D804" i="19"/>
  <c r="D805" i="19"/>
  <c r="D806" i="19"/>
  <c r="D807" i="19"/>
  <c r="D808" i="19"/>
  <c r="D809" i="19"/>
  <c r="D810" i="19"/>
  <c r="D811" i="19"/>
  <c r="D812" i="19"/>
  <c r="D813" i="19"/>
  <c r="D814" i="19"/>
  <c r="D815" i="19"/>
  <c r="D816" i="19"/>
  <c r="D817" i="19"/>
  <c r="D818" i="19"/>
  <c r="D819" i="19"/>
  <c r="D820" i="19"/>
  <c r="D821" i="19"/>
  <c r="D822" i="19"/>
  <c r="D823" i="19"/>
  <c r="D824" i="19"/>
  <c r="D825" i="19"/>
  <c r="D826" i="19"/>
  <c r="D827" i="19"/>
  <c r="D828" i="19"/>
  <c r="D829" i="19"/>
  <c r="D830" i="19"/>
  <c r="D831" i="19"/>
  <c r="D832" i="19"/>
  <c r="D833" i="19"/>
  <c r="D834" i="19"/>
  <c r="D835" i="19"/>
  <c r="D836" i="19"/>
  <c r="D837" i="19"/>
  <c r="D838" i="19"/>
  <c r="D839" i="19"/>
  <c r="D840" i="19"/>
  <c r="D841" i="19"/>
  <c r="D842" i="19"/>
  <c r="D843" i="19"/>
  <c r="D844" i="19"/>
  <c r="D845" i="19"/>
  <c r="D846" i="19"/>
  <c r="D847" i="19"/>
  <c r="D848" i="19"/>
  <c r="D849" i="19"/>
  <c r="D850" i="19"/>
  <c r="D851" i="19"/>
  <c r="D852" i="19"/>
  <c r="D853" i="19"/>
  <c r="D854" i="19"/>
  <c r="D855" i="19"/>
  <c r="D856" i="19"/>
  <c r="D857" i="19"/>
  <c r="D858" i="19"/>
  <c r="D859" i="19"/>
  <c r="D860" i="19"/>
  <c r="D861" i="19"/>
  <c r="D862" i="19"/>
  <c r="D863" i="19"/>
  <c r="D864" i="19"/>
  <c r="D865" i="19"/>
  <c r="D866" i="19"/>
  <c r="D867" i="19"/>
  <c r="D868" i="19"/>
  <c r="D869" i="19"/>
  <c r="D870" i="19"/>
  <c r="D871" i="19"/>
  <c r="D872" i="19"/>
  <c r="D873" i="19"/>
  <c r="D874" i="19"/>
  <c r="D875" i="19"/>
  <c r="D876" i="19"/>
  <c r="D877" i="19"/>
  <c r="D878" i="19"/>
  <c r="D879" i="19"/>
  <c r="D880" i="19"/>
  <c r="D881" i="19"/>
  <c r="D882" i="19"/>
  <c r="D883" i="19"/>
  <c r="D884" i="19"/>
  <c r="D885" i="19"/>
  <c r="D2" i="19"/>
  <c r="J25" i="27" l="1"/>
  <c r="J24" i="27"/>
  <c r="J23" i="27"/>
  <c r="J22" i="27"/>
  <c r="J21" i="27"/>
  <c r="J20" i="27"/>
  <c r="J19" i="27"/>
  <c r="J18" i="27"/>
  <c r="J17" i="27"/>
  <c r="J16" i="27"/>
  <c r="J15" i="27"/>
  <c r="J14" i="27"/>
  <c r="J13" i="27"/>
  <c r="J12" i="27"/>
  <c r="J11" i="27"/>
  <c r="J10" i="27"/>
  <c r="J9" i="27"/>
  <c r="J8" i="27"/>
  <c r="J7" i="27"/>
  <c r="J6" i="27"/>
  <c r="J5" i="27"/>
  <c r="J4" i="27"/>
  <c r="J3" i="27"/>
  <c r="J2" i="27"/>
  <c r="F16" i="27"/>
  <c r="F25" i="27"/>
  <c r="F24" i="27"/>
  <c r="F23" i="27"/>
  <c r="F22" i="27"/>
  <c r="F21" i="27"/>
  <c r="F20" i="27"/>
  <c r="F19" i="27"/>
  <c r="F18" i="27"/>
  <c r="F17" i="27"/>
  <c r="F15" i="27"/>
  <c r="F14" i="27"/>
  <c r="F13" i="27"/>
  <c r="F12" i="27"/>
  <c r="F11" i="27"/>
  <c r="F10" i="27"/>
  <c r="F9" i="27"/>
  <c r="F8" i="27"/>
  <c r="F7" i="27"/>
  <c r="F6" i="27"/>
  <c r="F5" i="27"/>
  <c r="F4" i="27"/>
  <c r="F3" i="27"/>
  <c r="F2" i="27"/>
  <c r="J27" i="27" l="1"/>
  <c r="B30" i="27" l="1"/>
  <c r="B29" i="27"/>
  <c r="B28" i="27"/>
  <c r="B5" i="27" l="1"/>
  <c r="E16" i="27"/>
  <c r="B16" i="27"/>
  <c r="D16" i="27"/>
  <c r="E6" i="27"/>
  <c r="E8" i="27"/>
  <c r="D3" i="27"/>
  <c r="E17" i="27"/>
  <c r="B20" i="27"/>
  <c r="D7" i="27"/>
  <c r="B17" i="27"/>
  <c r="E22" i="27"/>
  <c r="E18" i="27"/>
  <c r="D5" i="27"/>
  <c r="E11" i="27"/>
  <c r="B8" i="27"/>
  <c r="E24" i="27"/>
  <c r="B21" i="27"/>
  <c r="E14" i="27"/>
  <c r="E5" i="27"/>
  <c r="B11" i="27"/>
  <c r="D8" i="27"/>
  <c r="D2" i="27"/>
  <c r="B15" i="27"/>
  <c r="B7" i="27"/>
  <c r="E4" i="27"/>
  <c r="B6" i="27"/>
  <c r="D11" i="27"/>
  <c r="E9" i="27"/>
  <c r="E2" i="27"/>
  <c r="B10" i="27"/>
  <c r="E20" i="27"/>
  <c r="B4" i="27"/>
  <c r="B3" i="27"/>
  <c r="B2" i="27"/>
  <c r="D10" i="27"/>
  <c r="B12" i="27"/>
  <c r="B19" i="27"/>
  <c r="E3" i="27"/>
  <c r="D12" i="27"/>
  <c r="D6" i="27"/>
  <c r="D24" i="27"/>
  <c r="D22" i="27"/>
  <c r="D20" i="27"/>
  <c r="D17" i="27"/>
  <c r="D13" i="27"/>
  <c r="E25" i="27"/>
  <c r="B24" i="27"/>
  <c r="E23" i="27"/>
  <c r="B22" i="27"/>
  <c r="B13" i="27"/>
  <c r="D25" i="27"/>
  <c r="D23" i="27"/>
  <c r="D18" i="27"/>
  <c r="D14" i="27"/>
  <c r="D9" i="27"/>
  <c r="B25" i="27"/>
  <c r="B23" i="27"/>
  <c r="E21" i="27"/>
  <c r="E19" i="27"/>
  <c r="B18" i="27"/>
  <c r="E15" i="27"/>
  <c r="B14" i="27"/>
  <c r="E12" i="27"/>
  <c r="E10" i="27"/>
  <c r="B9" i="27"/>
  <c r="E7" i="27"/>
  <c r="D4" i="27"/>
  <c r="E13" i="27"/>
  <c r="D21" i="27"/>
  <c r="D19" i="27"/>
  <c r="D15" i="27"/>
  <c r="C16" i="27" l="1"/>
  <c r="G16" i="27" l="1"/>
  <c r="H16" i="27" l="1"/>
  <c r="K16" i="27"/>
  <c r="C23" i="27"/>
  <c r="C8" i="27"/>
  <c r="C6" i="27"/>
  <c r="C9" i="27"/>
  <c r="C25" i="27"/>
  <c r="C18" i="27"/>
  <c r="C14" i="27"/>
  <c r="C19" i="27"/>
  <c r="C12" i="27"/>
  <c r="C13" i="27"/>
  <c r="C15" i="27"/>
  <c r="C22" i="27"/>
  <c r="C3" i="27"/>
  <c r="C4" i="27"/>
  <c r="C24" i="27"/>
  <c r="C17" i="27"/>
  <c r="C21" i="27"/>
  <c r="C7" i="27"/>
  <c r="C5" i="27"/>
  <c r="C10" i="27"/>
  <c r="C11" i="27"/>
  <c r="C20" i="27"/>
  <c r="G21" i="27" l="1"/>
  <c r="G25" i="27"/>
  <c r="G13" i="27"/>
  <c r="G24" i="27"/>
  <c r="G6" i="27"/>
  <c r="G10" i="27"/>
  <c r="G4" i="27"/>
  <c r="G19" i="27"/>
  <c r="G8" i="27"/>
  <c r="G9" i="27"/>
  <c r="G5" i="27"/>
  <c r="G14" i="27"/>
  <c r="G15" i="27"/>
  <c r="G20" i="27"/>
  <c r="G17" i="27"/>
  <c r="G11" i="27"/>
  <c r="G12" i="27"/>
  <c r="G3" i="27"/>
  <c r="G7" i="27"/>
  <c r="G22" i="27"/>
  <c r="G18" i="27"/>
  <c r="G23" i="27"/>
  <c r="K3" i="27" l="1"/>
  <c r="K17" i="27"/>
  <c r="K22" i="27"/>
  <c r="K12" i="27"/>
  <c r="K14" i="27"/>
  <c r="K8" i="27"/>
  <c r="K10" i="27"/>
  <c r="K23" i="27"/>
  <c r="K7" i="27"/>
  <c r="K11" i="27"/>
  <c r="K15" i="27"/>
  <c r="K5" i="27"/>
  <c r="K19" i="27"/>
  <c r="K6" i="27"/>
  <c r="K25" i="27"/>
  <c r="K18" i="27"/>
  <c r="K20" i="27"/>
  <c r="K13" i="27"/>
  <c r="K9" i="27"/>
  <c r="K4" i="27"/>
  <c r="K24" i="27"/>
  <c r="K21" i="27"/>
  <c r="H4" i="27"/>
  <c r="H24" i="27" l="1"/>
  <c r="H21" i="27" l="1"/>
  <c r="H10" i="27" l="1"/>
  <c r="C2" i="27" l="1"/>
  <c r="H19" i="27"/>
  <c r="H20" i="27"/>
  <c r="H3" i="27" l="1"/>
  <c r="H11" i="27"/>
  <c r="H9" i="27"/>
  <c r="H15" i="27"/>
  <c r="H17" i="27"/>
  <c r="H7" i="27"/>
  <c r="H8" i="27"/>
  <c r="H23" i="27"/>
  <c r="H6" i="27"/>
  <c r="H25" i="27"/>
  <c r="H22" i="27"/>
  <c r="H12" i="27"/>
  <c r="G2" i="27"/>
  <c r="H5" i="27"/>
  <c r="H13" i="27"/>
  <c r="H18" i="27"/>
  <c r="H14" i="27"/>
  <c r="G27" i="27" l="1"/>
  <c r="K27" i="27" s="1"/>
  <c r="H2" i="27"/>
  <c r="K2" i="27"/>
</calcChain>
</file>

<file path=xl/sharedStrings.xml><?xml version="1.0" encoding="utf-8"?>
<sst xmlns="http://schemas.openxmlformats.org/spreadsheetml/2006/main" count="4205" uniqueCount="1825">
  <si>
    <t>Document</t>
  </si>
  <si>
    <t>NP</t>
  </si>
  <si>
    <t>Search</t>
  </si>
  <si>
    <t>Ref</t>
  </si>
  <si>
    <t xml:space="preserve">Release Date </t>
  </si>
  <si>
    <t>Type</t>
  </si>
  <si>
    <t>Policy Group</t>
  </si>
  <si>
    <t>ID</t>
  </si>
  <si>
    <t>Catering Manual Contents</t>
  </si>
  <si>
    <t>Y</t>
  </si>
  <si>
    <t>-</t>
  </si>
  <si>
    <t>Policy / Guidance</t>
  </si>
  <si>
    <t>Catering</t>
  </si>
  <si>
    <t>Aims and Objectives</t>
  </si>
  <si>
    <t>Section 01</t>
  </si>
  <si>
    <t>Meal Specification</t>
  </si>
  <si>
    <t>Section 02</t>
  </si>
  <si>
    <t>Menu Planning and Nutrition</t>
  </si>
  <si>
    <t>Section 03</t>
  </si>
  <si>
    <t>Special Requirements</t>
  </si>
  <si>
    <t>Section 04</t>
  </si>
  <si>
    <t>Kitchen Management</t>
  </si>
  <si>
    <t>Section 05</t>
  </si>
  <si>
    <t>Customer Service</t>
  </si>
  <si>
    <t>Section 06</t>
  </si>
  <si>
    <t>Mealtime Experience Checklist for Care Homes and Retirement Living</t>
  </si>
  <si>
    <t>Section 06a</t>
  </si>
  <si>
    <t>Performance Indicators</t>
  </si>
  <si>
    <t>Section 07</t>
  </si>
  <si>
    <t>Budgeting</t>
  </si>
  <si>
    <t>Section 08</t>
  </si>
  <si>
    <t>Staffing</t>
  </si>
  <si>
    <t>Section 09</t>
  </si>
  <si>
    <t>Kitchen Maintenance</t>
  </si>
  <si>
    <t>Section 10</t>
  </si>
  <si>
    <t>Food Processing</t>
  </si>
  <si>
    <t>Section 11</t>
  </si>
  <si>
    <t>Mental capacity and deprivation of liberty safeguards policy</t>
  </si>
  <si>
    <t>CP001</t>
  </si>
  <si>
    <t>Common</t>
  </si>
  <si>
    <t>Mental capacity power of attorney listing</t>
  </si>
  <si>
    <t xml:space="preserve">CP001a </t>
  </si>
  <si>
    <t>Form / Chart</t>
  </si>
  <si>
    <t>Mental capacity advance directive or decision Notification</t>
  </si>
  <si>
    <t xml:space="preserve">CP001b </t>
  </si>
  <si>
    <t>Mental capacity assessment and best interests retirement living</t>
  </si>
  <si>
    <t xml:space="preserve">CP001c </t>
  </si>
  <si>
    <t>Mental capacity deprivation of libery safeguards log</t>
  </si>
  <si>
    <t>CP001d</t>
  </si>
  <si>
    <t>Consent Policy</t>
  </si>
  <si>
    <t xml:space="preserve">CP002 </t>
  </si>
  <si>
    <t>Consent Form - Care Homes</t>
  </si>
  <si>
    <t>CP002a</t>
  </si>
  <si>
    <t>Consent Form - Retirement Living</t>
  </si>
  <si>
    <t>CP002b</t>
  </si>
  <si>
    <t>Consent Form - Nominated Individuals</t>
  </si>
  <si>
    <t>CP002c</t>
  </si>
  <si>
    <t>Wheelchairs and Safety Belts</t>
  </si>
  <si>
    <t xml:space="preserve">CP003 </t>
  </si>
  <si>
    <t>Wheelchairs - Guidance for Residents</t>
  </si>
  <si>
    <t xml:space="preserve">CP003a </t>
  </si>
  <si>
    <t>Wheelchairs - Risk Assessment</t>
  </si>
  <si>
    <t xml:space="preserve">CP003b </t>
  </si>
  <si>
    <t>Management and Safe Use of Bedrails</t>
  </si>
  <si>
    <t xml:space="preserve">CP004 </t>
  </si>
  <si>
    <t>Bedrails Risk Assessment and Review Record</t>
  </si>
  <si>
    <t xml:space="preserve">CP004a </t>
  </si>
  <si>
    <t>Bedrails Daily Check Record</t>
  </si>
  <si>
    <t xml:space="preserve">CP004b </t>
  </si>
  <si>
    <t>Advocacy Policy</t>
  </si>
  <si>
    <t xml:space="preserve">CP005 </t>
  </si>
  <si>
    <t>Advocacy Information</t>
  </si>
  <si>
    <t>CP005a</t>
  </si>
  <si>
    <t>Further Information</t>
  </si>
  <si>
    <t>Resuscitation policy</t>
  </si>
  <si>
    <t xml:space="preserve">CP006 </t>
  </si>
  <si>
    <t>CPR and DNACPR Information Leaflet</t>
  </si>
  <si>
    <t>CP006a</t>
  </si>
  <si>
    <t>CPR and DNACPR List</t>
  </si>
  <si>
    <t>CP006b</t>
  </si>
  <si>
    <t xml:space="preserve">Defibrillator Check Record </t>
  </si>
  <si>
    <t>CP006c</t>
  </si>
  <si>
    <t>Standard Infection Control Precautions (SICPs) Policy</t>
  </si>
  <si>
    <t xml:space="preserve">CP008 </t>
  </si>
  <si>
    <t>Managing Infections and Outbreaks</t>
  </si>
  <si>
    <t>CP008a</t>
  </si>
  <si>
    <t>Infection Control Annual Statement</t>
  </si>
  <si>
    <t>CP008b</t>
  </si>
  <si>
    <t>Infection Control Audit January</t>
  </si>
  <si>
    <t>CP008b1</t>
  </si>
  <si>
    <t>Infection Control Audit April</t>
  </si>
  <si>
    <t>CP008b2</t>
  </si>
  <si>
    <t>Infection Control Audit July</t>
  </si>
  <si>
    <t>CP008b3</t>
  </si>
  <si>
    <t>Infection Control Audit October</t>
  </si>
  <si>
    <t>CP008b4</t>
  </si>
  <si>
    <t>Infection Control - Outbreak Record</t>
  </si>
  <si>
    <t xml:space="preserve">CP008c </t>
  </si>
  <si>
    <t>Infection Control - Equipment Cleaning Checklist</t>
  </si>
  <si>
    <t xml:space="preserve">CP008d </t>
  </si>
  <si>
    <t>Infection Control - Equipment Decontamination Record</t>
  </si>
  <si>
    <t>CP008e</t>
  </si>
  <si>
    <t>Infection Control - Mattress and Cushion Inspection</t>
  </si>
  <si>
    <t xml:space="preserve">CP008f </t>
  </si>
  <si>
    <t>Retirement Living Infection Control Audit January</t>
  </si>
  <si>
    <t>CP008RL1</t>
  </si>
  <si>
    <t>Retirement Living Infection Control Audit April</t>
  </si>
  <si>
    <t>CP008RL2</t>
  </si>
  <si>
    <t>Retirement Living Infection Control Audit July</t>
  </si>
  <si>
    <t>CP008RL3</t>
  </si>
  <si>
    <t>Retirement Living Infection Control Audit October</t>
  </si>
  <si>
    <t>CP008RL4</t>
  </si>
  <si>
    <t>Infection Control - Infection on Premises Notice</t>
  </si>
  <si>
    <t>CP008s</t>
  </si>
  <si>
    <t>Infectious Illness and Outbreaks Risk Assessment</t>
  </si>
  <si>
    <t>CP008t</t>
  </si>
  <si>
    <t>Managing Clinical Risk Policy</t>
  </si>
  <si>
    <t xml:space="preserve">CP010 </t>
  </si>
  <si>
    <t>Clinical Risk Assessment</t>
  </si>
  <si>
    <t xml:space="preserve">CP010a </t>
  </si>
  <si>
    <t>Privacy and Dignity</t>
  </si>
  <si>
    <t xml:space="preserve">CP011 </t>
  </si>
  <si>
    <t>Visiting policy</t>
  </si>
  <si>
    <t xml:space="preserve">CP013 </t>
  </si>
  <si>
    <t>Managing Visiting Services Checklist</t>
  </si>
  <si>
    <t xml:space="preserve">CP013a </t>
  </si>
  <si>
    <t>Meanginful Engagement and Activities Policy and Procedure</t>
  </si>
  <si>
    <t xml:space="preserve">CP014 </t>
  </si>
  <si>
    <t>Meanginful Engagement Profile Form</t>
  </si>
  <si>
    <t>CP014a</t>
  </si>
  <si>
    <t>Activities - Audit</t>
  </si>
  <si>
    <t>CP014e</t>
  </si>
  <si>
    <t>Activities - Wellbeing Assessment</t>
  </si>
  <si>
    <t>CP014f</t>
  </si>
  <si>
    <t>Intergenerational Activities Policy and Procedure</t>
  </si>
  <si>
    <t>CP014h</t>
  </si>
  <si>
    <t>Equality, Diversity and Human Rights for People Using our Services</t>
  </si>
  <si>
    <t>CP015</t>
  </si>
  <si>
    <t>Equality - Accessible Information Standard</t>
  </si>
  <si>
    <t>CP015a</t>
  </si>
  <si>
    <t>Sexuality - Sex and Intimate Relationships</t>
  </si>
  <si>
    <t>CP016</t>
  </si>
  <si>
    <t>Sexuality - Guidance</t>
  </si>
  <si>
    <t>CP016a</t>
  </si>
  <si>
    <t>Head Injury Assessment and Monitoring Policy</t>
  </si>
  <si>
    <t>CP017</t>
  </si>
  <si>
    <t>Head Injury - Observation Record</t>
  </si>
  <si>
    <t>CP017a</t>
  </si>
  <si>
    <t>Head Injury - Glasgow Coma Score</t>
  </si>
  <si>
    <t>CP017b</t>
  </si>
  <si>
    <t>Security and Key Holding</t>
  </si>
  <si>
    <t xml:space="preserve">CP018 </t>
  </si>
  <si>
    <t>Adults Safeguarding Policy</t>
  </si>
  <si>
    <t xml:space="preserve">CP019 </t>
  </si>
  <si>
    <t>Safeguarding Adults - Tracker</t>
  </si>
  <si>
    <t xml:space="preserve">CP019a </t>
  </si>
  <si>
    <t>Safeguarding Children Policy</t>
  </si>
  <si>
    <t xml:space="preserve">CP019e </t>
  </si>
  <si>
    <t>Safeguarding Adults - Competency</t>
  </si>
  <si>
    <t>CP019j</t>
  </si>
  <si>
    <t>Safeguarding Reporting Guide RADAR</t>
  </si>
  <si>
    <t>CP019k</t>
  </si>
  <si>
    <t>End of Life Planning</t>
  </si>
  <si>
    <t xml:space="preserve">CP020 </t>
  </si>
  <si>
    <t>End of Life Planning - Final Wishes</t>
  </si>
  <si>
    <t>CP020a</t>
  </si>
  <si>
    <t>End of Life Planning - Intensive Care Record</t>
  </si>
  <si>
    <t>CP020b</t>
  </si>
  <si>
    <t>End of Life Planning - Care after Death</t>
  </si>
  <si>
    <t>CP020c</t>
  </si>
  <si>
    <t>End of Life - Charter</t>
  </si>
  <si>
    <t>CP020d</t>
  </si>
  <si>
    <t>Moving and Handling</t>
  </si>
  <si>
    <t xml:space="preserve">CP022 </t>
  </si>
  <si>
    <t>Moving and Handling - Risk Assessment Form</t>
  </si>
  <si>
    <t xml:space="preserve">CP022a </t>
  </si>
  <si>
    <t>Moving and Handling - Slings Register</t>
  </si>
  <si>
    <t xml:space="preserve">CP022b </t>
  </si>
  <si>
    <t>Moving and Handling - Equipment Register</t>
  </si>
  <si>
    <t>CP022c</t>
  </si>
  <si>
    <t>Accompanying to appointments (Escorting) policy</t>
  </si>
  <si>
    <t>CP023</t>
  </si>
  <si>
    <t>Voting, Enabling People Who Use Our Services To Vote</t>
  </si>
  <si>
    <t>CP024</t>
  </si>
  <si>
    <t>Surveillance Policy</t>
  </si>
  <si>
    <t>CP025</t>
  </si>
  <si>
    <t>Call Bell Response and Assistance</t>
  </si>
  <si>
    <t>CP026</t>
  </si>
  <si>
    <t>Call Bell Response and Assistance - Audit</t>
  </si>
  <si>
    <t>CP026a</t>
  </si>
  <si>
    <t>Safe Swallowing (Dysphagia) Policy</t>
  </si>
  <si>
    <t>CP027</t>
  </si>
  <si>
    <t>Safe Swallowing (Choking) Risk Assessment</t>
  </si>
  <si>
    <t>CP027a</t>
  </si>
  <si>
    <t>Sawallowing Problems - IDDSI Poster</t>
  </si>
  <si>
    <t>CP027b</t>
  </si>
  <si>
    <t>IDDSI Food and Drink Consistency Audit</t>
  </si>
  <si>
    <t>CP027d</t>
  </si>
  <si>
    <t>Confidentiality in Service Locations</t>
  </si>
  <si>
    <t>CP029</t>
  </si>
  <si>
    <t>Smoking and Smoking Devices</t>
  </si>
  <si>
    <t>CP030</t>
  </si>
  <si>
    <t>Smoking Risk Prompts</t>
  </si>
  <si>
    <t>CP030a</t>
  </si>
  <si>
    <t>Medical Emergency Procedures</t>
  </si>
  <si>
    <t>CP031</t>
  </si>
  <si>
    <t>Anaphylaxis Policy</t>
  </si>
  <si>
    <t>CP032</t>
  </si>
  <si>
    <t>Anaphylaxis - GP authorisation</t>
  </si>
  <si>
    <t>CP032a</t>
  </si>
  <si>
    <t>Anaphylaxis - Person Consent</t>
  </si>
  <si>
    <t>CP032b</t>
  </si>
  <si>
    <t>Anaphylaxis - Resuscitation Council Poster</t>
  </si>
  <si>
    <t>CP032c</t>
  </si>
  <si>
    <t>Anaphylaxis - Adrenaline Factsheet</t>
  </si>
  <si>
    <t>CP032d</t>
  </si>
  <si>
    <t>Nutrition and Hydration Policy</t>
  </si>
  <si>
    <t>CP033</t>
  </si>
  <si>
    <t>Diet Advice Sheet</t>
  </si>
  <si>
    <t>CP033a</t>
  </si>
  <si>
    <t>Terrorism, Suspicious Behaviours, Packages and Bomb Threats</t>
  </si>
  <si>
    <t>CP100</t>
  </si>
  <si>
    <t>Unacceptable Behaviours</t>
  </si>
  <si>
    <t>CP102</t>
  </si>
  <si>
    <t>Unacceptable Behaviours Procedure</t>
  </si>
  <si>
    <t>CP102a</t>
  </si>
  <si>
    <t>Unacceptable Behaviours - Template Letters</t>
  </si>
  <si>
    <t>CP102b</t>
  </si>
  <si>
    <t>Hot Water Bottles, Wheat Bags and Electric Blankets Policy</t>
  </si>
  <si>
    <t>CP401</t>
  </si>
  <si>
    <t>Oral Health</t>
  </si>
  <si>
    <t>CP402</t>
  </si>
  <si>
    <t>Oral Health - Assessment</t>
  </si>
  <si>
    <t>CP402a</t>
  </si>
  <si>
    <t>Oral Health - Dementia Care</t>
  </si>
  <si>
    <t>CP402b</t>
  </si>
  <si>
    <t>Oral Health - Mouth Care Record</t>
  </si>
  <si>
    <t>CP402c</t>
  </si>
  <si>
    <t>Stoma Care</t>
  </si>
  <si>
    <t>CP403</t>
  </si>
  <si>
    <t>Enhanced Observations Policy</t>
  </si>
  <si>
    <t>CP404</t>
  </si>
  <si>
    <t>Enhanced Observation Record</t>
  </si>
  <si>
    <t>CP404a</t>
  </si>
  <si>
    <t>Enhanced Observation Team Allocation</t>
  </si>
  <si>
    <t>CP404b</t>
  </si>
  <si>
    <t>Enhanced Observation Competency - Care Assistant</t>
  </si>
  <si>
    <t>CP404c</t>
  </si>
  <si>
    <t>Enhanced Observation Competency - Person in Charge</t>
  </si>
  <si>
    <t>CP404d</t>
  </si>
  <si>
    <t>Annual Business Planning Policy</t>
  </si>
  <si>
    <t>MHAC01</t>
  </si>
  <si>
    <t>Communities</t>
  </si>
  <si>
    <t>Selecting New Activity Venues Policy and Procedure</t>
  </si>
  <si>
    <t>MHAC02</t>
  </si>
  <si>
    <t>MHA Communities Premises, Facilities and Equipment Policy</t>
  </si>
  <si>
    <t>MHAC03</t>
  </si>
  <si>
    <t>Premises Daily Checklist Form</t>
  </si>
  <si>
    <t>MHAC03a</t>
  </si>
  <si>
    <t>Premises Weekly Checklist Form</t>
  </si>
  <si>
    <t>MHAC03b</t>
  </si>
  <si>
    <t>Environmental Policy</t>
  </si>
  <si>
    <t>MHAC04</t>
  </si>
  <si>
    <t>Participation and Feedback Policy and Procedure</t>
  </si>
  <si>
    <t>MHAC06</t>
  </si>
  <si>
    <t>Member Contributions for Services Policy</t>
  </si>
  <si>
    <t>MHAC07</t>
  </si>
  <si>
    <t>Reserves Policy</t>
  </si>
  <si>
    <t>MHAC08</t>
  </si>
  <si>
    <t>Duties and Services not Provided by MHA Communities</t>
  </si>
  <si>
    <t>MHAC12</t>
  </si>
  <si>
    <t>Local Procedures</t>
  </si>
  <si>
    <t>OPCS100</t>
  </si>
  <si>
    <t>Absence Cover</t>
  </si>
  <si>
    <t>OPCS101</t>
  </si>
  <si>
    <t>Communication</t>
  </si>
  <si>
    <t>OPCS102</t>
  </si>
  <si>
    <t>Volunteer-Led Activities</t>
  </si>
  <si>
    <t>OPCS104</t>
  </si>
  <si>
    <t>Befriending and Matching</t>
  </si>
  <si>
    <t>OPCS107</t>
  </si>
  <si>
    <t>Befriending - Boundaries</t>
  </si>
  <si>
    <t>OPCS107a</t>
  </si>
  <si>
    <t>Family Befriending</t>
  </si>
  <si>
    <t>OPCS108</t>
  </si>
  <si>
    <t>Family Befriending - Member Consent</t>
  </si>
  <si>
    <t>OPCS108a</t>
  </si>
  <si>
    <t>Family Befriending - Parental Consent</t>
  </si>
  <si>
    <t>OPCS108b</t>
  </si>
  <si>
    <t>Assessment, Monitoring and Review of Members v2</t>
  </si>
  <si>
    <t>OPCS200</t>
  </si>
  <si>
    <t>Duties Not To Be Undertaken</t>
  </si>
  <si>
    <t>OPCS203</t>
  </si>
  <si>
    <t>Refusing or Withdrawing Service</t>
  </si>
  <si>
    <t>OPCS204</t>
  </si>
  <si>
    <t>Developing Social Activities</t>
  </si>
  <si>
    <t>OPCS300</t>
  </si>
  <si>
    <t>Exercise Classes</t>
  </si>
  <si>
    <t>OPCS301</t>
  </si>
  <si>
    <t>Exercise Classes - Safe to Exercise</t>
  </si>
  <si>
    <t>OPCS301a</t>
  </si>
  <si>
    <t>Shopping and other Household Assistance Policy</t>
  </si>
  <si>
    <t>OPCS302</t>
  </si>
  <si>
    <t>Trips and Outings</t>
  </si>
  <si>
    <t>OPCS303</t>
  </si>
  <si>
    <t>Holidays</t>
  </si>
  <si>
    <t>OPCS304</t>
  </si>
  <si>
    <t>Medication</t>
  </si>
  <si>
    <t>OPCS305</t>
  </si>
  <si>
    <t>Dealing with Falls</t>
  </si>
  <si>
    <t>OPCS306</t>
  </si>
  <si>
    <t>Missing Person</t>
  </si>
  <si>
    <t>OPCS307</t>
  </si>
  <si>
    <t>Overview of Financial Arrangements for MHA Communities</t>
  </si>
  <si>
    <t>OPCS400</t>
  </si>
  <si>
    <t>Financial Record Keeping and Reporting</t>
  </si>
  <si>
    <t>OPCS401</t>
  </si>
  <si>
    <t>Cash Handling</t>
  </si>
  <si>
    <t>OPCS403</t>
  </si>
  <si>
    <t>Payments and Receipts</t>
  </si>
  <si>
    <t>OPCS404</t>
  </si>
  <si>
    <t>Overview</t>
  </si>
  <si>
    <t>DC01</t>
  </si>
  <si>
    <t>Daycare</t>
  </si>
  <si>
    <t>Assessment</t>
  </si>
  <si>
    <t>DC02</t>
  </si>
  <si>
    <t>Support Planning</t>
  </si>
  <si>
    <t>DC03</t>
  </si>
  <si>
    <t>Cultural, Religious and Ethnic Needs</t>
  </si>
  <si>
    <t>DC04</t>
  </si>
  <si>
    <t>Autonomy And Choice</t>
  </si>
  <si>
    <t>DC05</t>
  </si>
  <si>
    <t>Customer Care</t>
  </si>
  <si>
    <t>DC06</t>
  </si>
  <si>
    <t>Advocacy</t>
  </si>
  <si>
    <t>DC07</t>
  </si>
  <si>
    <t>DC08</t>
  </si>
  <si>
    <t>Medication - Competency Assessment</t>
  </si>
  <si>
    <t>DC08a</t>
  </si>
  <si>
    <t>Medication - Staff Training and Authorised Signature List</t>
  </si>
  <si>
    <t>DC08b</t>
  </si>
  <si>
    <t>Medication - Error and Incident Report</t>
  </si>
  <si>
    <t>DC08c</t>
  </si>
  <si>
    <t>Security Systems</t>
  </si>
  <si>
    <t>DC10</t>
  </si>
  <si>
    <t>Participation</t>
  </si>
  <si>
    <t>DC11</t>
  </si>
  <si>
    <t>Activities</t>
  </si>
  <si>
    <t>DC12</t>
  </si>
  <si>
    <t>Health and Safety</t>
  </si>
  <si>
    <t>DC13</t>
  </si>
  <si>
    <t>Infection Control</t>
  </si>
  <si>
    <t>DC14</t>
  </si>
  <si>
    <t>Missing Person (reporting of)</t>
  </si>
  <si>
    <t>DC21</t>
  </si>
  <si>
    <t>Working as a Team</t>
  </si>
  <si>
    <t>DC35</t>
  </si>
  <si>
    <t>Premises Facilities And Equipment</t>
  </si>
  <si>
    <t>DC37</t>
  </si>
  <si>
    <t>Day Care Risk Assessment</t>
  </si>
  <si>
    <t>DC39</t>
  </si>
  <si>
    <t>Non Attendance and Re-allocation</t>
  </si>
  <si>
    <t>DC40</t>
  </si>
  <si>
    <t>Non Attendance First Letter</t>
  </si>
  <si>
    <t>DC40a</t>
  </si>
  <si>
    <t>Non Attendance Second Letter</t>
  </si>
  <si>
    <t>DC40b</t>
  </si>
  <si>
    <t>Transport</t>
  </si>
  <si>
    <t>DC41</t>
  </si>
  <si>
    <t>Charging</t>
  </si>
  <si>
    <t>DC42</t>
  </si>
  <si>
    <t>Understanding and Responding to Distress Behaviour</t>
  </si>
  <si>
    <t>DC200</t>
  </si>
  <si>
    <t>Falls - Risk Management, Prevention and Treatment</t>
  </si>
  <si>
    <t>DC201</t>
  </si>
  <si>
    <t>Care and Support Planning Guidance</t>
  </si>
  <si>
    <t xml:space="preserve">DP301 </t>
  </si>
  <si>
    <t>Domiciliary</t>
  </si>
  <si>
    <t>Care and Support Planning -Documents List</t>
  </si>
  <si>
    <t>DP301a</t>
  </si>
  <si>
    <t>CSP Care and Support Planning</t>
  </si>
  <si>
    <t xml:space="preserve">DP302 </t>
  </si>
  <si>
    <t>CSP Process Flowchart</t>
  </si>
  <si>
    <t>DP302-1</t>
  </si>
  <si>
    <t>CSP Emergency Information Sheet</t>
  </si>
  <si>
    <t>DP302-2</t>
  </si>
  <si>
    <t>CSP Housing, Wellbeing and Care Assessment</t>
  </si>
  <si>
    <t>DP302-3</t>
  </si>
  <si>
    <t>CSP Budget Sheet</t>
  </si>
  <si>
    <t>DP302-3-F1</t>
  </si>
  <si>
    <t>CSP Financial Information</t>
  </si>
  <si>
    <t>DP302-3-F2</t>
  </si>
  <si>
    <t>CSP File Contents</t>
  </si>
  <si>
    <t>DP302-4</t>
  </si>
  <si>
    <t>CSP Front Page</t>
  </si>
  <si>
    <t>DP302-5</t>
  </si>
  <si>
    <t>CSP Contact Details</t>
  </si>
  <si>
    <t>DP302-6</t>
  </si>
  <si>
    <t>CSP Personal Profile and History</t>
  </si>
  <si>
    <t>DP302-7</t>
  </si>
  <si>
    <t>CSP Communications</t>
  </si>
  <si>
    <t>DP302-8</t>
  </si>
  <si>
    <t>CSP Bathing and Showering</t>
  </si>
  <si>
    <t>DP302-9</t>
  </si>
  <si>
    <t>CSP Washing and Shaving</t>
  </si>
  <si>
    <t>DP302-10</t>
  </si>
  <si>
    <t>CSP Dental Nail Eye Hair Care</t>
  </si>
  <si>
    <t>DP302-11</t>
  </si>
  <si>
    <t>CSP Dressing Undressing</t>
  </si>
  <si>
    <t>DP302-12</t>
  </si>
  <si>
    <t>CSP Continence</t>
  </si>
  <si>
    <t>DP302-13</t>
  </si>
  <si>
    <t>CSP Mobility</t>
  </si>
  <si>
    <t>DP302-14</t>
  </si>
  <si>
    <t>CSP Nutrition Hydration</t>
  </si>
  <si>
    <t>DP302-15</t>
  </si>
  <si>
    <t>CSP Skin Care</t>
  </si>
  <si>
    <t>DP302-16</t>
  </si>
  <si>
    <t>CSP Medication</t>
  </si>
  <si>
    <t>DP302-17</t>
  </si>
  <si>
    <t>CSP Household Management</t>
  </si>
  <si>
    <t>DP302-18</t>
  </si>
  <si>
    <t>CSP Shopping</t>
  </si>
  <si>
    <t>DP302-19</t>
  </si>
  <si>
    <t>CSP Financial</t>
  </si>
  <si>
    <t>DP302-20</t>
  </si>
  <si>
    <t>CSP Mental Health and Wellbeing</t>
  </si>
  <si>
    <t>DP302-21</t>
  </si>
  <si>
    <t>CSP Education Leisure and Future Goals</t>
  </si>
  <si>
    <t>DP302-22</t>
  </si>
  <si>
    <t>CSP Cultural Spiritual and End of Life</t>
  </si>
  <si>
    <t>DP302-23</t>
  </si>
  <si>
    <t>CSP Other Support</t>
  </si>
  <si>
    <t>DP302-24</t>
  </si>
  <si>
    <t>CSP Back Signature Page</t>
  </si>
  <si>
    <t>DP302-25</t>
  </si>
  <si>
    <t>CSP Confirmation of Changes Resident Signature</t>
  </si>
  <si>
    <t>DP302-25a</t>
  </si>
  <si>
    <t>CSP Outcomes Summary Record</t>
  </si>
  <si>
    <t>DP302-26</t>
  </si>
  <si>
    <t>CSP Review and Reassessment Record</t>
  </si>
  <si>
    <t>DP302-27</t>
  </si>
  <si>
    <t>CSP Daily Record</t>
  </si>
  <si>
    <t>DP302-28</t>
  </si>
  <si>
    <t>CSP Care Plan Summary</t>
  </si>
  <si>
    <t>DP302-29</t>
  </si>
  <si>
    <t>CSP Changes to Care Plan Record</t>
  </si>
  <si>
    <t>DP302-30</t>
  </si>
  <si>
    <t>CSP Staff Signature List</t>
  </si>
  <si>
    <t>DP302-31</t>
  </si>
  <si>
    <t>CSP Risk Assessment Review Record</t>
  </si>
  <si>
    <t>DP302-32</t>
  </si>
  <si>
    <t>CSP Audit</t>
  </si>
  <si>
    <t>DP302-33</t>
  </si>
  <si>
    <t>CSP Event Log</t>
  </si>
  <si>
    <t>DP302-34</t>
  </si>
  <si>
    <t>CSP RADAR Log</t>
  </si>
  <si>
    <t>DP302-35</t>
  </si>
  <si>
    <t>Nutritional Needs Assessment</t>
  </si>
  <si>
    <t>DP303</t>
  </si>
  <si>
    <t>Key Support Working</t>
  </si>
  <si>
    <t xml:space="preserve">DP304 </t>
  </si>
  <si>
    <t>Falls risk management policy retirement living and day care</t>
  </si>
  <si>
    <t>DP305</t>
  </si>
  <si>
    <t>Falls risk assessment</t>
  </si>
  <si>
    <t>DP305a</t>
  </si>
  <si>
    <t>Falls diary retirement living and day care</t>
  </si>
  <si>
    <t>DP305b</t>
  </si>
  <si>
    <t>Post falls monitoring record retirement living and day care</t>
  </si>
  <si>
    <t>DP305c</t>
  </si>
  <si>
    <t>Medication Policy</t>
  </si>
  <si>
    <t xml:space="preserve">DP306 </t>
  </si>
  <si>
    <t>Needs Assessment</t>
  </si>
  <si>
    <t xml:space="preserve">DP306a </t>
  </si>
  <si>
    <t>Profile and History</t>
  </si>
  <si>
    <t xml:space="preserve">DP306b </t>
  </si>
  <si>
    <t>PRN Protocol</t>
  </si>
  <si>
    <t xml:space="preserve">DP306c </t>
  </si>
  <si>
    <t>Body Map</t>
  </si>
  <si>
    <t xml:space="preserve">DP306d </t>
  </si>
  <si>
    <t>Staff Trained and Authorised Signature List</t>
  </si>
  <si>
    <t>DP306e</t>
  </si>
  <si>
    <t>Handover of Medicine Keys</t>
  </si>
  <si>
    <t>DP306f</t>
  </si>
  <si>
    <t>MDS MAR</t>
  </si>
  <si>
    <t xml:space="preserve">DP306g </t>
  </si>
  <si>
    <t>Blank MAR</t>
  </si>
  <si>
    <t xml:space="preserve">DP306h </t>
  </si>
  <si>
    <t>Monthly Audit</t>
  </si>
  <si>
    <t xml:space="preserve">DP306i </t>
  </si>
  <si>
    <t>Six Monthly Audit</t>
  </si>
  <si>
    <t>DP306j</t>
  </si>
  <si>
    <t>Errors and Safeguarding Guidance</t>
  </si>
  <si>
    <t>DP306L</t>
  </si>
  <si>
    <t>Shadow Shifts</t>
  </si>
  <si>
    <t>DP306m</t>
  </si>
  <si>
    <t>Annual Competency Assessment</t>
  </si>
  <si>
    <t>DP306n</t>
  </si>
  <si>
    <t>Personal Care Experience Questionnaire</t>
  </si>
  <si>
    <t>DP307</t>
  </si>
  <si>
    <t>Registered Care Manager Annual Planner</t>
  </si>
  <si>
    <t>DP407</t>
  </si>
  <si>
    <t>Household Tasks Policy and Guidance</t>
  </si>
  <si>
    <t xml:space="preserve">DP408 </t>
  </si>
  <si>
    <t>Shopping and Household Assistance - Finance Record</t>
  </si>
  <si>
    <t>DP408a</t>
  </si>
  <si>
    <t>Unaccounted Absence of a Resident</t>
  </si>
  <si>
    <t>DP500</t>
  </si>
  <si>
    <t>Acting up and Secondment Arrangements Policy</t>
  </si>
  <si>
    <t>HR1.0</t>
  </si>
  <si>
    <t>Employment</t>
  </si>
  <si>
    <t>Recruitment and Selection Policy</t>
  </si>
  <si>
    <t>HR2.0</t>
  </si>
  <si>
    <t>Disclosing Relationships at Work Policy and Procedure</t>
  </si>
  <si>
    <t>HR2.1</t>
  </si>
  <si>
    <t>International Recruitment Policy and Procedure</t>
  </si>
  <si>
    <t>HR2.2</t>
  </si>
  <si>
    <t>International Pre-Registration Nurse Checklist</t>
  </si>
  <si>
    <t>HR2.2a</t>
  </si>
  <si>
    <t>Senior Healthcare Worker Certificate of Sponsorship Compliance Checklist</t>
  </si>
  <si>
    <t>HR2.2b</t>
  </si>
  <si>
    <t>Registered Nurses Certificate of Sponsorship Checklist</t>
  </si>
  <si>
    <t>HR2.2c</t>
  </si>
  <si>
    <t>Vaccination Policy - Colleagues and Volunteers</t>
  </si>
  <si>
    <t>HR3.0</t>
  </si>
  <si>
    <t>Agency Worker Policy</t>
  </si>
  <si>
    <t>HR3.2</t>
  </si>
  <si>
    <t>MHA Agency Checklist</t>
  </si>
  <si>
    <t>HR3.2a</t>
  </si>
  <si>
    <t>Employment and Re-Employment Eligibility and Screening Policy</t>
  </si>
  <si>
    <t>HR4.1</t>
  </si>
  <si>
    <t>Personal File Checklist</t>
  </si>
  <si>
    <t>HR4.1a</t>
  </si>
  <si>
    <t>Personal File Missing Document Report Form</t>
  </si>
  <si>
    <t>HR4.1c</t>
  </si>
  <si>
    <t>HR Personal Files Audit Assessment Tool</t>
  </si>
  <si>
    <t>HR4.1d</t>
  </si>
  <si>
    <t>Equality, Diversity, and Inclusion Policy</t>
  </si>
  <si>
    <t>HR4.2</t>
  </si>
  <si>
    <t>Equality Impact Assessment (EIA) Process and Guidance</t>
  </si>
  <si>
    <t>HR4.2a</t>
  </si>
  <si>
    <t>Equality Impact Assessment Form</t>
  </si>
  <si>
    <t>HR4.2b</t>
  </si>
  <si>
    <t>Recruiting, Managing, and Developing People with a Disibility or Health Condition</t>
  </si>
  <si>
    <t>HR4.2c</t>
  </si>
  <si>
    <t>Reasonable Adjustment Action Plan Form</t>
  </si>
  <si>
    <t>HR4.2d</t>
  </si>
  <si>
    <t>Colleague Relocation Policy and Procedure</t>
  </si>
  <si>
    <t>HR4.4</t>
  </si>
  <si>
    <t>Colleague Relocation Expenses Reimbursement Tracker Form</t>
  </si>
  <si>
    <t>HR4.4a</t>
  </si>
  <si>
    <t>Redundancy Policy and Procedure</t>
  </si>
  <si>
    <t>HR4.6</t>
  </si>
  <si>
    <t>Colleagues Leaving MHA Policy and Procedure</t>
  </si>
  <si>
    <t>HR4.7</t>
  </si>
  <si>
    <t>Leavers Checklist</t>
  </si>
  <si>
    <t>HR4.7a</t>
  </si>
  <si>
    <t>Colleague Benefits Policy [HIDDEN]</t>
  </si>
  <si>
    <t>HR4.10</t>
  </si>
  <si>
    <t>Recommend a Friend Policy and Procedure</t>
  </si>
  <si>
    <t>HR4.11</t>
  </si>
  <si>
    <t>Recommend a Friend Referral Form</t>
  </si>
  <si>
    <t>HR4.11a</t>
  </si>
  <si>
    <t>Probation Policy</t>
  </si>
  <si>
    <t>HR4.12</t>
  </si>
  <si>
    <t>DBS Policy and Procedure</t>
  </si>
  <si>
    <t>HR4.13</t>
  </si>
  <si>
    <t>DBS Disclosure Certificate Record</t>
  </si>
  <si>
    <t>HR4.13a</t>
  </si>
  <si>
    <t>DBS &amp; Right to Work Evidence Required for all Interviews</t>
  </si>
  <si>
    <t>HR4.13b</t>
  </si>
  <si>
    <t>Anti-Corruption and Anti-Bribery Policy</t>
  </si>
  <si>
    <t>HR4.14</t>
  </si>
  <si>
    <t>Right to Work in the UK Policy and Procedure</t>
  </si>
  <si>
    <t>HR4.15</t>
  </si>
  <si>
    <t>FAQs and Process of Sponsorship</t>
  </si>
  <si>
    <t>HR4.15a</t>
  </si>
  <si>
    <t>Hours of Work Policy</t>
  </si>
  <si>
    <t>HR5.1</t>
  </si>
  <si>
    <t>Flexi-Time Policy</t>
  </si>
  <si>
    <t>HR5.2</t>
  </si>
  <si>
    <t>Part Time and Job Share Policy</t>
  </si>
  <si>
    <t>HR5.3</t>
  </si>
  <si>
    <t>Mobile Workers Policy</t>
  </si>
  <si>
    <t>HR5.4</t>
  </si>
  <si>
    <t>On-call and Call-out Policy</t>
  </si>
  <si>
    <t>HR5.5</t>
  </si>
  <si>
    <t>Engaging Contractors IR35 Policy</t>
  </si>
  <si>
    <t>HR5.6</t>
  </si>
  <si>
    <t>Appraisal Policy and Procedure</t>
  </si>
  <si>
    <t>HR6.1</t>
  </si>
  <si>
    <t>1:1 Review Policy</t>
  </si>
  <si>
    <t>HR6.2</t>
  </si>
  <si>
    <t>Apprenticeship policy</t>
  </si>
  <si>
    <t>HR6.3</t>
  </si>
  <si>
    <t>Advice, Support and Counselling Policy</t>
  </si>
  <si>
    <t>HR6.4</t>
  </si>
  <si>
    <t>Apprenticeship application pack</t>
  </si>
  <si>
    <t>HR6.3a</t>
  </si>
  <si>
    <t>Study Assistance Policy and Procedure</t>
  </si>
  <si>
    <t>HR6.6</t>
  </si>
  <si>
    <t>Applicationf Form Study Assistance for Level 2 and 3 Qualifications</t>
  </si>
  <si>
    <t>HR6.6a</t>
  </si>
  <si>
    <t>Applicationf Form Study Assistance for Level 4 and Above Qualifications</t>
  </si>
  <si>
    <t>HR6.6b</t>
  </si>
  <si>
    <t>People Development Policy</t>
  </si>
  <si>
    <t>HR6.7</t>
  </si>
  <si>
    <t>Competency Framework Guidance</t>
  </si>
  <si>
    <t>HR6.7a</t>
  </si>
  <si>
    <t>Work Experience Placements Policy</t>
  </si>
  <si>
    <t>HR6.8</t>
  </si>
  <si>
    <t>Work Experience Placements Information Pack</t>
  </si>
  <si>
    <t>HR6.8a</t>
  </si>
  <si>
    <t>Work Experience Placement Agreement</t>
  </si>
  <si>
    <t>HR6.8b</t>
  </si>
  <si>
    <t>Work Experience Placement Certificate Template</t>
  </si>
  <si>
    <t>HR6.8c</t>
  </si>
  <si>
    <t>Work Experience Placements Evaluation Questionnaire</t>
  </si>
  <si>
    <t>HR6.8d</t>
  </si>
  <si>
    <t>Observation of Learning and Assessment Policy</t>
  </si>
  <si>
    <t>HR6.9</t>
  </si>
  <si>
    <t>Sickness Absence Management Policy</t>
  </si>
  <si>
    <t>HR7.1</t>
  </si>
  <si>
    <t>Return to Work Form</t>
  </si>
  <si>
    <t>HR7.1c</t>
  </si>
  <si>
    <t>Occupational Health Referral Form</t>
  </si>
  <si>
    <t>HR7.1e</t>
  </si>
  <si>
    <t>Special Leave Policy and Procedure</t>
  </si>
  <si>
    <t>HR7.2</t>
  </si>
  <si>
    <t>Special Leave Request Form</t>
  </si>
  <si>
    <t>HR7.2a</t>
  </si>
  <si>
    <t>Public Duties Policy and Procedure</t>
  </si>
  <si>
    <t>HR7.2b</t>
  </si>
  <si>
    <t>Family Leave Policy and Procedure</t>
  </si>
  <si>
    <t>HR7.3</t>
  </si>
  <si>
    <t>New and Expectant Colleague Risk Assessment Form</t>
  </si>
  <si>
    <t>HR7.3a</t>
  </si>
  <si>
    <t>Maternity Leave Notification Form</t>
  </si>
  <si>
    <t>HR7.3b</t>
  </si>
  <si>
    <t>Paternity Leave Notification Form</t>
  </si>
  <si>
    <t>HR7.3c</t>
  </si>
  <si>
    <t>Adoption Confirmation Form</t>
  </si>
  <si>
    <t>HR7.3d</t>
  </si>
  <si>
    <t>Adoption Leave Planner Form</t>
  </si>
  <si>
    <t>HR7.3e</t>
  </si>
  <si>
    <t>Annual Leave Holiday Arrangements Policy</t>
  </si>
  <si>
    <t>HR7.4</t>
  </si>
  <si>
    <t>Annual Leave Holiday Entitlement Calculator</t>
  </si>
  <si>
    <t>HR7.4a</t>
  </si>
  <si>
    <t>Buy Annual Leave Form</t>
  </si>
  <si>
    <t>HR7.4b</t>
  </si>
  <si>
    <t>Sell Annual Leave Form</t>
  </si>
  <si>
    <t>HR7.4c</t>
  </si>
  <si>
    <t>Annual Leave Recording Form</t>
  </si>
  <si>
    <t>HR7.4d</t>
  </si>
  <si>
    <t>Relief Colleagues Holiday Entitlement Calculator</t>
  </si>
  <si>
    <t>HR7.4e</t>
  </si>
  <si>
    <t>Parental leave policy and procedure</t>
  </si>
  <si>
    <t>HR7.5</t>
  </si>
  <si>
    <t>Flexible Working Policy and Procedure</t>
  </si>
  <si>
    <t>HR7.8</t>
  </si>
  <si>
    <t>Meeting Invitation Letter Template</t>
  </si>
  <si>
    <t>HR7.8a</t>
  </si>
  <si>
    <t>Acceptance Letter Template</t>
  </si>
  <si>
    <t>HR7.8b</t>
  </si>
  <si>
    <t>Rejection Letter Template</t>
  </si>
  <si>
    <t>HR7.8c</t>
  </si>
  <si>
    <t>Appeal Invitation Letter Template</t>
  </si>
  <si>
    <t>HR7.8d</t>
  </si>
  <si>
    <t>Appeal Outcome Decision Overturned Letter Template</t>
  </si>
  <si>
    <t>HR7.8e</t>
  </si>
  <si>
    <t>Appeal Outcome Decision Upheld Letter Template</t>
  </si>
  <si>
    <t>HR7.8f</t>
  </si>
  <si>
    <t>Menopause Policy and Guidance</t>
  </si>
  <si>
    <t>HR7.10</t>
  </si>
  <si>
    <t>Capability Policy</t>
  </si>
  <si>
    <t>HR8.1</t>
  </si>
  <si>
    <t>Discipline Policy and Procedure</t>
  </si>
  <si>
    <t>HR8.2</t>
  </si>
  <si>
    <t>Investigation Report Guidance</t>
  </si>
  <si>
    <t>HR8.2a</t>
  </si>
  <si>
    <t>Investigation Report Template and Example</t>
  </si>
  <si>
    <t>HR8.2b</t>
  </si>
  <si>
    <t>Record of Concern Form</t>
  </si>
  <si>
    <t>HR8.2c</t>
  </si>
  <si>
    <t>Discipline Confirmation Fact finding Concluded Letter Template</t>
  </si>
  <si>
    <t>HR8.2d</t>
  </si>
  <si>
    <t>Template</t>
  </si>
  <si>
    <t>Discipline Suspension from Work Letter Template</t>
  </si>
  <si>
    <t>HR8.2e</t>
  </si>
  <si>
    <t>Discipline Alternative to Suspension Letter Template</t>
  </si>
  <si>
    <t>HR8.2f</t>
  </si>
  <si>
    <t>Discipline Sickness and Suspension Letter Template</t>
  </si>
  <si>
    <t>HR8.2g</t>
  </si>
  <si>
    <t>Discipline Invite to Investigation Meeting Letter Template</t>
  </si>
  <si>
    <t>HR8.2h</t>
  </si>
  <si>
    <t>Discipline Investigation Meeting Minutes Colleague Under Investigation Letter Template</t>
  </si>
  <si>
    <t>HR8.2i</t>
  </si>
  <si>
    <t>Discipline Investigation Meeting Minutes Witness Letter Template</t>
  </si>
  <si>
    <t>HR8.2j</t>
  </si>
  <si>
    <t>Discipline Communication to Colleague Signing Minutes Letter Template</t>
  </si>
  <si>
    <t>HR8.2k</t>
  </si>
  <si>
    <t>Discipline Suspension Lifted Letter Template</t>
  </si>
  <si>
    <t>HR8.2l</t>
  </si>
  <si>
    <t>Discipline Investigation Outcome No Formal Action Letter Template</t>
  </si>
  <si>
    <t>HR8.2m</t>
  </si>
  <si>
    <t>Discipline Investigation Outcome Invite to Disciplinary Hearing Letter Template</t>
  </si>
  <si>
    <t>HR8.2n</t>
  </si>
  <si>
    <t>Discipline Disciplinary Meeting Minutes Template Form</t>
  </si>
  <si>
    <t>HR8.2o</t>
  </si>
  <si>
    <t>Discipline Disciplinary Hearing Outcome No Formal Sanction Letter Template</t>
  </si>
  <si>
    <t>HR8.2p</t>
  </si>
  <si>
    <t>Discipline Disciplinary Hearing Outcome First OR Final Written Warning Letter Template</t>
  </si>
  <si>
    <t>HR8.2q</t>
  </si>
  <si>
    <t>Discipline Disciplinary Hearing Outcome Dismissal Letter template</t>
  </si>
  <si>
    <t>HR8.2r</t>
  </si>
  <si>
    <t>Discipline Invite to Appeal Hearing Letter Template</t>
  </si>
  <si>
    <t>HR8.2s</t>
  </si>
  <si>
    <t>Discipline Appeal Meeting Minutes Template Form</t>
  </si>
  <si>
    <t>HR8.2t</t>
  </si>
  <si>
    <t>Discipline Appeal Hearing Outcome Letter Template</t>
  </si>
  <si>
    <t>HR8.2u</t>
  </si>
  <si>
    <t>Suspension Checklist Form</t>
  </si>
  <si>
    <t>HR8.2v</t>
  </si>
  <si>
    <t>Code of Conduct and Professional Behaviour Policy</t>
  </si>
  <si>
    <t>HR8.3</t>
  </si>
  <si>
    <t>Bullying and Harassment Policy and Procedure</t>
  </si>
  <si>
    <t>HR8.5</t>
  </si>
  <si>
    <t>Resolution Policy And Procedure</t>
  </si>
  <si>
    <t>HR8.6</t>
  </si>
  <si>
    <t>Workplace Mediation Guide</t>
  </si>
  <si>
    <t>HR8.6a</t>
  </si>
  <si>
    <t>Request For Resolution Form</t>
  </si>
  <si>
    <t>HR8.6b</t>
  </si>
  <si>
    <t>Resolution Assessment Discussion Invite</t>
  </si>
  <si>
    <t>HR8.6c</t>
  </si>
  <si>
    <t>Resolution Assessment Outcome</t>
  </si>
  <si>
    <t>HR8.6d</t>
  </si>
  <si>
    <t>Facilitated Conversation Template</t>
  </si>
  <si>
    <t>HR8.6e</t>
  </si>
  <si>
    <t>Workplace Mediation Referral</t>
  </si>
  <si>
    <t>HR8.6f</t>
  </si>
  <si>
    <t>Agreement To Mediate</t>
  </si>
  <si>
    <t>HR8.6g</t>
  </si>
  <si>
    <t>Your Goals For Mediation</t>
  </si>
  <si>
    <t>HR8.6h</t>
  </si>
  <si>
    <t>Request For Formal Resolution Form</t>
  </si>
  <si>
    <t>HR8.6i</t>
  </si>
  <si>
    <t>Formal Resolution Acknowledgement</t>
  </si>
  <si>
    <t>HR8.6j</t>
  </si>
  <si>
    <t>Formal Resolution Hearing Invite</t>
  </si>
  <si>
    <t>HR8.6k</t>
  </si>
  <si>
    <t>Formal Resolution Hearing Outcome</t>
  </si>
  <si>
    <t>HR8.6L</t>
  </si>
  <si>
    <t>Formal Resolution Appeal Acknowledgment</t>
  </si>
  <si>
    <t>HR8.6m</t>
  </si>
  <si>
    <t>Formal Resolution Appeal Hearing Invite</t>
  </si>
  <si>
    <t>HR8.6n</t>
  </si>
  <si>
    <t>Formal Resolution Appeal Hearing Outcome</t>
  </si>
  <si>
    <t>HR8.6o</t>
  </si>
  <si>
    <t>Alcohol Drug and Dependency Policy</t>
  </si>
  <si>
    <t>HR8.8</t>
  </si>
  <si>
    <t>Uniform and dress code policy and procedure</t>
  </si>
  <si>
    <t>HR8.9</t>
  </si>
  <si>
    <t>Search Policy</t>
  </si>
  <si>
    <t>HR8.10</t>
  </si>
  <si>
    <t>Meals for Colleagues Policy and Procedure</t>
  </si>
  <si>
    <t>HR8.11</t>
  </si>
  <si>
    <t>Meals for Colleagues Choice Record Form</t>
  </si>
  <si>
    <t>HR8.11a</t>
  </si>
  <si>
    <t>Driving for Work and Volunteering Policy</t>
  </si>
  <si>
    <t>HR9.2</t>
  </si>
  <si>
    <t>Driving for Volunteering Driver Assessment Information Form</t>
  </si>
  <si>
    <t>HR9.2a</t>
  </si>
  <si>
    <t>Car Allowance Authorisation Form</t>
  </si>
  <si>
    <t>HR9.2b</t>
  </si>
  <si>
    <t>Protection of Salary Policy</t>
  </si>
  <si>
    <t>HR9.4</t>
  </si>
  <si>
    <t>Whistleblowing Policy and Procedure</t>
  </si>
  <si>
    <t>HR9.5</t>
  </si>
  <si>
    <t>Smoking at Work Policy</t>
  </si>
  <si>
    <t>HR9.6</t>
  </si>
  <si>
    <t>Managing Stress at Work Policy and Procedure</t>
  </si>
  <si>
    <t>HR9.7</t>
  </si>
  <si>
    <t>Long Service Recognition Policy</t>
  </si>
  <si>
    <t>HR9.11</t>
  </si>
  <si>
    <t>Obtaining and Providing References Policy and Procedure</t>
  </si>
  <si>
    <t>HR9.12</t>
  </si>
  <si>
    <t>Employment reference request form</t>
  </si>
  <si>
    <t>HR9.12a</t>
  </si>
  <si>
    <t>Providing References Form</t>
  </si>
  <si>
    <t>HR9.12b</t>
  </si>
  <si>
    <t>Social Media for Personal Use Policy</t>
  </si>
  <si>
    <t>HR9.13</t>
  </si>
  <si>
    <t>Overpayments and Underpayments Policy</t>
  </si>
  <si>
    <t>HR9.14</t>
  </si>
  <si>
    <t>Payroll and Pensions Policy</t>
  </si>
  <si>
    <t>HR9.15</t>
  </si>
  <si>
    <t>Death in Service Procedure</t>
  </si>
  <si>
    <t>HR100</t>
  </si>
  <si>
    <t>Construction Management Policy and Guidance</t>
  </si>
  <si>
    <t>EST006</t>
  </si>
  <si>
    <t>Estates</t>
  </si>
  <si>
    <t>Contractor Management Policy</t>
  </si>
  <si>
    <t>EST007</t>
  </si>
  <si>
    <t>Contractor Management Guidance</t>
  </si>
  <si>
    <t>EST007a</t>
  </si>
  <si>
    <t>Contractor Management Statement of Compliance for Small Undertakings</t>
  </si>
  <si>
    <t>EST007b</t>
  </si>
  <si>
    <t>Estates Management Service Plan</t>
  </si>
  <si>
    <t>EST008</t>
  </si>
  <si>
    <t>Income Policy</t>
  </si>
  <si>
    <t>FP001</t>
  </si>
  <si>
    <t>Finance</t>
  </si>
  <si>
    <t>Credit Control</t>
  </si>
  <si>
    <t>FP002</t>
  </si>
  <si>
    <t>Business Expenses Policy and Procedure</t>
  </si>
  <si>
    <t>FP003</t>
  </si>
  <si>
    <t>Small Scale Expenses Claim Form</t>
  </si>
  <si>
    <t>FP003a</t>
  </si>
  <si>
    <t>Invoicing for Retirement Living Policy</t>
  </si>
  <si>
    <t>FP004</t>
  </si>
  <si>
    <t>Purchasing Policy</t>
  </si>
  <si>
    <t>FP100</t>
  </si>
  <si>
    <t>Petty Cash Policy and Procedure</t>
  </si>
  <si>
    <t>FP102</t>
  </si>
  <si>
    <t>Capital Expenditure</t>
  </si>
  <si>
    <t>FP105</t>
  </si>
  <si>
    <t>Capital Expenditure Request (CER) Form</t>
  </si>
  <si>
    <t>FP105a</t>
  </si>
  <si>
    <t>Capital Disposal Approval Form</t>
  </si>
  <si>
    <t>FP105b</t>
  </si>
  <si>
    <t>Fixed Service Charge Policy</t>
  </si>
  <si>
    <t>FP106</t>
  </si>
  <si>
    <t>Variable Service Charge Policy</t>
  </si>
  <si>
    <t>FP107</t>
  </si>
  <si>
    <t>Care Homes Pricing Policy</t>
  </si>
  <si>
    <t>FP108</t>
  </si>
  <si>
    <t>Treasury Management</t>
  </si>
  <si>
    <t>FP200</t>
  </si>
  <si>
    <t>FP201</t>
  </si>
  <si>
    <t>Insurance</t>
  </si>
  <si>
    <t>FP203</t>
  </si>
  <si>
    <t xml:space="preserve">Residents Money and Valuables Policy and Procedure </t>
  </si>
  <si>
    <t>FP205</t>
  </si>
  <si>
    <t>Safe Inventory Log and Audit Form</t>
  </si>
  <si>
    <t>FP205a</t>
  </si>
  <si>
    <t>Retirement Living Money Safekeeping Record</t>
  </si>
  <si>
    <t>FP205b</t>
  </si>
  <si>
    <t>Commercial and Investment Policy</t>
  </si>
  <si>
    <t>FP206</t>
  </si>
  <si>
    <t>Help for Residents</t>
  </si>
  <si>
    <t>FP207</t>
  </si>
  <si>
    <t>External Auditors Non Audit Policy</t>
  </si>
  <si>
    <t>FP300</t>
  </si>
  <si>
    <t>Residential Care Agreement</t>
  </si>
  <si>
    <t>FF500</t>
  </si>
  <si>
    <t>Residential Care Agreement (Middlesbrough only)</t>
  </si>
  <si>
    <t>FF500a</t>
  </si>
  <si>
    <t>Small Scale Catering Food Safety Policy and Procedure</t>
  </si>
  <si>
    <t>FS01</t>
  </si>
  <si>
    <t>Food</t>
  </si>
  <si>
    <t>Allergen Matrix Form</t>
  </si>
  <si>
    <t>FS01a</t>
  </si>
  <si>
    <t>Catering Risk Assessment Form Small Scale Catering Food Safety</t>
  </si>
  <si>
    <t>FS01b</t>
  </si>
  <si>
    <t>Compliance Summary Form Small Scale Catering Food Safety</t>
  </si>
  <si>
    <t>FS01c</t>
  </si>
  <si>
    <t>Allergens Poster</t>
  </si>
  <si>
    <t>FS01d</t>
  </si>
  <si>
    <t>Allergen tent card A4</t>
  </si>
  <si>
    <t>FS01e</t>
  </si>
  <si>
    <t>Allergen tent card A5</t>
  </si>
  <si>
    <t>FS01f</t>
  </si>
  <si>
    <t>Food Handlers Agreement</t>
  </si>
  <si>
    <t>FS104</t>
  </si>
  <si>
    <t>Food Safety Policy - Food Safety Management System</t>
  </si>
  <si>
    <t>FSMS</t>
  </si>
  <si>
    <t>Charitable Giving: Third Party and Ethical Considerations Policy</t>
  </si>
  <si>
    <t>FR001</t>
  </si>
  <si>
    <t>Fundraising</t>
  </si>
  <si>
    <t>Fundraising from People with Additional Support Needs Policy</t>
  </si>
  <si>
    <t>FR003</t>
  </si>
  <si>
    <t>Gift Aid Policy and Procedure</t>
  </si>
  <si>
    <t>FR004</t>
  </si>
  <si>
    <t>Gift Aid Schedule Form</t>
  </si>
  <si>
    <t>FR004a</t>
  </si>
  <si>
    <t>Gift Aid Declaration Form</t>
  </si>
  <si>
    <t>FR004b</t>
  </si>
  <si>
    <t>Terms and Conditions for Events</t>
  </si>
  <si>
    <t>FR005</t>
  </si>
  <si>
    <t>Restricted Funds Policy</t>
  </si>
  <si>
    <t>FR006</t>
  </si>
  <si>
    <t>Restricted Funds Application Form</t>
  </si>
  <si>
    <t>FR006a</t>
  </si>
  <si>
    <t>Legacies Policy</t>
  </si>
  <si>
    <t>FR007</t>
  </si>
  <si>
    <t>Amenity Funds Policy and Procedure</t>
  </si>
  <si>
    <t>FR008</t>
  </si>
  <si>
    <t>Donation of Overpaid Resident Fees Policy and Procedure</t>
  </si>
  <si>
    <t>FR012</t>
  </si>
  <si>
    <t>Health and Safety Arrangements and Responsibilities Policy</t>
  </si>
  <si>
    <t>HS001</t>
  </si>
  <si>
    <t>Health &amp; Safety</t>
  </si>
  <si>
    <t>Annual HS Statement of Intent 2024</t>
  </si>
  <si>
    <t>HS001a</t>
  </si>
  <si>
    <t>Business Continuity and Emergency Planning Policy and Procedure</t>
  </si>
  <si>
    <t>HS310</t>
  </si>
  <si>
    <t>Emergency Disaster Management Plan Form</t>
  </si>
  <si>
    <t>HS310a</t>
  </si>
  <si>
    <t>Emergency Supply Contacts Form</t>
  </si>
  <si>
    <t>HS310b</t>
  </si>
  <si>
    <t>Emergency Grab Bag Checklist Form</t>
  </si>
  <si>
    <t>HS310c</t>
  </si>
  <si>
    <t>Fire Safety Policy and Procedure</t>
  </si>
  <si>
    <t>HS311</t>
  </si>
  <si>
    <t>Fire Emergency Action Plan FEAP Form Care Homes</t>
  </si>
  <si>
    <t>HS311a</t>
  </si>
  <si>
    <t>Fire Emergency Action Plan FEAP Form Retirement Living</t>
  </si>
  <si>
    <t>HS311b</t>
  </si>
  <si>
    <t>Individual PEEP Form</t>
  </si>
  <si>
    <t>HS311c</t>
  </si>
  <si>
    <t>All PEEPs Summary Form</t>
  </si>
  <si>
    <t>HS311d</t>
  </si>
  <si>
    <t>Fire Safety Checklist Form</t>
  </si>
  <si>
    <t>HS311e</t>
  </si>
  <si>
    <t>Fire Safety Leased Premises Risk Assessment</t>
  </si>
  <si>
    <t>HS311f</t>
  </si>
  <si>
    <t>Fire Safety Retirement Living Person Centred Risk Assessment</t>
  </si>
  <si>
    <t>HS311g</t>
  </si>
  <si>
    <t>Electrical Safety Policy and Procedure</t>
  </si>
  <si>
    <t>HS315</t>
  </si>
  <si>
    <t>Portable Appliance Visual Inspection Form</t>
  </si>
  <si>
    <t>HS315a</t>
  </si>
  <si>
    <t>Gas and Heating Safety Management Policy</t>
  </si>
  <si>
    <t>HS317</t>
  </si>
  <si>
    <t>Waste Management and Effective Disposal Policy and Procedure</t>
  </si>
  <si>
    <t>HS322</t>
  </si>
  <si>
    <t>Sharps - Safety and Management</t>
  </si>
  <si>
    <t>HS323</t>
  </si>
  <si>
    <t>Control of Substances Hazardous to Health Policy and Procedure</t>
  </si>
  <si>
    <t>HS324</t>
  </si>
  <si>
    <t>COSHH Products Register Form</t>
  </si>
  <si>
    <t>HS324a</t>
  </si>
  <si>
    <t>COSHH Assessment Form</t>
  </si>
  <si>
    <t>HS324b</t>
  </si>
  <si>
    <t>Manual Handling Policy and Procedure</t>
  </si>
  <si>
    <t>HS325</t>
  </si>
  <si>
    <t>Manual Handling Risk Assessment Checklist Form</t>
  </si>
  <si>
    <t>HS325a</t>
  </si>
  <si>
    <t>Working at Height Safely Policy and Procedure</t>
  </si>
  <si>
    <t>HS326</t>
  </si>
  <si>
    <t>Quarterly Ladders Inspection Checklist Form</t>
  </si>
  <si>
    <t>HS326a</t>
  </si>
  <si>
    <t>Personal Protective Equipment Policy</t>
  </si>
  <si>
    <t>HS328</t>
  </si>
  <si>
    <t>Water and Hot Surfaces Safety Management Policy and Procedure</t>
  </si>
  <si>
    <t>HS329</t>
  </si>
  <si>
    <t>Equipment Safety - Policy / Guidance</t>
  </si>
  <si>
    <t>HS334</t>
  </si>
  <si>
    <t>Lifting Equipment Policy</t>
  </si>
  <si>
    <t>HS336</t>
  </si>
  <si>
    <t>Lone Working Policy and Procedure</t>
  </si>
  <si>
    <t>HS338</t>
  </si>
  <si>
    <t>Lone Working Risk Assessment Form</t>
  </si>
  <si>
    <t>HS338a</t>
  </si>
  <si>
    <t>Lone Working Home Contact Safety Sheet Form</t>
  </si>
  <si>
    <t>HS338b</t>
  </si>
  <si>
    <t>Display Screen Equipment Policy</t>
  </si>
  <si>
    <t>HS339</t>
  </si>
  <si>
    <t>Full Workstation Risk Assessment Form</t>
  </si>
  <si>
    <t>HS339a</t>
  </si>
  <si>
    <t>Snow and Ice Policy and Procedure</t>
  </si>
  <si>
    <t>HS340</t>
  </si>
  <si>
    <t>Use of Latex Products Policy and Procedure</t>
  </si>
  <si>
    <t>HS341</t>
  </si>
  <si>
    <t>Managing noise risk policy and procedure</t>
  </si>
  <si>
    <t>HS347</t>
  </si>
  <si>
    <t>Asbestos Management Policy</t>
  </si>
  <si>
    <t>HS348</t>
  </si>
  <si>
    <t>Risk Assessment Policy and Procedure</t>
  </si>
  <si>
    <t>HS401</t>
  </si>
  <si>
    <t>Risk Assessment Template Form</t>
  </si>
  <si>
    <t>HS401a</t>
  </si>
  <si>
    <t>Lead and Alkaline Batteries and Secondary Cells</t>
  </si>
  <si>
    <t>HS415</t>
  </si>
  <si>
    <t>Powered Garden Equipment Policy</t>
  </si>
  <si>
    <t>HS417</t>
  </si>
  <si>
    <t>Drain Clearing Policy and Procedure</t>
  </si>
  <si>
    <t>HS419</t>
  </si>
  <si>
    <t>Environmental Risk Assessment Procedure</t>
  </si>
  <si>
    <t>HS465</t>
  </si>
  <si>
    <t>Care Homes and Retirement Living Environmental Risk Assessment Form</t>
  </si>
  <si>
    <t>HS465a</t>
  </si>
  <si>
    <t>MHA Communities and Central Support Environmental Risk Assessment</t>
  </si>
  <si>
    <t>HS465b</t>
  </si>
  <si>
    <t>First Aid Policy and Procedure</t>
  </si>
  <si>
    <t>HS511</t>
  </si>
  <si>
    <t>First Aid Needs Assessment Form</t>
  </si>
  <si>
    <t>HS511a</t>
  </si>
  <si>
    <t>First Aid Box Contents Check Form</t>
  </si>
  <si>
    <t>HS511b</t>
  </si>
  <si>
    <t>First Aid Guide Poster</t>
  </si>
  <si>
    <t>HS511c</t>
  </si>
  <si>
    <t>Health and Safety Auditing Policy</t>
  </si>
  <si>
    <t>HS601</t>
  </si>
  <si>
    <t>Health and Safety Audit - Homes and RL</t>
  </si>
  <si>
    <t>HS611a</t>
  </si>
  <si>
    <t>Health and Safety Audit - MHA Communities</t>
  </si>
  <si>
    <t>HS611b</t>
  </si>
  <si>
    <t>H&amp;S Area Manager Quarterly Audit - Homes and Retirement Living</t>
  </si>
  <si>
    <t>HS613</t>
  </si>
  <si>
    <t>Winter Checklist</t>
  </si>
  <si>
    <t>HS613a</t>
  </si>
  <si>
    <t>Incident management checklist</t>
  </si>
  <si>
    <t>HS730</t>
  </si>
  <si>
    <t>MHRA - Managing MHRA and Similar Safety Alerts</t>
  </si>
  <si>
    <t>HS801</t>
  </si>
  <si>
    <t>MHRA - Managing MHRA and similar Safety Alerts - Corrective Action Staff Register</t>
  </si>
  <si>
    <t>HS801a</t>
  </si>
  <si>
    <t>MHRA - Managing MHRA and similar Safety Alerts - Register of Alerts</t>
  </si>
  <si>
    <t>HS801b</t>
  </si>
  <si>
    <t>Motorised Electric Scooters and Buggies</t>
  </si>
  <si>
    <t>HSG13</t>
  </si>
  <si>
    <t>Enquiries and Marketing Policy</t>
  </si>
  <si>
    <t>HP002</t>
  </si>
  <si>
    <t>Homes</t>
  </si>
  <si>
    <t>Enquiries - Moving in Letter</t>
  </si>
  <si>
    <t>HP002a</t>
  </si>
  <si>
    <t>Enquiries - Enquiry Form</t>
  </si>
  <si>
    <t>HP002b</t>
  </si>
  <si>
    <t>Enquiries - Log and Waiting List</t>
  </si>
  <si>
    <t>HP002C</t>
  </si>
  <si>
    <t>Admission Assessment and Support Planning</t>
  </si>
  <si>
    <t>HP005</t>
  </si>
  <si>
    <t>Transfer and Discharge Form</t>
  </si>
  <si>
    <t>HP005a</t>
  </si>
  <si>
    <t>Return from Hospital Checklist</t>
  </si>
  <si>
    <t>HP005b</t>
  </si>
  <si>
    <t>Care Homes Support Plan Audit</t>
  </si>
  <si>
    <t>HP005c</t>
  </si>
  <si>
    <t>Nourish Support Plan Compliance Tool</t>
  </si>
  <si>
    <t>HP005d</t>
  </si>
  <si>
    <t>Keyworker and Names Care Assistant</t>
  </si>
  <si>
    <t>HP006</t>
  </si>
  <si>
    <t>Keyworker - Room Poster</t>
  </si>
  <si>
    <t>HP006a</t>
  </si>
  <si>
    <t>Keyworker - Notice Board Poster</t>
  </si>
  <si>
    <t>HP006b</t>
  </si>
  <si>
    <t>Keyworker - Listing</t>
  </si>
  <si>
    <t>HP006c</t>
  </si>
  <si>
    <t>Parkinson's</t>
  </si>
  <si>
    <t>HP105</t>
  </si>
  <si>
    <t>Diabetes</t>
  </si>
  <si>
    <t>HP106</t>
  </si>
  <si>
    <t>Diabetes - Hypoglycaemia</t>
  </si>
  <si>
    <t>HP106a</t>
  </si>
  <si>
    <t>Diabetes - Hyperglycaemia</t>
  </si>
  <si>
    <t>HP106b</t>
  </si>
  <si>
    <t>Wellbeing</t>
  </si>
  <si>
    <t>HP107</t>
  </si>
  <si>
    <t>Wellbeing - Daytime Wellbeing Checks</t>
  </si>
  <si>
    <t>HP107a</t>
  </si>
  <si>
    <t>Wellbeing - Night Wellbeing Checks</t>
  </si>
  <si>
    <t>HP107b</t>
  </si>
  <si>
    <t>Continence Management Policy</t>
  </si>
  <si>
    <t xml:space="preserve">HP108 </t>
  </si>
  <si>
    <t>Catheter Management Policy</t>
  </si>
  <si>
    <t>HP108a</t>
  </si>
  <si>
    <t>Reflexology</t>
  </si>
  <si>
    <t>HP110</t>
  </si>
  <si>
    <t>Reflexology Appendix 1 Referral Form</t>
  </si>
  <si>
    <t>HP110a</t>
  </si>
  <si>
    <t>Reflexology Appendix 2 Consent Form</t>
  </si>
  <si>
    <t>HP110b</t>
  </si>
  <si>
    <t>Reflexology Appendix 3 GP Consent</t>
  </si>
  <si>
    <t>HP110c</t>
  </si>
  <si>
    <t>Reflexology Appendix 4 Treatment Details</t>
  </si>
  <si>
    <t>HP110d</t>
  </si>
  <si>
    <t>Tissue Viability Policy</t>
  </si>
  <si>
    <t xml:space="preserve">HP111 </t>
  </si>
  <si>
    <t>Tissue Viability Root Cause Analysis</t>
  </si>
  <si>
    <t xml:space="preserve">HP111a </t>
  </si>
  <si>
    <t>Bariatric Care</t>
  </si>
  <si>
    <t>HP112</t>
  </si>
  <si>
    <t>Falls Prevention and Risk Management Policy</t>
  </si>
  <si>
    <t>HP118</t>
  </si>
  <si>
    <t>Falls Preadmission Questionnaire</t>
  </si>
  <si>
    <t>HP118a</t>
  </si>
  <si>
    <t>Multifactorial Falls Risk Assessment</t>
  </si>
  <si>
    <t>HP118b</t>
  </si>
  <si>
    <t>Post Falls Monitoring Record</t>
  </si>
  <si>
    <t>HP118c</t>
  </si>
  <si>
    <t>Falls Equipment Check Record</t>
  </si>
  <si>
    <t>HP118d</t>
  </si>
  <si>
    <t>Falls Diary</t>
  </si>
  <si>
    <t>HP118e</t>
  </si>
  <si>
    <t>Distress Behaviour Support Policy</t>
  </si>
  <si>
    <t>HP119</t>
  </si>
  <si>
    <t>Understanding and Responding to Distress Behaviour - DisDAT Tool</t>
  </si>
  <si>
    <t>HP119a</t>
  </si>
  <si>
    <t>Understanding and Responding to Distress Behaviour - DisDAT Passport</t>
  </si>
  <si>
    <t>HP119b</t>
  </si>
  <si>
    <t>Understanding and Responding to Distress Behaviour - Actions to Take</t>
  </si>
  <si>
    <t>HP119d</t>
  </si>
  <si>
    <t>Understanding and Responding to Distress Behaviour - Reducing Restrictive Interventions</t>
  </si>
  <si>
    <t>HP119e</t>
  </si>
  <si>
    <t>Understanding and Responding to Distress Behaviour - Restrictive Interventions Record</t>
  </si>
  <si>
    <t>HP119f</t>
  </si>
  <si>
    <t>HP200</t>
  </si>
  <si>
    <t>Unexpected Deaths Policy</t>
  </si>
  <si>
    <t>HP201</t>
  </si>
  <si>
    <t>Dementia Support Policy</t>
  </si>
  <si>
    <t>HP203</t>
  </si>
  <si>
    <t>National Early Warning Score (NEWS2) and RESTORE2/mini Policy</t>
  </si>
  <si>
    <t>HP204</t>
  </si>
  <si>
    <t>Nursing</t>
  </si>
  <si>
    <t>Contents</t>
  </si>
  <si>
    <t>HKH001</t>
  </si>
  <si>
    <t>Housekeeping CH</t>
  </si>
  <si>
    <t xml:space="preserve">Delegation of Healthcare Activities </t>
  </si>
  <si>
    <t>HP205</t>
  </si>
  <si>
    <t>General Information</t>
  </si>
  <si>
    <t>HKH002</t>
  </si>
  <si>
    <t xml:space="preserve">Delegation of Healthcare Activities Checklist </t>
  </si>
  <si>
    <t>HP205a</t>
  </si>
  <si>
    <t>Basics of Cleaning</t>
  </si>
  <si>
    <t>HKH003</t>
  </si>
  <si>
    <t>Controlling Odours</t>
  </si>
  <si>
    <t>HKH004</t>
  </si>
  <si>
    <t>Cleaning - What to use and Microfibre Guide</t>
  </si>
  <si>
    <t>HKH005</t>
  </si>
  <si>
    <t>Floor Cleaning Procedures- Excluding Carpets</t>
  </si>
  <si>
    <t>HKH006</t>
  </si>
  <si>
    <t>Carpet Cleaning</t>
  </si>
  <si>
    <t>HKH007</t>
  </si>
  <si>
    <t>Cleaning Bathrooms and Toilets</t>
  </si>
  <si>
    <t>HKH008</t>
  </si>
  <si>
    <t>Standard Infection Control Procedures</t>
  </si>
  <si>
    <t>HKH009</t>
  </si>
  <si>
    <t>Pest Control</t>
  </si>
  <si>
    <t>HKH010</t>
  </si>
  <si>
    <t>Laundry</t>
  </si>
  <si>
    <t>HKH011</t>
  </si>
  <si>
    <t>HKH012</t>
  </si>
  <si>
    <t>Training</t>
  </si>
  <si>
    <t>HKH013</t>
  </si>
  <si>
    <t>Cleaning Tasks</t>
  </si>
  <si>
    <t>HKH014</t>
  </si>
  <si>
    <t>Cost Control</t>
  </si>
  <si>
    <t>HKH015</t>
  </si>
  <si>
    <t>Standards, Audits and Checklists</t>
  </si>
  <si>
    <t>HKH016</t>
  </si>
  <si>
    <t>Laundry Standards and Design</t>
  </si>
  <si>
    <t>HKH017</t>
  </si>
  <si>
    <t>HKH018</t>
  </si>
  <si>
    <t>Exceeding Expectations and Introducing the WOW</t>
  </si>
  <si>
    <t>HKH019</t>
  </si>
  <si>
    <t>National Cleaning Specification for Care Homes</t>
  </si>
  <si>
    <t>NRLS1215</t>
  </si>
  <si>
    <t>HKR000</t>
  </si>
  <si>
    <t>Housekeeping RL</t>
  </si>
  <si>
    <t>HKR001</t>
  </si>
  <si>
    <t>Cleaning Standards</t>
  </si>
  <si>
    <t>HKR002</t>
  </si>
  <si>
    <t>Planning Recording and Monitoring</t>
  </si>
  <si>
    <t>HKR003</t>
  </si>
  <si>
    <t>Microfiber Cleaning</t>
  </si>
  <si>
    <t>HKR004</t>
  </si>
  <si>
    <t>HKR005</t>
  </si>
  <si>
    <t>HKR006</t>
  </si>
  <si>
    <t>COVID 19 RL Decontamination and Cleaning Processes</t>
  </si>
  <si>
    <t>HKR007</t>
  </si>
  <si>
    <t>Master cleaning schedules</t>
  </si>
  <si>
    <t>HKF</t>
  </si>
  <si>
    <t>Housekeeping Common</t>
  </si>
  <si>
    <t>Example cleaning schedule - Epworth House</t>
  </si>
  <si>
    <t>Vacant Room Checklist Form</t>
  </si>
  <si>
    <t>Housing Complaints Policy</t>
  </si>
  <si>
    <t>HMQ100</t>
  </si>
  <si>
    <t>Housing</t>
  </si>
  <si>
    <t>Housing Complaints Leaflet</t>
  </si>
  <si>
    <t>HMQ100a</t>
  </si>
  <si>
    <t>MHA Allocations and Lettings Policy</t>
  </si>
  <si>
    <t>HMQ-101</t>
  </si>
  <si>
    <t>Change of Tenancy or Lease Checklist</t>
  </si>
  <si>
    <t>HMQ-102</t>
  </si>
  <si>
    <t>Housing With Care Eligibility Criteria</t>
  </si>
  <si>
    <t>HMQ-102-F1</t>
  </si>
  <si>
    <t>Sales and Lettings Enquiry Registration Form</t>
  </si>
  <si>
    <t>HMQ-102-F2</t>
  </si>
  <si>
    <t>MHA Application Form</t>
  </si>
  <si>
    <t>HMQ-102-F3</t>
  </si>
  <si>
    <t>Housing Application Acknowledgement Letter</t>
  </si>
  <si>
    <t>HMQ-102-F4</t>
  </si>
  <si>
    <t>Risk Assessment - For Applicants and Residents</t>
  </si>
  <si>
    <t>HMQ-102-F5</t>
  </si>
  <si>
    <t>Reference Request - General</t>
  </si>
  <si>
    <t>HMQ-102-F6</t>
  </si>
  <si>
    <t>Reference Request - Landlord</t>
  </si>
  <si>
    <t>HMQ-102-F7</t>
  </si>
  <si>
    <t>Consent For Supporting Information Form</t>
  </si>
  <si>
    <t>HMQ-102-F8</t>
  </si>
  <si>
    <t>Acceptance onto The Waiting List Letter</t>
  </si>
  <si>
    <t>HMQ-102-F9</t>
  </si>
  <si>
    <t>Application For Housing Refusal Letter</t>
  </si>
  <si>
    <t>HMQ-102-F10</t>
  </si>
  <si>
    <t>Transfer Request Form</t>
  </si>
  <si>
    <t>HMQ-102-F11</t>
  </si>
  <si>
    <t>How to Rent Leaflet</t>
  </si>
  <si>
    <t>HMQ-102-F12</t>
  </si>
  <si>
    <t>Key Release Form</t>
  </si>
  <si>
    <t>HMQ-102-F13</t>
  </si>
  <si>
    <t>Property Inspection Checklist Form</t>
  </si>
  <si>
    <t>HMQ-103</t>
  </si>
  <si>
    <t>Property Inspection Process for Buyback and Market Rental Properties Guidance</t>
  </si>
  <si>
    <t>HMQ-103-F1</t>
  </si>
  <si>
    <t>Property Inspection Process - Photography Guidance</t>
  </si>
  <si>
    <t>HMQ-103-F2</t>
  </si>
  <si>
    <t>Empty Property Management Policy</t>
  </si>
  <si>
    <t>HMQ-104</t>
  </si>
  <si>
    <t>Notification of a Change to Agreement Form</t>
  </si>
  <si>
    <t>HMQ-104-F1</t>
  </si>
  <si>
    <t>Empty Property Standard</t>
  </si>
  <si>
    <t>HMQ-104-F2</t>
  </si>
  <si>
    <t>Empty Properties Standard - Checklist</t>
  </si>
  <si>
    <t>HMQ-104-F3</t>
  </si>
  <si>
    <t>Key Return Form</t>
  </si>
  <si>
    <t>HMQ-104-F4</t>
  </si>
  <si>
    <t>Offer of Accommodation Letter</t>
  </si>
  <si>
    <t>HMQ-105-F1</t>
  </si>
  <si>
    <t>Acceptance of Accommodation Form - All Housing Properties</t>
  </si>
  <si>
    <t>HMQ-105-F2</t>
  </si>
  <si>
    <t>Core Recording</t>
  </si>
  <si>
    <t>HMQ-106</t>
  </si>
  <si>
    <t>2022-23 Core Lettings Form</t>
  </si>
  <si>
    <t>HMQ-106-F1</t>
  </si>
  <si>
    <t>Personal Information Form</t>
  </si>
  <si>
    <t>HMQ-107-F1</t>
  </si>
  <si>
    <t>Welcome Plan Induction Checklist</t>
  </si>
  <si>
    <t>HMQ-107-F2</t>
  </si>
  <si>
    <t>Tenancy Checklist</t>
  </si>
  <si>
    <t>HMQ-107-F3</t>
  </si>
  <si>
    <t>Housing Only File Contents</t>
  </si>
  <si>
    <t>HMQ-107-F4</t>
  </si>
  <si>
    <t>What is MHA's Wellbeing Service?</t>
  </si>
  <si>
    <t>HMQ108</t>
  </si>
  <si>
    <t>Wellbing Recording Form</t>
  </si>
  <si>
    <t>HMQ108a</t>
  </si>
  <si>
    <t>Wellbeing Additional Support Flowchart</t>
  </si>
  <si>
    <t>HMQ108b</t>
  </si>
  <si>
    <t>Additional Wellbeing Support Discussion Form</t>
  </si>
  <si>
    <t>HMQ108c</t>
  </si>
  <si>
    <t>Pet Policy</t>
  </si>
  <si>
    <t>HMQ-206</t>
  </si>
  <si>
    <t>Pet - Application</t>
  </si>
  <si>
    <t>HMQ-206a</t>
  </si>
  <si>
    <t>Pet - Visiting Animal Application</t>
  </si>
  <si>
    <t>HMQ-206b</t>
  </si>
  <si>
    <t>Breach Of Tenancy Policy And Procedure</t>
  </si>
  <si>
    <t>HMQ-207</t>
  </si>
  <si>
    <t>Anti-Social Behaviour Policy and Procedure</t>
  </si>
  <si>
    <t>HMQ-208</t>
  </si>
  <si>
    <t>ASB Letter 1</t>
  </si>
  <si>
    <t>HMQ-208-F1</t>
  </si>
  <si>
    <t>ASB Letter 2 and Agreement</t>
  </si>
  <si>
    <t>HMQ-208-F2</t>
  </si>
  <si>
    <t>Guest Room Policy</t>
  </si>
  <si>
    <t>HMQ-503</t>
  </si>
  <si>
    <t>Use of Shared and Communal Areas Policy</t>
  </si>
  <si>
    <t>HMQ-504</t>
  </si>
  <si>
    <t>Room Hire Contract</t>
  </si>
  <si>
    <t>HMQ-504-F1</t>
  </si>
  <si>
    <t>Communal Services Selection of Contractors</t>
  </si>
  <si>
    <t>HMQ-505</t>
  </si>
  <si>
    <t>Mobility Scooter Policy</t>
  </si>
  <si>
    <t>HMQ-507</t>
  </si>
  <si>
    <t>Mobility Scooter Management Procedure</t>
  </si>
  <si>
    <t>HMQ-508</t>
  </si>
  <si>
    <t>Mobility Scooters - Resident's Guide</t>
  </si>
  <si>
    <t>HMQ-508-F1</t>
  </si>
  <si>
    <t>Mobility Scooters - Contract with MHA</t>
  </si>
  <si>
    <t>HMQ-508-F2</t>
  </si>
  <si>
    <t>Mobility Scooters - CSHS Good Practice Guide</t>
  </si>
  <si>
    <t>HMQ-508-F3</t>
  </si>
  <si>
    <t>TV Licensing Policy</t>
  </si>
  <si>
    <t>HMQ-509</t>
  </si>
  <si>
    <t>TV Licensing - (Aged 74 and under) Add to concessionary licence</t>
  </si>
  <si>
    <t>HMQ-509-F1</t>
  </si>
  <si>
    <t>TV Licensing - (Aged 75 and over) Add to concessionary licence</t>
  </si>
  <si>
    <t>HMQ-509-F2</t>
  </si>
  <si>
    <t>Housing Manager Annual Planner</t>
  </si>
  <si>
    <t>HMQ-510</t>
  </si>
  <si>
    <t xml:space="preserve">Additional Services to Housing Residents </t>
  </si>
  <si>
    <t>HMQ-801</t>
  </si>
  <si>
    <t>Additional Services Checklist For Managers</t>
  </si>
  <si>
    <t>HMQ-801-F1</t>
  </si>
  <si>
    <t>Purchase Of Additional Services Form</t>
  </si>
  <si>
    <t>HMQ-801-F2</t>
  </si>
  <si>
    <t>Additional Services Satisfaction Form</t>
  </si>
  <si>
    <t>HMQ-801-F3</t>
  </si>
  <si>
    <t>ARCO Guidelines</t>
  </si>
  <si>
    <t>HMQ901</t>
  </si>
  <si>
    <t>ARCO Internal Compliance Audit Guidance and Form</t>
  </si>
  <si>
    <t xml:space="preserve">HMQ901a </t>
  </si>
  <si>
    <t>The ARCO Consumer Code</t>
  </si>
  <si>
    <t>HMQ901b</t>
  </si>
  <si>
    <t>Resident Involvement Tenant I and E Standard Guidance</t>
  </si>
  <si>
    <t xml:space="preserve">HMQ901c </t>
  </si>
  <si>
    <t>Order Form</t>
  </si>
  <si>
    <t>HMQP04</t>
  </si>
  <si>
    <t>Site Work Sheet</t>
  </si>
  <si>
    <t>HMQP05</t>
  </si>
  <si>
    <t>Property Remedial Works Acceptance Form</t>
  </si>
  <si>
    <t>HMQP08</t>
  </si>
  <si>
    <t>Repairs Feedback Resident and Scheme</t>
  </si>
  <si>
    <t>HMQP06</t>
  </si>
  <si>
    <t>Information Governance Policy</t>
  </si>
  <si>
    <t>IG01</t>
  </si>
  <si>
    <t>Information Governance</t>
  </si>
  <si>
    <t>Retention Schedule Guidance</t>
  </si>
  <si>
    <t>IG01a</t>
  </si>
  <si>
    <t>Archive and Retrieval Log Fom</t>
  </si>
  <si>
    <t>IG01b</t>
  </si>
  <si>
    <t>Archive Box Label Template</t>
  </si>
  <si>
    <t>IG01c</t>
  </si>
  <si>
    <t>Data Protection Policy</t>
  </si>
  <si>
    <t>IG02</t>
  </si>
  <si>
    <t>Data Processing Agreement Template Form</t>
  </si>
  <si>
    <t>IG02a</t>
  </si>
  <si>
    <t>Verbal Consent Record Form</t>
  </si>
  <si>
    <t>IG02b</t>
  </si>
  <si>
    <t>Media Consent Form (Paper)</t>
  </si>
  <si>
    <t>IG02c</t>
  </si>
  <si>
    <t>Media Consent Form (Digital)</t>
  </si>
  <si>
    <t>IG02d</t>
  </si>
  <si>
    <t>Legitimate Interest Assessment Form</t>
  </si>
  <si>
    <t>IG02e</t>
  </si>
  <si>
    <t>Appropriate Policy Document Guidance</t>
  </si>
  <si>
    <t>IG02f</t>
  </si>
  <si>
    <t>Data Protection Annual Audit Form</t>
  </si>
  <si>
    <t>IG02g</t>
  </si>
  <si>
    <t>Data Protection Impact Assessment Form</t>
  </si>
  <si>
    <t>IG02h</t>
  </si>
  <si>
    <t>Data Sharing Agreement Template Form</t>
  </si>
  <si>
    <t>IG02i</t>
  </si>
  <si>
    <t>Data Subject Rights Policy</t>
  </si>
  <si>
    <t>IG03</t>
  </si>
  <si>
    <t>Colleagues Privacy Notice</t>
  </si>
  <si>
    <t>IG03a</t>
  </si>
  <si>
    <t>Residents and Tenants Privacy Notice</t>
  </si>
  <si>
    <t>IG03b</t>
  </si>
  <si>
    <t>MHA Communities Privacy Notice</t>
  </si>
  <si>
    <t>IG03c</t>
  </si>
  <si>
    <t>Relatives Privacy Notice</t>
  </si>
  <si>
    <t>IG03d</t>
  </si>
  <si>
    <t>Marketing and Fundraising Privacy Notice</t>
  </si>
  <si>
    <t>IG03e</t>
  </si>
  <si>
    <t>Sales and Letting Privacy Notice</t>
  </si>
  <si>
    <t>IG03f</t>
  </si>
  <si>
    <t>Website Privacy Notice</t>
  </si>
  <si>
    <t>IG03g</t>
  </si>
  <si>
    <t>MHA Mobile Phone Apps Privacy Notice</t>
  </si>
  <si>
    <t>IG03h</t>
  </si>
  <si>
    <t>Disclosure Receipt - Data Subject</t>
  </si>
  <si>
    <t>IG03i</t>
  </si>
  <si>
    <t>Disclosure Receipt - Police</t>
  </si>
  <si>
    <t>IG03j</t>
  </si>
  <si>
    <t>Disclosure Receipt - Safeguarding</t>
  </si>
  <si>
    <t>IG03k</t>
  </si>
  <si>
    <t>Disclosure Receipt - Coroner</t>
  </si>
  <si>
    <t>IG03L</t>
  </si>
  <si>
    <t>Personal data incident reporting procedure</t>
  </si>
  <si>
    <t>IG04</t>
  </si>
  <si>
    <t>Records of the Deceased</t>
  </si>
  <si>
    <t>IG05</t>
  </si>
  <si>
    <t>Principles for Access to GP Systems</t>
  </si>
  <si>
    <t>IG100</t>
  </si>
  <si>
    <t>Caldicott Guardian Principles</t>
  </si>
  <si>
    <t>IG101</t>
  </si>
  <si>
    <t>Computer Use Policy</t>
  </si>
  <si>
    <t>IT1</t>
  </si>
  <si>
    <t>IT</t>
  </si>
  <si>
    <t>Hardware Procurement and Allocation Policy</t>
  </si>
  <si>
    <t>IT2</t>
  </si>
  <si>
    <t>System Administration Policy</t>
  </si>
  <si>
    <t>IT3</t>
  </si>
  <si>
    <t>Security Patching Policy</t>
  </si>
  <si>
    <t>IT4</t>
  </si>
  <si>
    <t>Disposal and Recycling of IT Equipment Policy and Procedure</t>
  </si>
  <si>
    <t>IT5</t>
  </si>
  <si>
    <t>Donated IT Equipment Policy</t>
  </si>
  <si>
    <t>IT6</t>
  </si>
  <si>
    <t>IT Procurement and Funding Policy and Procedure</t>
  </si>
  <si>
    <t>IT7</t>
  </si>
  <si>
    <t>Use of Residents Computers</t>
  </si>
  <si>
    <t>IT8</t>
  </si>
  <si>
    <t>Use of Smart Wi-Fi Devices Policy</t>
  </si>
  <si>
    <t>IT9</t>
  </si>
  <si>
    <t>Use of Generative Artificial Intelligence (AI) Systems Policy</t>
  </si>
  <si>
    <t>IT10</t>
  </si>
  <si>
    <t>Digital Safeguarding Policy</t>
  </si>
  <si>
    <t>TEC017</t>
  </si>
  <si>
    <t>Media Relations Protocol</t>
  </si>
  <si>
    <t>M001</t>
  </si>
  <si>
    <t>Marketing</t>
  </si>
  <si>
    <t>Media Release Briefing Template</t>
  </si>
  <si>
    <t>M001a</t>
  </si>
  <si>
    <t>Media Enquiry Template</t>
  </si>
  <si>
    <t>M001b</t>
  </si>
  <si>
    <t>Guidance for Media Interviews</t>
  </si>
  <si>
    <t>M001c</t>
  </si>
  <si>
    <t>Celebrity and VIP Visitors Protocol</t>
  </si>
  <si>
    <t>M002</t>
  </si>
  <si>
    <t>Email SMS and Notification Marketing Policy and Procedure</t>
  </si>
  <si>
    <t>M003</t>
  </si>
  <si>
    <t>Using Social Media to Promote MHA</t>
  </si>
  <si>
    <t>M004</t>
  </si>
  <si>
    <t>Website management policy</t>
  </si>
  <si>
    <t>M005</t>
  </si>
  <si>
    <t>MED101</t>
  </si>
  <si>
    <t>Medication Ordering Policy</t>
  </si>
  <si>
    <t>MED102</t>
  </si>
  <si>
    <t>Receipt and Storage of Medication Policy</t>
  </si>
  <si>
    <t>MED103</t>
  </si>
  <si>
    <t>Preparation for and Administration of Medication Policy</t>
  </si>
  <si>
    <t>MED104</t>
  </si>
  <si>
    <t>Return and Disposal of Medication Policy</t>
  </si>
  <si>
    <t>MED105</t>
  </si>
  <si>
    <t>Medication Incidents and Errors Policy</t>
  </si>
  <si>
    <t>MED106</t>
  </si>
  <si>
    <t>Controlled Drugs Policy</t>
  </si>
  <si>
    <t>MED107</t>
  </si>
  <si>
    <t>Medication Quality Assurance Policy</t>
  </si>
  <si>
    <t>MED108</t>
  </si>
  <si>
    <t>MHA Carers medication notes</t>
  </si>
  <si>
    <t>MED109</t>
  </si>
  <si>
    <t>Red File Index</t>
  </si>
  <si>
    <t>MED200</t>
  </si>
  <si>
    <t>Local Medication Arrangements Policy</t>
  </si>
  <si>
    <t>MED201</t>
  </si>
  <si>
    <t>Staff Signature List</t>
  </si>
  <si>
    <t>MED202</t>
  </si>
  <si>
    <t>Staff Competent List</t>
  </si>
  <si>
    <t>MED203</t>
  </si>
  <si>
    <t>Handover of Medication Keys Record</t>
  </si>
  <si>
    <t>MED204</t>
  </si>
  <si>
    <t>Medication Fridge and Room Temperature Record</t>
  </si>
  <si>
    <t>MED205</t>
  </si>
  <si>
    <t>Medication Profile and Risk Assessment</t>
  </si>
  <si>
    <t>MED206</t>
  </si>
  <si>
    <t>PRN Medication Procedures</t>
  </si>
  <si>
    <t>MED207</t>
  </si>
  <si>
    <t>Specific Time Administration Record</t>
  </si>
  <si>
    <t>MED207a</t>
  </si>
  <si>
    <t>PRN Medication Protocol Template</t>
  </si>
  <si>
    <t>MED207b</t>
  </si>
  <si>
    <t>TMAR Non Medicated Creams Record</t>
  </si>
  <si>
    <t>MED208a</t>
  </si>
  <si>
    <t>TMAR Prescribed Medicated Creams</t>
  </si>
  <si>
    <t>MED208b</t>
  </si>
  <si>
    <t>Medicated Skin Patches Policy</t>
  </si>
  <si>
    <t>MED209</t>
  </si>
  <si>
    <t>Patch Check and Change Record</t>
  </si>
  <si>
    <t>MED209a</t>
  </si>
  <si>
    <t>Warfarin</t>
  </si>
  <si>
    <t>MED210</t>
  </si>
  <si>
    <t>Warfarin Administration Record</t>
  </si>
  <si>
    <t>MED210a</t>
  </si>
  <si>
    <t>Subcutaneous Anticoagulant Administration Record</t>
  </si>
  <si>
    <t>MED210b</t>
  </si>
  <si>
    <t>Homely Remedies and Over The Counter Medication Procedures</t>
  </si>
  <si>
    <t>MED211</t>
  </si>
  <si>
    <t>Homely Remedies - GP Letter</t>
  </si>
  <si>
    <t>MED211a</t>
  </si>
  <si>
    <t>Homely Remedies Stock Check Record</t>
  </si>
  <si>
    <t>MED211b</t>
  </si>
  <si>
    <t>Digoxin Administration and Oximeter Competency</t>
  </si>
  <si>
    <t>MED212</t>
  </si>
  <si>
    <t>Self Medication Policy</t>
  </si>
  <si>
    <t>MED214</t>
  </si>
  <si>
    <t>Self Medication Assessment</t>
  </si>
  <si>
    <t>MED214a</t>
  </si>
  <si>
    <t>Daily MAR Check Record</t>
  </si>
  <si>
    <t>MED215</t>
  </si>
  <si>
    <t>Medication Stock Check</t>
  </si>
  <si>
    <t>MED215a</t>
  </si>
  <si>
    <t>Reasons for MAR Check Poster</t>
  </si>
  <si>
    <t>MED215b</t>
  </si>
  <si>
    <t>Insulin Administration Record</t>
  </si>
  <si>
    <t>MED216</t>
  </si>
  <si>
    <t>Blood Glucose Record</t>
  </si>
  <si>
    <t>MED216a</t>
  </si>
  <si>
    <t>Subcutaneous Infusion Record</t>
  </si>
  <si>
    <t>MED217</t>
  </si>
  <si>
    <t>Syringe Driver Infusion Record</t>
  </si>
  <si>
    <t>MED218</t>
  </si>
  <si>
    <t>PEG RIG BGT Administration</t>
  </si>
  <si>
    <t>MED219</t>
  </si>
  <si>
    <t>Covert Medication Administration Policy</t>
  </si>
  <si>
    <t>MED220</t>
  </si>
  <si>
    <t>Covert Medication Administration Checklist</t>
  </si>
  <si>
    <t>MED220a</t>
  </si>
  <si>
    <t>Covert Medication Administration Form</t>
  </si>
  <si>
    <t>MED220b</t>
  </si>
  <si>
    <t>Covert Medication Administration Flowchart</t>
  </si>
  <si>
    <t>MED220c</t>
  </si>
  <si>
    <t>Psychotropic Medication Policy</t>
  </si>
  <si>
    <t>MED221</t>
  </si>
  <si>
    <t>Psychotropic Medication Assessment</t>
  </si>
  <si>
    <t>MED221a</t>
  </si>
  <si>
    <t>Non Oral Medication including insulin Policy</t>
  </si>
  <si>
    <t>MED222</t>
  </si>
  <si>
    <t>Outings, Leave, Transfers and Discharge Policy</t>
  </si>
  <si>
    <t>MED223</t>
  </si>
  <si>
    <t>Swallowing Difficulties Policy</t>
  </si>
  <si>
    <t>MED225</t>
  </si>
  <si>
    <t>Oxygen Therapy</t>
  </si>
  <si>
    <t>MED226</t>
  </si>
  <si>
    <t>Oxygen Competency Assessment</t>
  </si>
  <si>
    <t>MED226a</t>
  </si>
  <si>
    <t>Full Competency</t>
  </si>
  <si>
    <t>MED227</t>
  </si>
  <si>
    <t>TMAR Competency</t>
  </si>
  <si>
    <t>MED227a</t>
  </si>
  <si>
    <t>Receipt and Witness Competency</t>
  </si>
  <si>
    <t>MED227b</t>
  </si>
  <si>
    <t>CD Receipt and Witness Competency</t>
  </si>
  <si>
    <t>MED227c</t>
  </si>
  <si>
    <t>Full Medication Audit</t>
  </si>
  <si>
    <t>MED228</t>
  </si>
  <si>
    <t>Short Medication Audit</t>
  </si>
  <si>
    <t>MED228a</t>
  </si>
  <si>
    <t>Medication Focussed Checks Record</t>
  </si>
  <si>
    <t>MED228b</t>
  </si>
  <si>
    <t>Emergency Events Like Fire Policy</t>
  </si>
  <si>
    <t>MED229</t>
  </si>
  <si>
    <t>Hazardous Cytotoxic Medication Policy</t>
  </si>
  <si>
    <t>MED230</t>
  </si>
  <si>
    <t>Music Therapy Policy</t>
  </si>
  <si>
    <t>MT001</t>
  </si>
  <si>
    <t>Music Therapy</t>
  </si>
  <si>
    <t>Music Therapy - Consent Form</t>
  </si>
  <si>
    <t>MT001a</t>
  </si>
  <si>
    <t>Music Therapy - Group Feedback Form</t>
  </si>
  <si>
    <t>MT001b</t>
  </si>
  <si>
    <t>Music Therapy - Data Management</t>
  </si>
  <si>
    <t>MT002</t>
  </si>
  <si>
    <t>Music Therapy - Log of Audio or Video Data</t>
  </si>
  <si>
    <t>MT002a</t>
  </si>
  <si>
    <t>Music Choice and Preference</t>
  </si>
  <si>
    <t>MT003</t>
  </si>
  <si>
    <t>PIN, Registration and Revalidation</t>
  </si>
  <si>
    <t>NP001</t>
  </si>
  <si>
    <t>Supervision for Registered Nurses Policy</t>
  </si>
  <si>
    <t>NP002</t>
  </si>
  <si>
    <t>Registered Nurse Clinical Supervision Schedule</t>
  </si>
  <si>
    <t>NP002a</t>
  </si>
  <si>
    <t>Registered Nurse Clinical Supervision Contract</t>
  </si>
  <si>
    <t>NP002b</t>
  </si>
  <si>
    <t>Registered Nurse Clinical Supervision Date Log</t>
  </si>
  <si>
    <t>NP002c</t>
  </si>
  <si>
    <t>Registered Nurse Clinical Supervision Session Record</t>
  </si>
  <si>
    <t>NP002d</t>
  </si>
  <si>
    <t>Registered Nurse Clinical Supervision Questionnaire</t>
  </si>
  <si>
    <t>NP002e</t>
  </si>
  <si>
    <t>Named Nurse Policy</t>
  </si>
  <si>
    <t>NP003</t>
  </si>
  <si>
    <t>Named Nurse Room Poster</t>
  </si>
  <si>
    <t>NP003a</t>
  </si>
  <si>
    <t>Named Nurse Notice Board Poster</t>
  </si>
  <si>
    <t>NP003b</t>
  </si>
  <si>
    <t>Named Nurse Listing</t>
  </si>
  <si>
    <t>NP003c</t>
  </si>
  <si>
    <t>Immunisation Policy</t>
  </si>
  <si>
    <t xml:space="preserve">NP202 </t>
  </si>
  <si>
    <t>Immunisation - Consent for Vaccination</t>
  </si>
  <si>
    <t xml:space="preserve">NP202a </t>
  </si>
  <si>
    <t>Immunisation - Authorisation for a Registered Nurse to Administer Vaccines Record</t>
  </si>
  <si>
    <t xml:space="preserve">NP202b </t>
  </si>
  <si>
    <t>Immunisation - Authorisation for a Registered Nurse to Administer Adrenaline Record</t>
  </si>
  <si>
    <t xml:space="preserve">NP202c </t>
  </si>
  <si>
    <t>Immunisation - Staff Vaccination Log</t>
  </si>
  <si>
    <t xml:space="preserve">NP202d </t>
  </si>
  <si>
    <t>Venipuncture and Cannulation Policy</t>
  </si>
  <si>
    <t xml:space="preserve">NP204 </t>
  </si>
  <si>
    <t>BiPAP - Bi Level Positive Airway Pressure - Non Invasive Ventilation Policy</t>
  </si>
  <si>
    <t>NP205</t>
  </si>
  <si>
    <t>BiPAP - Problem Interventions Chart</t>
  </si>
  <si>
    <t>NP205a</t>
  </si>
  <si>
    <t>Verification of Expected Death Policy</t>
  </si>
  <si>
    <t xml:space="preserve">NP206 </t>
  </si>
  <si>
    <t>Verification of Expected Death Record</t>
  </si>
  <si>
    <t xml:space="preserve">NP206a </t>
  </si>
  <si>
    <t xml:space="preserve">Verification of Expected Death Checklist for Registered Nurses </t>
  </si>
  <si>
    <t>NP206b</t>
  </si>
  <si>
    <t>Digital Removal of Faeces</t>
  </si>
  <si>
    <t>NP207</t>
  </si>
  <si>
    <t>Subcutaneous Infusion</t>
  </si>
  <si>
    <t xml:space="preserve">NP208 </t>
  </si>
  <si>
    <t>Subcutaneous Infusion - Procedure</t>
  </si>
  <si>
    <t>NP208a</t>
  </si>
  <si>
    <t>T34 Syringe Pump</t>
  </si>
  <si>
    <t>NP209</t>
  </si>
  <si>
    <t>T34 Syringe Pump - Using the syringe pump</t>
  </si>
  <si>
    <t>NP209a</t>
  </si>
  <si>
    <t xml:space="preserve">APO-go Apomorphine Policy </t>
  </si>
  <si>
    <t>NP210</t>
  </si>
  <si>
    <t>APO-go apomorphine infusion and pump setup poster</t>
  </si>
  <si>
    <t>NP210a</t>
  </si>
  <si>
    <t>APO-go apomorphine skin management guide</t>
  </si>
  <si>
    <t>NP210b</t>
  </si>
  <si>
    <t>APO-go apomorphine infusion record</t>
  </si>
  <si>
    <t>NP210c</t>
  </si>
  <si>
    <t>APO-go apomorphine nurse competency</t>
  </si>
  <si>
    <t>NP210d</t>
  </si>
  <si>
    <t>Upper Airway Suctioning Policy</t>
  </si>
  <si>
    <t xml:space="preserve">NP211 </t>
  </si>
  <si>
    <t>Upper Airway Suctioning Procedure</t>
  </si>
  <si>
    <t>NP211a</t>
  </si>
  <si>
    <t>Upper Airway Suctioning Daily Checks of Machines Not In Use</t>
  </si>
  <si>
    <t>NP211b</t>
  </si>
  <si>
    <t>Upper Airway Suctioning Individual Record</t>
  </si>
  <si>
    <t>NP211c</t>
  </si>
  <si>
    <t>Gastrostomy - Enteral Feeding</t>
  </si>
  <si>
    <t xml:space="preserve">NP212 </t>
  </si>
  <si>
    <t>Gastrostomy - Pump, Bolus and Medication</t>
  </si>
  <si>
    <t>NP212a</t>
  </si>
  <si>
    <t>Gastrostomy - Stoma Care Record</t>
  </si>
  <si>
    <t>NP212b</t>
  </si>
  <si>
    <t>Gastrostomy - Changing a BGT Procedure</t>
  </si>
  <si>
    <t>NP212c</t>
  </si>
  <si>
    <t>Gastrostomy - BGT Change Record</t>
  </si>
  <si>
    <t>NP212d</t>
  </si>
  <si>
    <t>Gastrostomy - Support Plan</t>
  </si>
  <si>
    <t>NP212e</t>
  </si>
  <si>
    <t>Nephrostomy Care Policy</t>
  </si>
  <si>
    <t>NP213</t>
  </si>
  <si>
    <t>Nephrostomy - Care Record</t>
  </si>
  <si>
    <t>NP213a</t>
  </si>
  <si>
    <t>Nephrostomy - Fluid Balance Record</t>
  </si>
  <si>
    <t>NP213b</t>
  </si>
  <si>
    <t>Tracheostomy Policy</t>
  </si>
  <si>
    <t>NP214</t>
  </si>
  <si>
    <t>Tracheostomy - 2 Hourly Care</t>
  </si>
  <si>
    <t>NP214a</t>
  </si>
  <si>
    <t>Tracheostomy - 4 Hourly Care</t>
  </si>
  <si>
    <t>NP214b</t>
  </si>
  <si>
    <t>Tracheostomy - Change Record</t>
  </si>
  <si>
    <t>NP214c</t>
  </si>
  <si>
    <t>Tracheostomy - Change Summary Record</t>
  </si>
  <si>
    <t>NP214d</t>
  </si>
  <si>
    <t>Tracheostomy - Emergency Management</t>
  </si>
  <si>
    <t>NP214e</t>
  </si>
  <si>
    <t>Laryngectomy Stoma Care Policy</t>
  </si>
  <si>
    <t>NP215</t>
  </si>
  <si>
    <t>Laryngectomy - Check and Clean Record</t>
  </si>
  <si>
    <t>NP215a</t>
  </si>
  <si>
    <t>Laryngectomy - Emergency Management Flowchart</t>
  </si>
  <si>
    <t>NP215b</t>
  </si>
  <si>
    <t>Aerosol Generating Procedures Risk Assessment</t>
  </si>
  <si>
    <t>NP216</t>
  </si>
  <si>
    <t>FFP3 Face Fit Test Record</t>
  </si>
  <si>
    <t>NP216a</t>
  </si>
  <si>
    <t>Modern Slavery and Human Trafficing Statement</t>
  </si>
  <si>
    <t>G100a</t>
  </si>
  <si>
    <t>Governance</t>
  </si>
  <si>
    <t>Policy Management Policy</t>
  </si>
  <si>
    <t>G107</t>
  </si>
  <si>
    <t>Policy Management - Read and Understood Form</t>
  </si>
  <si>
    <t>G107a</t>
  </si>
  <si>
    <t>Research Policy</t>
  </si>
  <si>
    <t>G108</t>
  </si>
  <si>
    <t>Research - Criteria for Research Approval</t>
  </si>
  <si>
    <t>G108a</t>
  </si>
  <si>
    <t>Duty of Candour</t>
  </si>
  <si>
    <t>G109</t>
  </si>
  <si>
    <t>Complaints Policy &amp; Procedure</t>
  </si>
  <si>
    <t>G200</t>
  </si>
  <si>
    <t>Complaints Notification Form Stage 1</t>
  </si>
  <si>
    <t>G200a</t>
  </si>
  <si>
    <t>Complaints Template Letters for Stage 1</t>
  </si>
  <si>
    <t>G200b</t>
  </si>
  <si>
    <t>Complaints Feedback Poster</t>
  </si>
  <si>
    <t>G200c</t>
  </si>
  <si>
    <t>Complaints Procedure Information Leaflet</t>
  </si>
  <si>
    <t>G200d</t>
  </si>
  <si>
    <t>Coroner's Referrals and Inquests Policy</t>
  </si>
  <si>
    <t>G300</t>
  </si>
  <si>
    <t>Coroner's Colleague Statement</t>
  </si>
  <si>
    <t>G300a</t>
  </si>
  <si>
    <t>Terms of Reference (TOR) - Hospitality Reference Group</t>
  </si>
  <si>
    <t>G400</t>
  </si>
  <si>
    <t>Terms of Reference (TOR) - Health, Safety, and Fire Committee</t>
  </si>
  <si>
    <t>G401</t>
  </si>
  <si>
    <t>Quality Systems User Group - Terms of Reference</t>
  </si>
  <si>
    <t>G406</t>
  </si>
  <si>
    <t>Use of Copyright, Film Sound Recordings, and Music Policy</t>
  </si>
  <si>
    <t>G500</t>
  </si>
  <si>
    <t>Incident Response and Escalation Policy</t>
  </si>
  <si>
    <t>G501</t>
  </si>
  <si>
    <t>Risk Management Policy</t>
  </si>
  <si>
    <t>G600</t>
  </si>
  <si>
    <t>Fraud Prevention Policy and Response Plan</t>
  </si>
  <si>
    <t>G700</t>
  </si>
  <si>
    <t>MHA Project Change and Delivery Framework</t>
  </si>
  <si>
    <t>G900</t>
  </si>
  <si>
    <t>Quality Assurance Framework</t>
  </si>
  <si>
    <t>Q1.02</t>
  </si>
  <si>
    <t>Delegation of Authority Policy</t>
  </si>
  <si>
    <t>Q1.03</t>
  </si>
  <si>
    <t>RADAR - Serious Incident Events List</t>
  </si>
  <si>
    <t>Q1.05b</t>
  </si>
  <si>
    <t>RADAR - Back-Up Form</t>
  </si>
  <si>
    <t>Q1.05d</t>
  </si>
  <si>
    <t>RADAR - Staff Statement Template</t>
  </si>
  <si>
    <t>Q1.05e</t>
  </si>
  <si>
    <t>Quality Assessment Guidance</t>
  </si>
  <si>
    <t>Q1.11</t>
  </si>
  <si>
    <t>Health and Safety Monitoring</t>
  </si>
  <si>
    <t>Q1.14</t>
  </si>
  <si>
    <t>External Audits</t>
  </si>
  <si>
    <t>Q1.17</t>
  </si>
  <si>
    <t>Learning - To Improve Safety Template</t>
  </si>
  <si>
    <t>Q1.19b</t>
  </si>
  <si>
    <t>Learning - To Improve Safety Memo</t>
  </si>
  <si>
    <t>Q1.19c</t>
  </si>
  <si>
    <t>Quality Improvement Forum - CH Terms of Reference</t>
  </si>
  <si>
    <t>Q2.01</t>
  </si>
  <si>
    <t>Quality Improvement Forum - RL Terms of Reference</t>
  </si>
  <si>
    <t>Q2.01a</t>
  </si>
  <si>
    <t>Quality and Risk Groups - Terms of Reference</t>
  </si>
  <si>
    <t>Q2.03</t>
  </si>
  <si>
    <t>Quality and Risk Group - Standard Agenda</t>
  </si>
  <si>
    <t>Q2.03a</t>
  </si>
  <si>
    <t>Night Visit and Night Check Guidelines</t>
  </si>
  <si>
    <t>Q2.06</t>
  </si>
  <si>
    <t>Managers Night Visit Record</t>
  </si>
  <si>
    <t>Q2.06a</t>
  </si>
  <si>
    <t>Nursing Strategy Steering Group - Terms of Reference</t>
  </si>
  <si>
    <t>Q7.01</t>
  </si>
  <si>
    <t>Daily Allocation Sheet</t>
  </si>
  <si>
    <t>QG2.1</t>
  </si>
  <si>
    <t>Operational Governance Guidelines and Flowchart</t>
  </si>
  <si>
    <t>QG2.10</t>
  </si>
  <si>
    <t>Daily Huddle</t>
  </si>
  <si>
    <t>QG2.2</t>
  </si>
  <si>
    <t>Managers Daily Walk Around</t>
  </si>
  <si>
    <t>QG2.4</t>
  </si>
  <si>
    <t>Resident of the Day</t>
  </si>
  <si>
    <t>QG2.5</t>
  </si>
  <si>
    <t>SAM Quarterly Audit</t>
  </si>
  <si>
    <t>QG2.6</t>
  </si>
  <si>
    <t>Continuous improvement plan (CIP) blank template</t>
  </si>
  <si>
    <t>QG2.9</t>
  </si>
  <si>
    <t>Care Homes - Audit Schedule</t>
  </si>
  <si>
    <t>QG207</t>
  </si>
  <si>
    <t>Area Manager Audit</t>
  </si>
  <si>
    <t>QG208</t>
  </si>
  <si>
    <t>Area Manager Audit Wales</t>
  </si>
  <si>
    <t>QG209</t>
  </si>
  <si>
    <t>Quality governance framework timetable</t>
  </si>
  <si>
    <t>QG3.2</t>
  </si>
  <si>
    <t>Quality Review Group - Terms of Reference</t>
  </si>
  <si>
    <t>QG402</t>
  </si>
  <si>
    <t>Ethics and Research Committee - Terms of Reference</t>
  </si>
  <si>
    <t>QG403</t>
  </si>
  <si>
    <t>Quality Governance Group - Terms of Reference</t>
  </si>
  <si>
    <t>QG404</t>
  </si>
  <si>
    <t>Blueprint Implementation Group - Terms of Reference</t>
  </si>
  <si>
    <t>QG405</t>
  </si>
  <si>
    <t>Volunteer Policy</t>
  </si>
  <si>
    <t>VP001</t>
  </si>
  <si>
    <t>Volunteers</t>
  </si>
  <si>
    <t>Volunteer Recruitment and Selection Policy</t>
  </si>
  <si>
    <t>VP002</t>
  </si>
  <si>
    <t>Volunteer DBS Risk Assessment Form</t>
  </si>
  <si>
    <t>VP002a</t>
  </si>
  <si>
    <t>Volunteer Expenses Policy</t>
  </si>
  <si>
    <t>VP004</t>
  </si>
  <si>
    <t>Volunteer Problem Solving Policy and Procedure</t>
  </si>
  <si>
    <t>VP006</t>
  </si>
  <si>
    <t>Befriending Policy</t>
  </si>
  <si>
    <t>VP007</t>
  </si>
  <si>
    <t>Intergenerational Volunteers Policy and Procedure</t>
  </si>
  <si>
    <t>VP008</t>
  </si>
  <si>
    <t>Intergenerational Volunteering Letter</t>
  </si>
  <si>
    <t>VP008a</t>
  </si>
  <si>
    <t>Intergenerational Volunteering Parent Guardian Carer Consent Slip</t>
  </si>
  <si>
    <t>VP008b</t>
  </si>
  <si>
    <t>Category</t>
  </si>
  <si>
    <t>In Date</t>
  </si>
  <si>
    <t>3-6 Months</t>
  </si>
  <si>
    <t>&lt;3 Months</t>
  </si>
  <si>
    <t>Overdue</t>
  </si>
  <si>
    <t>Total</t>
  </si>
  <si>
    <t>Update Progress</t>
  </si>
  <si>
    <t>Progress %</t>
  </si>
  <si>
    <t>Common Policies (CP)</t>
  </si>
  <si>
    <t>Home Policies (HP)</t>
  </si>
  <si>
    <t>Medication Policies (Med) Care Homes</t>
  </si>
  <si>
    <t>Nursing Policies (NP)</t>
  </si>
  <si>
    <t>Domiciliary Care Policies  (DP)</t>
  </si>
  <si>
    <t>MHA Communities (MHAC)</t>
  </si>
  <si>
    <t>Housing Manual (HMQ)</t>
  </si>
  <si>
    <t>Day Care Policies (DC)</t>
  </si>
  <si>
    <t>Volunteers (VP)</t>
  </si>
  <si>
    <t>Health and Safety Policies (HS)</t>
  </si>
  <si>
    <t>Estates (EST)</t>
  </si>
  <si>
    <t>Catering Manual (CAT)</t>
  </si>
  <si>
    <t>Food Safety Policies (FS)</t>
  </si>
  <si>
    <t>Housekeeping Manual Homes (HKH)</t>
  </si>
  <si>
    <t>Housekeeping Common (HKF)</t>
  </si>
  <si>
    <t>Housekeeping Manual: Retirement Living (HKR)</t>
  </si>
  <si>
    <t>Employment Policies (HR)</t>
  </si>
  <si>
    <t>Information Technology (IT)</t>
  </si>
  <si>
    <t>Marketing and Media (M)</t>
  </si>
  <si>
    <t>Fundraising (FR)</t>
  </si>
  <si>
    <t>Finance Policies (FP)</t>
  </si>
  <si>
    <t>Music Therapy (MT)</t>
  </si>
  <si>
    <t>Information Governance (IG)</t>
  </si>
  <si>
    <t>Governance (G)</t>
  </si>
  <si>
    <t>Active Review</t>
  </si>
  <si>
    <t>First Prompt</t>
  </si>
  <si>
    <t>Second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</si>
</sst>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Arial"/>
      <family val="2"/>
    </font>
    <font>
      <sz val="12"/>
      <color theme="1"/>
      <name val="Arial"/>
      <family val="2"/>
    </font>
    <font>
      <u/>
      <sz val="11"/>
      <color theme="10"/>
      <name val="Calibri"/>
      <family val="2"/>
      <scheme val="minor"/>
    </font>
    <font>
      <b/>
      <sz val="11"/>
      <color theme="1"/>
      <name val="Calibri"/>
      <family val="2"/>
      <scheme val="minor"/>
    </font>
    <font>
      <sz val="11"/>
      <color theme="0"/>
      <name val="Calibri"/>
      <family val="2"/>
      <scheme val="minor"/>
    </font>
    <font>
      <sz val="12"/>
      <name val="Arial"/>
      <family val="2"/>
    </font>
    <font>
      <sz val="12"/>
      <color rgb="FF202124"/>
      <name val="Arial"/>
      <family val="2"/>
    </font>
    <font>
      <b/>
      <sz val="12"/>
      <color theme="0"/>
      <name val="Arial"/>
      <family val="2"/>
    </font>
    <font>
      <sz val="12"/>
      <color rgb="FF006100"/>
      <name val="Arial"/>
      <family val="2"/>
    </font>
    <font>
      <b/>
      <sz val="12"/>
      <color rgb="FFD4007F"/>
      <name val="Arial"/>
      <family val="2"/>
    </font>
  </fonts>
  <fills count="11">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
      <patternFill patternType="solid">
        <fgColor rgb="FFC6EFCE"/>
      </patternFill>
    </fill>
    <fill>
      <patternFill patternType="solid">
        <fgColor rgb="FF2175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9" fillId="9" borderId="0" applyNumberFormat="0" applyBorder="0" applyAlignment="0" applyProtection="0"/>
  </cellStyleXfs>
  <cellXfs count="60">
    <xf numFmtId="0" fontId="0" fillId="0" borderId="0" xfId="0"/>
    <xf numFmtId="0" fontId="4" fillId="0" borderId="0" xfId="0" applyFont="1"/>
    <xf numFmtId="0" fontId="0" fillId="0" borderId="0" xfId="0" applyAlignment="1">
      <alignment horizontal="center"/>
    </xf>
    <xf numFmtId="1" fontId="0" fillId="0" borderId="0" xfId="0" applyNumberFormat="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2" fillId="0" borderId="0" xfId="0" applyFont="1"/>
    <xf numFmtId="0" fontId="2" fillId="0" borderId="0" xfId="0" applyFont="1" applyAlignment="1">
      <alignment vertical="center"/>
    </xf>
    <xf numFmtId="0" fontId="6" fillId="0" borderId="1" xfId="0" applyFont="1" applyBorder="1" applyAlignment="1">
      <alignment horizontal="left" vertical="center"/>
    </xf>
    <xf numFmtId="0" fontId="2" fillId="0" borderId="0" xfId="0" applyFont="1" applyAlignment="1">
      <alignment horizontal="left"/>
    </xf>
    <xf numFmtId="0" fontId="0" fillId="2" borderId="1" xfId="0" applyFill="1" applyBorder="1" applyAlignment="1">
      <alignment horizontal="center"/>
    </xf>
    <xf numFmtId="0" fontId="0" fillId="4" borderId="1" xfId="0" applyFill="1" applyBorder="1" applyAlignment="1">
      <alignment horizontal="center"/>
    </xf>
    <xf numFmtId="0" fontId="5" fillId="5" borderId="1" xfId="0" applyFont="1" applyFill="1" applyBorder="1" applyAlignment="1">
      <alignment horizontal="center"/>
    </xf>
    <xf numFmtId="0" fontId="2" fillId="0" borderId="0" xfId="0" applyFont="1" applyAlignment="1">
      <alignment horizontal="center"/>
    </xf>
    <xf numFmtId="0" fontId="7" fillId="0" borderId="1" xfId="0" applyFont="1" applyBorder="1" applyAlignment="1">
      <alignment horizontal="left" vertical="center"/>
    </xf>
    <xf numFmtId="0" fontId="2" fillId="0" borderId="0" xfId="0" applyFont="1" applyAlignment="1">
      <alignment horizontal="center" vertical="center"/>
    </xf>
    <xf numFmtId="0" fontId="0" fillId="8" borderId="0" xfId="0" applyFill="1" applyAlignment="1">
      <alignment horizontal="center"/>
    </xf>
    <xf numFmtId="0" fontId="0" fillId="7" borderId="0" xfId="0" applyFill="1" applyAlignment="1">
      <alignment horizontal="center"/>
    </xf>
    <xf numFmtId="0" fontId="0" fillId="6" borderId="0" xfId="0" applyFill="1" applyAlignment="1">
      <alignment horizontal="center"/>
    </xf>
    <xf numFmtId="9" fontId="0" fillId="0" borderId="0" xfId="0" applyNumberFormat="1"/>
    <xf numFmtId="0" fontId="6" fillId="0" borderId="1" xfId="2" applyFont="1" applyFill="1" applyBorder="1" applyAlignment="1">
      <alignment horizontal="left" vertical="center"/>
    </xf>
    <xf numFmtId="0" fontId="6" fillId="0" borderId="2" xfId="0" applyFont="1" applyBorder="1" applyAlignment="1">
      <alignment horizontal="left" vertical="center"/>
    </xf>
    <xf numFmtId="0" fontId="6" fillId="0" borderId="2" xfId="2" applyFont="1" applyFill="1" applyBorder="1" applyAlignment="1">
      <alignment horizontal="center" vertical="center"/>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6" fillId="2" borderId="2" xfId="2" applyFont="1" applyFill="1" applyBorder="1" applyAlignment="1">
      <alignment horizontal="center" vertical="center"/>
    </xf>
    <xf numFmtId="0" fontId="6" fillId="2" borderId="2" xfId="0" applyFont="1" applyFill="1" applyBorder="1" applyAlignment="1">
      <alignment horizontal="center" vertical="center"/>
    </xf>
    <xf numFmtId="0" fontId="8" fillId="10" borderId="2" xfId="0" applyFont="1" applyFill="1" applyBorder="1" applyAlignment="1">
      <alignment horizontal="left" vertical="center"/>
    </xf>
    <xf numFmtId="0" fontId="8" fillId="10" borderId="2"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1" xfId="0" applyFont="1" applyFill="1" applyBorder="1" applyAlignment="1">
      <alignment horizontal="left" vertical="center"/>
    </xf>
    <xf numFmtId="0" fontId="6" fillId="0" borderId="1" xfId="2" applyFont="1" applyFill="1" applyBorder="1" applyAlignment="1">
      <alignment horizontal="left" vertical="center" wrapText="1"/>
    </xf>
    <xf numFmtId="0" fontId="6" fillId="2" borderId="1" xfId="2" applyFont="1" applyFill="1" applyBorder="1" applyAlignment="1">
      <alignment horizontal="left" vertical="center"/>
    </xf>
    <xf numFmtId="0" fontId="6" fillId="2" borderId="1" xfId="0" applyFont="1" applyFill="1" applyBorder="1" applyAlignment="1">
      <alignment horizontal="left" vertical="center"/>
    </xf>
    <xf numFmtId="0" fontId="6" fillId="0" borderId="1" xfId="1" applyFont="1" applyFill="1" applyBorder="1" applyAlignment="1">
      <alignment horizontal="left" vertical="center"/>
    </xf>
    <xf numFmtId="0" fontId="3" fillId="0" borderId="2" xfId="1" applyBorder="1" applyAlignment="1">
      <alignment horizontal="center" vertical="center"/>
    </xf>
    <xf numFmtId="0" fontId="6" fillId="0" borderId="1" xfId="2" applyFont="1" applyFill="1" applyBorder="1" applyAlignment="1">
      <alignment horizontal="center" vertical="center"/>
    </xf>
    <xf numFmtId="0" fontId="10" fillId="0" borderId="1" xfId="2" applyFont="1" applyFill="1" applyBorder="1" applyAlignment="1">
      <alignment horizontal="left" vertical="center"/>
    </xf>
    <xf numFmtId="0" fontId="10" fillId="0" borderId="1" xfId="0" applyFont="1" applyBorder="1" applyAlignment="1">
      <alignment horizontal="left" vertical="center"/>
    </xf>
    <xf numFmtId="0" fontId="6" fillId="0" borderId="3" xfId="2" applyFont="1" applyFill="1" applyBorder="1" applyAlignment="1">
      <alignment horizontal="left" vertical="center"/>
    </xf>
    <xf numFmtId="0" fontId="6" fillId="0" borderId="3" xfId="2" applyFont="1" applyFill="1" applyBorder="1" applyAlignment="1">
      <alignment horizontal="center" vertical="center"/>
    </xf>
    <xf numFmtId="0" fontId="6" fillId="0" borderId="2" xfId="1" applyFont="1" applyFill="1" applyBorder="1" applyAlignment="1">
      <alignment horizontal="center" vertical="center"/>
    </xf>
    <xf numFmtId="0" fontId="1" fillId="0" borderId="1" xfId="0" applyFont="1" applyBorder="1" applyAlignment="1">
      <alignment horizontal="left" vertical="center"/>
    </xf>
    <xf numFmtId="0" fontId="1" fillId="0" borderId="0" xfId="0" applyFont="1"/>
    <xf numFmtId="17"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vertical="center"/>
    </xf>
    <xf numFmtId="0" fontId="1" fillId="0" borderId="1" xfId="0" quotePrefix="1" applyFont="1" applyBorder="1" applyAlignment="1">
      <alignment horizontal="left" vertical="center"/>
    </xf>
    <xf numFmtId="49" fontId="1" fillId="0" borderId="1" xfId="0" applyNumberFormat="1" applyFont="1" applyBorder="1" applyAlignment="1">
      <alignment horizontal="left" vertical="center"/>
    </xf>
    <xf numFmtId="2" fontId="1" fillId="0" borderId="1" xfId="0" applyNumberFormat="1" applyFont="1" applyBorder="1" applyAlignment="1">
      <alignment horizontal="left" vertical="center"/>
    </xf>
    <xf numFmtId="17" fontId="1" fillId="0" borderId="1" xfId="0" applyNumberFormat="1"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xf>
    <xf numFmtId="17" fontId="1" fillId="2" borderId="1" xfId="0" applyNumberFormat="1" applyFont="1" applyFill="1" applyBorder="1" applyAlignment="1">
      <alignment horizontal="center" vertical="center"/>
    </xf>
    <xf numFmtId="0" fontId="1" fillId="0" borderId="3" xfId="0" applyFont="1" applyBorder="1" applyAlignment="1">
      <alignment horizontal="left" vertical="center"/>
    </xf>
    <xf numFmtId="17" fontId="1" fillId="0" borderId="3" xfId="0" applyNumberFormat="1" applyFont="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vertical="center"/>
    </xf>
  </cellXfs>
  <cellStyles count="3">
    <cellStyle name="Good" xfId="2" builtinId="26"/>
    <cellStyle name="Hyperlink" xfId="1" builtinId="8"/>
    <cellStyle name="Normal" xfId="0" builtinId="0"/>
  </cellStyles>
  <dxfs count="16">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30" formatCode="@"/>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numFmt numFmtId="22" formatCode="mmm\-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indexed="64"/>
          <bgColor rgb="FF2175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6"/>
        </patternFill>
      </fill>
    </dxf>
    <dxf>
      <fill>
        <patternFill>
          <bgColor rgb="FFC00000"/>
        </patternFill>
      </fill>
    </dxf>
    <dxf>
      <fill>
        <patternFill>
          <bgColor rgb="FFFFC000"/>
        </patternFill>
      </fill>
    </dxf>
  </dxfs>
  <tableStyles count="0" defaultTableStyle="TableStyleMedium2" defaultPivotStyle="PivotStyleLight16"/>
  <colors>
    <mruColors>
      <color rgb="FFD4007F"/>
      <color rgb="FF217593"/>
      <color rgb="FF4F86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169605</xdr:colOff>
      <xdr:row>0</xdr:row>
      <xdr:rowOff>169372</xdr:rowOff>
    </xdr:from>
    <xdr:to>
      <xdr:col>0</xdr:col>
      <xdr:colOff>1998405</xdr:colOff>
      <xdr:row>266</xdr:row>
      <xdr:rowOff>174972</xdr:rowOff>
    </xdr:to>
    <mc:AlternateContent xmlns:mc="http://schemas.openxmlformats.org/markup-compatibility/2006" xmlns:sle15="http://schemas.microsoft.com/office/drawing/2012/slicer">
      <mc:Choice Requires="sle15">
        <xdr:graphicFrame macro="">
          <xdr:nvGraphicFramePr>
            <xdr:cNvPr id="4" name="Policy Group">
              <a:extLst>
                <a:ext uri="{FF2B5EF4-FFF2-40B4-BE49-F238E27FC236}">
                  <a16:creationId xmlns:a16="http://schemas.microsoft.com/office/drawing/2014/main" id="{F838195E-AB33-7254-35D3-08D1584F7B14}"/>
                </a:ext>
              </a:extLst>
            </xdr:cNvPr>
            <xdr:cNvGraphicFramePr/>
          </xdr:nvGraphicFramePr>
          <xdr:xfrm>
            <a:off x="0" y="0"/>
            <a:ext cx="0" cy="0"/>
          </xdr:xfrm>
          <a:graphic>
            <a:graphicData uri="http://schemas.microsoft.com/office/drawing/2010/slicer">
              <sle:slicer xmlns:sle="http://schemas.microsoft.com/office/drawing/2010/slicer" name="Policy Group"/>
            </a:graphicData>
          </a:graphic>
        </xdr:graphicFrame>
      </mc:Choice>
      <mc:Fallback xmlns="">
        <xdr:sp macro="" textlink="">
          <xdr:nvSpPr>
            <xdr:cNvPr id="0" name=""/>
            <xdr:cNvSpPr>
              <a:spLocks noTextEdit="1"/>
            </xdr:cNvSpPr>
          </xdr:nvSpPr>
          <xdr:spPr>
            <a:xfrm>
              <a:off x="163213" y="161073"/>
              <a:ext cx="1828800" cy="706870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Group" xr10:uid="{242FACD7-8D78-4F21-9793-4010A1E076C6}" sourceName="Policy Group">
  <extLst>
    <x:ext xmlns:x15="http://schemas.microsoft.com/office/spreadsheetml/2010/11/main" uri="{2F2917AC-EB37-4324-AD4E-5DD8C200BD13}">
      <x15:tableSlicerCache tableId="4"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Group" xr10:uid="{91B2832E-4E4A-4303-9F03-7DD424927929}" cache="Slicer_Policy_Group" caption="Policy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F04B77-07F7-440E-999C-66B5CA33A909}" name="Table4" displayName="Table4" ref="B1:I885" totalsRowShown="0" headerRowDxfId="12" dataDxfId="11" headerRowBorderDxfId="9" tableBorderDxfId="10" totalsRowBorderDxfId="8">
  <autoFilter ref="B1:I885" xr:uid="{00000000-0001-0000-0100-000000000000}">
    <filterColumn colId="6">
      <filters>
        <filter val="Employment"/>
      </filters>
    </filterColumn>
  </autoFilter>
  <tableColumns count="8">
    <tableColumn id="1" xr3:uid="{1FFA90D8-51F3-48D6-B22A-155A275CBA51}" name="Document" dataDxfId="7"/>
    <tableColumn id="18" xr3:uid="{C66403DE-957C-4BB9-9FA1-AC8F9736E729}" name="NP" dataDxfId="6" dataCellStyle="Good"/>
    <tableColumn id="12" xr3:uid="{B7C33715-A5B9-40FB-8562-3BCA0A5991C3}" name="Search" dataDxfId="5" dataCellStyle="Good">
      <calculatedColumnFormula>HYPERLINK("https://intranet.mha.org.uk/search?q="&amp;Table4[[#This Row],[Ref]]&amp;"&amp;qs=true","Search")</calculatedColumnFormula>
    </tableColumn>
    <tableColumn id="2" xr3:uid="{DCBF76EA-6E51-4F91-9C99-242CCAFA4168}" name="Ref" dataDxfId="4"/>
    <tableColumn id="3" xr3:uid="{05B00982-9082-4D90-8665-E528683CFC3B}" name="Release Date " dataDxfId="3"/>
    <tableColumn id="10" xr3:uid="{145018FE-2350-4E3E-8F69-EF8DD456C0F8}" name="Type" dataDxfId="2"/>
    <tableColumn id="11" xr3:uid="{3FB21FBD-F5C6-4E18-B601-7977264496D0}" name="Policy Group" dataDxfId="1"/>
    <tableColumn id="9" xr3:uid="{D5294D1A-7F4B-412F-BAF7-45951AB9E043}" name="ID" dataDxfId="0" dataCellStyle="Good"/>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J885"/>
  <sheetViews>
    <sheetView tabSelected="1" zoomScale="90" zoomScaleNormal="90" workbookViewId="0">
      <selection activeCell="D895" sqref="D895"/>
    </sheetView>
  </sheetViews>
  <sheetFormatPr defaultColWidth="9.28515625" defaultRowHeight="15.6"/>
  <cols>
    <col min="1" max="1" width="30.28515625" style="6" customWidth="1"/>
    <col min="2" max="2" width="88.5703125" style="9" bestFit="1" customWidth="1"/>
    <col min="3" max="3" width="6.140625" style="13" customWidth="1"/>
    <col min="4" max="4" width="9.5703125" style="13" customWidth="1"/>
    <col min="5" max="5" width="14.7109375" bestFit="1" customWidth="1"/>
    <col min="6" max="6" width="20" style="13" customWidth="1"/>
    <col min="7" max="7" width="19.28515625" style="9" customWidth="1"/>
    <col min="8" max="8" width="24.140625" customWidth="1"/>
    <col min="9" max="9" width="8" style="15" customWidth="1"/>
    <col min="10" max="10" width="20" style="15" customWidth="1"/>
    <col min="11" max="11" width="20.28515625" style="6" bestFit="1" customWidth="1"/>
    <col min="12" max="16384" width="9.28515625" style="6"/>
  </cols>
  <sheetData>
    <row r="1" spans="2:10" ht="54.75" customHeight="1">
      <c r="B1" s="27" t="s">
        <v>0</v>
      </c>
      <c r="C1" s="28" t="s">
        <v>1</v>
      </c>
      <c r="D1" s="28" t="s">
        <v>2</v>
      </c>
      <c r="E1" s="29" t="s">
        <v>3</v>
      </c>
      <c r="F1" s="30" t="s">
        <v>4</v>
      </c>
      <c r="G1" s="31" t="s">
        <v>5</v>
      </c>
      <c r="H1" s="29" t="s">
        <v>6</v>
      </c>
      <c r="I1" s="29" t="s">
        <v>7</v>
      </c>
      <c r="J1" s="44"/>
    </row>
    <row r="2" spans="2:10" s="7" customFormat="1" ht="25.35" hidden="1" customHeight="1">
      <c r="B2" s="8" t="s">
        <v>8</v>
      </c>
      <c r="C2" s="23" t="s">
        <v>9</v>
      </c>
      <c r="D2" s="36" t="str">
        <f>HYPERLINK("https://intranet.mha.org.uk/search?q="&amp;Table4[[#This Row],[Ref]]&amp;"&amp;qs=true","Search")</f>
        <v>Search</v>
      </c>
      <c r="E2" s="43" t="s">
        <v>10</v>
      </c>
      <c r="F2" s="45">
        <v>45474</v>
      </c>
      <c r="G2" s="43" t="s">
        <v>11</v>
      </c>
      <c r="H2" s="43" t="s">
        <v>12</v>
      </c>
      <c r="I2" s="46">
        <v>1</v>
      </c>
      <c r="J2" s="47"/>
    </row>
    <row r="3" spans="2:10" s="7" customFormat="1" ht="25.35" hidden="1" customHeight="1">
      <c r="B3" s="8" t="s">
        <v>13</v>
      </c>
      <c r="C3" s="23" t="s">
        <v>9</v>
      </c>
      <c r="D3" s="36" t="str">
        <f>HYPERLINK("https://intranet.mha.org.uk/search?q="&amp;Table4[[#This Row],[Ref]]&amp;"&amp;qs=true","Search")</f>
        <v>Search</v>
      </c>
      <c r="E3" s="43" t="s">
        <v>14</v>
      </c>
      <c r="F3" s="45">
        <v>45474</v>
      </c>
      <c r="G3" s="43" t="s">
        <v>11</v>
      </c>
      <c r="H3" s="43" t="s">
        <v>12</v>
      </c>
      <c r="I3" s="46">
        <v>2</v>
      </c>
      <c r="J3" s="47"/>
    </row>
    <row r="4" spans="2:10" s="7" customFormat="1" ht="25.35" hidden="1" customHeight="1">
      <c r="B4" s="8" t="s">
        <v>15</v>
      </c>
      <c r="C4" s="23" t="s">
        <v>9</v>
      </c>
      <c r="D4" s="36" t="str">
        <f>HYPERLINK("https://intranet.mha.org.uk/search?q="&amp;Table4[[#This Row],[Ref]]&amp;"&amp;qs=true","Search")</f>
        <v>Search</v>
      </c>
      <c r="E4" s="43" t="s">
        <v>16</v>
      </c>
      <c r="F4" s="45">
        <v>45474</v>
      </c>
      <c r="G4" s="43" t="s">
        <v>11</v>
      </c>
      <c r="H4" s="43" t="s">
        <v>12</v>
      </c>
      <c r="I4" s="46">
        <v>3</v>
      </c>
      <c r="J4" s="47"/>
    </row>
    <row r="5" spans="2:10" s="7" customFormat="1" ht="25.35" hidden="1" customHeight="1">
      <c r="B5" s="8" t="s">
        <v>17</v>
      </c>
      <c r="C5" s="23" t="s">
        <v>9</v>
      </c>
      <c r="D5" s="36" t="str">
        <f>HYPERLINK("https://intranet.mha.org.uk/search?q="&amp;Table4[[#This Row],[Ref]]&amp;"&amp;qs=true","Search")</f>
        <v>Search</v>
      </c>
      <c r="E5" s="43" t="s">
        <v>18</v>
      </c>
      <c r="F5" s="45">
        <v>45474</v>
      </c>
      <c r="G5" s="43" t="s">
        <v>11</v>
      </c>
      <c r="H5" s="43" t="s">
        <v>12</v>
      </c>
      <c r="I5" s="46">
        <v>4</v>
      </c>
      <c r="J5" s="47"/>
    </row>
    <row r="6" spans="2:10" s="7" customFormat="1" ht="25.35" hidden="1" customHeight="1">
      <c r="B6" s="8" t="s">
        <v>19</v>
      </c>
      <c r="C6" s="23" t="s">
        <v>9</v>
      </c>
      <c r="D6" s="36" t="str">
        <f>HYPERLINK("https://intranet.mha.org.uk/search?q="&amp;Table4[[#This Row],[Ref]]&amp;"&amp;qs=true","Search")</f>
        <v>Search</v>
      </c>
      <c r="E6" s="43" t="s">
        <v>20</v>
      </c>
      <c r="F6" s="45">
        <v>45474</v>
      </c>
      <c r="G6" s="43" t="s">
        <v>11</v>
      </c>
      <c r="H6" s="43" t="s">
        <v>12</v>
      </c>
      <c r="I6" s="46">
        <v>5</v>
      </c>
      <c r="J6" s="47"/>
    </row>
    <row r="7" spans="2:10" s="7" customFormat="1" ht="25.35" hidden="1" customHeight="1">
      <c r="B7" s="8" t="s">
        <v>21</v>
      </c>
      <c r="C7" s="23" t="s">
        <v>9</v>
      </c>
      <c r="D7" s="36" t="str">
        <f>HYPERLINK("https://intranet.mha.org.uk/search?q="&amp;Table4[[#This Row],[Ref]]&amp;"&amp;qs=true","Search")</f>
        <v>Search</v>
      </c>
      <c r="E7" s="43" t="s">
        <v>22</v>
      </c>
      <c r="F7" s="45">
        <v>45474</v>
      </c>
      <c r="G7" s="43" t="s">
        <v>11</v>
      </c>
      <c r="H7" s="43" t="s">
        <v>12</v>
      </c>
      <c r="I7" s="46">
        <v>6</v>
      </c>
      <c r="J7" s="47"/>
    </row>
    <row r="8" spans="2:10" s="7" customFormat="1" ht="25.35" hidden="1" customHeight="1">
      <c r="B8" s="8" t="s">
        <v>23</v>
      </c>
      <c r="C8" s="23" t="s">
        <v>9</v>
      </c>
      <c r="D8" s="36" t="str">
        <f>HYPERLINK("https://intranet.mha.org.uk/search?q="&amp;Table4[[#This Row],[Ref]]&amp;"&amp;qs=true","Search")</f>
        <v>Search</v>
      </c>
      <c r="E8" s="43" t="s">
        <v>24</v>
      </c>
      <c r="F8" s="45">
        <v>45474</v>
      </c>
      <c r="G8" s="43" t="s">
        <v>11</v>
      </c>
      <c r="H8" s="43" t="s">
        <v>12</v>
      </c>
      <c r="I8" s="46">
        <v>7</v>
      </c>
      <c r="J8" s="47"/>
    </row>
    <row r="9" spans="2:10" s="7" customFormat="1" ht="25.35" hidden="1" customHeight="1">
      <c r="B9" s="20" t="s">
        <v>25</v>
      </c>
      <c r="C9" s="23" t="s">
        <v>9</v>
      </c>
      <c r="D9" s="36" t="str">
        <f>HYPERLINK("https://intranet.mha.org.uk/search?q="&amp;Table4[[#This Row],[Ref]]&amp;"&amp;qs=true","Search")</f>
        <v>Search</v>
      </c>
      <c r="E9" s="43" t="s">
        <v>26</v>
      </c>
      <c r="F9" s="45">
        <v>45200</v>
      </c>
      <c r="G9" s="43" t="s">
        <v>11</v>
      </c>
      <c r="H9" s="43" t="s">
        <v>12</v>
      </c>
      <c r="I9" s="46">
        <v>8</v>
      </c>
      <c r="J9" s="47"/>
    </row>
    <row r="10" spans="2:10" s="7" customFormat="1" ht="25.35" hidden="1" customHeight="1">
      <c r="B10" s="8" t="s">
        <v>27</v>
      </c>
      <c r="C10" s="23" t="s">
        <v>9</v>
      </c>
      <c r="D10" s="36" t="str">
        <f>HYPERLINK("https://intranet.mha.org.uk/search?q="&amp;Table4[[#This Row],[Ref]]&amp;"&amp;qs=true","Search")</f>
        <v>Search</v>
      </c>
      <c r="E10" s="43" t="s">
        <v>28</v>
      </c>
      <c r="F10" s="45">
        <v>45474</v>
      </c>
      <c r="G10" s="43" t="s">
        <v>11</v>
      </c>
      <c r="H10" s="43" t="s">
        <v>12</v>
      </c>
      <c r="I10" s="46">
        <v>9</v>
      </c>
      <c r="J10" s="47"/>
    </row>
    <row r="11" spans="2:10" s="7" customFormat="1" ht="25.35" hidden="1" customHeight="1">
      <c r="B11" s="8" t="s">
        <v>29</v>
      </c>
      <c r="C11" s="23" t="s">
        <v>9</v>
      </c>
      <c r="D11" s="36" t="str">
        <f>HYPERLINK("https://intranet.mha.org.uk/search?q="&amp;Table4[[#This Row],[Ref]]&amp;"&amp;qs=true","Search")</f>
        <v>Search</v>
      </c>
      <c r="E11" s="43" t="s">
        <v>30</v>
      </c>
      <c r="F11" s="45">
        <v>45474</v>
      </c>
      <c r="G11" s="43" t="s">
        <v>11</v>
      </c>
      <c r="H11" s="43" t="s">
        <v>12</v>
      </c>
      <c r="I11" s="46">
        <v>10</v>
      </c>
      <c r="J11" s="47"/>
    </row>
    <row r="12" spans="2:10" s="7" customFormat="1" ht="25.35" hidden="1" customHeight="1">
      <c r="B12" s="8" t="s">
        <v>31</v>
      </c>
      <c r="C12" s="23" t="s">
        <v>9</v>
      </c>
      <c r="D12" s="36" t="str">
        <f>HYPERLINK("https://intranet.mha.org.uk/search?q="&amp;Table4[[#This Row],[Ref]]&amp;"&amp;qs=true","Search")</f>
        <v>Search</v>
      </c>
      <c r="E12" s="43" t="s">
        <v>32</v>
      </c>
      <c r="F12" s="45">
        <v>45474</v>
      </c>
      <c r="G12" s="43" t="s">
        <v>11</v>
      </c>
      <c r="H12" s="43" t="s">
        <v>12</v>
      </c>
      <c r="I12" s="46">
        <v>11</v>
      </c>
      <c r="J12" s="47"/>
    </row>
    <row r="13" spans="2:10" s="7" customFormat="1" ht="25.35" hidden="1" customHeight="1">
      <c r="B13" s="8" t="s">
        <v>33</v>
      </c>
      <c r="C13" s="23" t="s">
        <v>9</v>
      </c>
      <c r="D13" s="36" t="str">
        <f>HYPERLINK("https://intranet.mha.org.uk/search?q="&amp;Table4[[#This Row],[Ref]]&amp;"&amp;qs=true","Search")</f>
        <v>Search</v>
      </c>
      <c r="E13" s="43" t="s">
        <v>34</v>
      </c>
      <c r="F13" s="45">
        <v>45474</v>
      </c>
      <c r="G13" s="43" t="s">
        <v>11</v>
      </c>
      <c r="H13" s="43" t="s">
        <v>12</v>
      </c>
      <c r="I13" s="46">
        <v>12</v>
      </c>
      <c r="J13" s="47"/>
    </row>
    <row r="14" spans="2:10" s="7" customFormat="1" ht="25.35" hidden="1" customHeight="1">
      <c r="B14" s="8" t="s">
        <v>35</v>
      </c>
      <c r="C14" s="23" t="s">
        <v>9</v>
      </c>
      <c r="D14" s="36" t="str">
        <f>HYPERLINK("https://intranet.mha.org.uk/search?q="&amp;Table4[[#This Row],[Ref]]&amp;"&amp;qs=true","Search")</f>
        <v>Search</v>
      </c>
      <c r="E14" s="43" t="s">
        <v>36</v>
      </c>
      <c r="F14" s="45">
        <v>45474</v>
      </c>
      <c r="G14" s="43" t="s">
        <v>11</v>
      </c>
      <c r="H14" s="43" t="s">
        <v>12</v>
      </c>
      <c r="I14" s="46">
        <v>13</v>
      </c>
      <c r="J14" s="47"/>
    </row>
    <row r="15" spans="2:10" s="7" customFormat="1" ht="25.35" hidden="1" customHeight="1">
      <c r="B15" s="20" t="s">
        <v>37</v>
      </c>
      <c r="C15" s="22" t="s">
        <v>9</v>
      </c>
      <c r="D15" s="36" t="str">
        <f>HYPERLINK("https://intranet.mha.org.uk/search?q="&amp;Table4[[#This Row],[Ref]]&amp;"&amp;qs=true","Search")</f>
        <v>Search</v>
      </c>
      <c r="E15" s="43" t="s">
        <v>38</v>
      </c>
      <c r="F15" s="45">
        <v>45566</v>
      </c>
      <c r="G15" s="43" t="s">
        <v>11</v>
      </c>
      <c r="H15" s="14" t="s">
        <v>39</v>
      </c>
      <c r="I15" s="46">
        <v>14</v>
      </c>
      <c r="J15" s="47"/>
    </row>
    <row r="16" spans="2:10" s="7" customFormat="1" ht="25.35" hidden="1" customHeight="1">
      <c r="B16" s="20" t="s">
        <v>40</v>
      </c>
      <c r="C16" s="22" t="s">
        <v>9</v>
      </c>
      <c r="D16" s="36" t="str">
        <f>HYPERLINK("https://intranet.mha.org.uk/search?q="&amp;Table4[[#This Row],[Ref]]&amp;"&amp;qs=true","Search")</f>
        <v>Search</v>
      </c>
      <c r="E16" s="43" t="s">
        <v>41</v>
      </c>
      <c r="F16" s="45">
        <v>45566</v>
      </c>
      <c r="G16" s="43" t="s">
        <v>42</v>
      </c>
      <c r="H16" s="14" t="s">
        <v>39</v>
      </c>
      <c r="I16" s="46">
        <v>15</v>
      </c>
      <c r="J16" s="47"/>
    </row>
    <row r="17" spans="2:9" s="7" customFormat="1" ht="25.35" hidden="1" customHeight="1">
      <c r="B17" s="8" t="s">
        <v>43</v>
      </c>
      <c r="C17" s="22" t="s">
        <v>9</v>
      </c>
      <c r="D17" s="36" t="str">
        <f>HYPERLINK("https://intranet.mha.org.uk/search?q="&amp;Table4[[#This Row],[Ref]]&amp;"&amp;qs=true","Search")</f>
        <v>Search</v>
      </c>
      <c r="E17" s="43" t="s">
        <v>44</v>
      </c>
      <c r="F17" s="45">
        <v>45566</v>
      </c>
      <c r="G17" s="43" t="s">
        <v>42</v>
      </c>
      <c r="H17" s="14" t="s">
        <v>39</v>
      </c>
      <c r="I17" s="46">
        <v>16</v>
      </c>
    </row>
    <row r="18" spans="2:9" s="7" customFormat="1" ht="25.35" hidden="1" customHeight="1">
      <c r="B18" s="8" t="s">
        <v>45</v>
      </c>
      <c r="C18" s="22" t="s">
        <v>9</v>
      </c>
      <c r="D18" s="36" t="str">
        <f>HYPERLINK("https://intranet.mha.org.uk/search?q="&amp;Table4[[#This Row],[Ref]]&amp;"&amp;qs=true","Search")</f>
        <v>Search</v>
      </c>
      <c r="E18" s="43" t="s">
        <v>46</v>
      </c>
      <c r="F18" s="45">
        <v>45566</v>
      </c>
      <c r="G18" s="43" t="s">
        <v>42</v>
      </c>
      <c r="H18" s="14" t="s">
        <v>39</v>
      </c>
      <c r="I18" s="46">
        <v>17</v>
      </c>
    </row>
    <row r="19" spans="2:9" s="7" customFormat="1" ht="25.35" hidden="1" customHeight="1">
      <c r="B19" s="8" t="s">
        <v>47</v>
      </c>
      <c r="C19" s="22" t="s">
        <v>9</v>
      </c>
      <c r="D19" s="36" t="str">
        <f>HYPERLINK("https://intranet.mha.org.uk/search?q="&amp;Table4[[#This Row],[Ref]]&amp;"&amp;qs=true","Search")</f>
        <v>Search</v>
      </c>
      <c r="E19" s="43" t="s">
        <v>48</v>
      </c>
      <c r="F19" s="45">
        <v>45566</v>
      </c>
      <c r="G19" s="43" t="s">
        <v>42</v>
      </c>
      <c r="H19" s="14" t="s">
        <v>39</v>
      </c>
      <c r="I19" s="46">
        <v>18</v>
      </c>
    </row>
    <row r="20" spans="2:9" s="7" customFormat="1" ht="25.35" hidden="1" customHeight="1">
      <c r="B20" s="20" t="s">
        <v>49</v>
      </c>
      <c r="C20" s="22" t="s">
        <v>9</v>
      </c>
      <c r="D20" s="36" t="str">
        <f>HYPERLINK("https://intranet.mha.org.uk/search?q="&amp;Table4[[#This Row],[Ref]]&amp;"&amp;qs=true","Search")</f>
        <v>Search</v>
      </c>
      <c r="E20" s="43" t="s">
        <v>50</v>
      </c>
      <c r="F20" s="45">
        <v>45231</v>
      </c>
      <c r="G20" s="43" t="s">
        <v>11</v>
      </c>
      <c r="H20" s="14" t="s">
        <v>39</v>
      </c>
      <c r="I20" s="46">
        <v>19</v>
      </c>
    </row>
    <row r="21" spans="2:9" s="7" customFormat="1" ht="25.35" hidden="1" customHeight="1">
      <c r="B21" s="8" t="s">
        <v>51</v>
      </c>
      <c r="C21" s="21"/>
      <c r="D21" s="36" t="str">
        <f>HYPERLINK("https://intranet.mha.org.uk/search?q="&amp;Table4[[#This Row],[Ref]]&amp;"&amp;qs=true","Search")</f>
        <v>Search</v>
      </c>
      <c r="E21" s="43" t="s">
        <v>52</v>
      </c>
      <c r="F21" s="45">
        <v>45108</v>
      </c>
      <c r="G21" s="43" t="s">
        <v>42</v>
      </c>
      <c r="H21" s="14" t="s">
        <v>39</v>
      </c>
      <c r="I21" s="46">
        <v>20</v>
      </c>
    </row>
    <row r="22" spans="2:9" s="7" customFormat="1" ht="25.35" hidden="1" customHeight="1">
      <c r="B22" s="8" t="s">
        <v>53</v>
      </c>
      <c r="C22" s="21"/>
      <c r="D22" s="36" t="str">
        <f>HYPERLINK("https://intranet.mha.org.uk/search?q="&amp;Table4[[#This Row],[Ref]]&amp;"&amp;qs=true","Search")</f>
        <v>Search</v>
      </c>
      <c r="E22" s="43" t="s">
        <v>54</v>
      </c>
      <c r="F22" s="45">
        <v>45108</v>
      </c>
      <c r="G22" s="43" t="s">
        <v>42</v>
      </c>
      <c r="H22" s="14" t="s">
        <v>39</v>
      </c>
      <c r="I22" s="46">
        <v>21</v>
      </c>
    </row>
    <row r="23" spans="2:9" s="7" customFormat="1" ht="25.35" hidden="1" customHeight="1">
      <c r="B23" s="8" t="s">
        <v>55</v>
      </c>
      <c r="C23" s="21"/>
      <c r="D23" s="36" t="str">
        <f>HYPERLINK("https://intranet.mha.org.uk/search?q="&amp;Table4[[#This Row],[Ref]]&amp;"&amp;qs=true","Search")</f>
        <v>Search</v>
      </c>
      <c r="E23" s="43" t="s">
        <v>56</v>
      </c>
      <c r="F23" s="45">
        <v>45108</v>
      </c>
      <c r="G23" s="43" t="s">
        <v>42</v>
      </c>
      <c r="H23" s="14" t="s">
        <v>39</v>
      </c>
      <c r="I23" s="46">
        <v>22</v>
      </c>
    </row>
    <row r="24" spans="2:9" s="7" customFormat="1" ht="25.35" hidden="1" customHeight="1">
      <c r="B24" s="8" t="s">
        <v>57</v>
      </c>
      <c r="C24" s="21"/>
      <c r="D24" s="36" t="str">
        <f>HYPERLINK("https://intranet.mha.org.uk/search?q="&amp;Table4[[#This Row],[Ref]]&amp;"&amp;qs=true","Search")</f>
        <v>Search</v>
      </c>
      <c r="E24" s="43" t="s">
        <v>58</v>
      </c>
      <c r="F24" s="45">
        <v>44348</v>
      </c>
      <c r="G24" s="43" t="s">
        <v>11</v>
      </c>
      <c r="H24" s="14" t="s">
        <v>39</v>
      </c>
      <c r="I24" s="46">
        <v>23</v>
      </c>
    </row>
    <row r="25" spans="2:9" s="7" customFormat="1" ht="25.35" hidden="1" customHeight="1">
      <c r="B25" s="8" t="s">
        <v>59</v>
      </c>
      <c r="C25" s="21"/>
      <c r="D25" s="36" t="str">
        <f>HYPERLINK("https://intranet.mha.org.uk/search?q="&amp;Table4[[#This Row],[Ref]]&amp;"&amp;qs=true","Search")</f>
        <v>Search</v>
      </c>
      <c r="E25" s="43" t="s">
        <v>60</v>
      </c>
      <c r="F25" s="45">
        <v>44348</v>
      </c>
      <c r="G25" s="43" t="s">
        <v>42</v>
      </c>
      <c r="H25" s="14" t="s">
        <v>39</v>
      </c>
      <c r="I25" s="46">
        <v>24</v>
      </c>
    </row>
    <row r="26" spans="2:9" s="7" customFormat="1" ht="25.35" hidden="1" customHeight="1">
      <c r="B26" s="8" t="s">
        <v>61</v>
      </c>
      <c r="C26" s="21"/>
      <c r="D26" s="36" t="str">
        <f>HYPERLINK("https://intranet.mha.org.uk/search?q="&amp;Table4[[#This Row],[Ref]]&amp;"&amp;qs=true","Search")</f>
        <v>Search</v>
      </c>
      <c r="E26" s="43" t="s">
        <v>62</v>
      </c>
      <c r="F26" s="45">
        <v>44348</v>
      </c>
      <c r="G26" s="43" t="s">
        <v>42</v>
      </c>
      <c r="H26" s="14" t="s">
        <v>39</v>
      </c>
      <c r="I26" s="46">
        <v>25</v>
      </c>
    </row>
    <row r="27" spans="2:9" s="7" customFormat="1" ht="25.35" hidden="1" customHeight="1">
      <c r="B27" s="20" t="s">
        <v>63</v>
      </c>
      <c r="C27" s="22" t="s">
        <v>9</v>
      </c>
      <c r="D27" s="36" t="str">
        <f>HYPERLINK("https://intranet.mha.org.uk/search?q="&amp;Table4[[#This Row],[Ref]]&amp;"&amp;qs=true","Search")</f>
        <v>Search</v>
      </c>
      <c r="E27" s="43" t="s">
        <v>64</v>
      </c>
      <c r="F27" s="45">
        <v>45261</v>
      </c>
      <c r="G27" s="43" t="s">
        <v>11</v>
      </c>
      <c r="H27" s="14" t="s">
        <v>39</v>
      </c>
      <c r="I27" s="46">
        <v>26</v>
      </c>
    </row>
    <row r="28" spans="2:9" s="7" customFormat="1" ht="25.35" hidden="1" customHeight="1">
      <c r="B28" s="20" t="s">
        <v>65</v>
      </c>
      <c r="C28" s="22" t="s">
        <v>9</v>
      </c>
      <c r="D28" s="36" t="str">
        <f>HYPERLINK("https://intranet.mha.org.uk/search?q="&amp;Table4[[#This Row],[Ref]]&amp;"&amp;qs=true","Search")</f>
        <v>Search</v>
      </c>
      <c r="E28" s="43" t="s">
        <v>66</v>
      </c>
      <c r="F28" s="45">
        <v>45261</v>
      </c>
      <c r="G28" s="43" t="s">
        <v>42</v>
      </c>
      <c r="H28" s="14" t="s">
        <v>39</v>
      </c>
      <c r="I28" s="46">
        <v>27</v>
      </c>
    </row>
    <row r="29" spans="2:9" s="7" customFormat="1" ht="25.35" hidden="1" customHeight="1">
      <c r="B29" s="20" t="s">
        <v>67</v>
      </c>
      <c r="C29" s="22" t="s">
        <v>9</v>
      </c>
      <c r="D29" s="36" t="str">
        <f>HYPERLINK("https://intranet.mha.org.uk/search?q="&amp;Table4[[#This Row],[Ref]]&amp;"&amp;qs=true","Search")</f>
        <v>Search</v>
      </c>
      <c r="E29" s="43" t="s">
        <v>68</v>
      </c>
      <c r="F29" s="45">
        <v>45261</v>
      </c>
      <c r="G29" s="43" t="s">
        <v>42</v>
      </c>
      <c r="H29" s="14" t="s">
        <v>39</v>
      </c>
      <c r="I29" s="46">
        <v>28</v>
      </c>
    </row>
    <row r="30" spans="2:9" s="7" customFormat="1" ht="25.35" hidden="1" customHeight="1">
      <c r="B30" s="20" t="s">
        <v>69</v>
      </c>
      <c r="C30" s="22" t="s">
        <v>9</v>
      </c>
      <c r="D30" s="36" t="str">
        <f>HYPERLINK("https://intranet.mha.org.uk/search?q="&amp;Table4[[#This Row],[Ref]]&amp;"&amp;qs=true","Search")</f>
        <v>Search</v>
      </c>
      <c r="E30" s="43" t="s">
        <v>70</v>
      </c>
      <c r="F30" s="45">
        <v>45566</v>
      </c>
      <c r="G30" s="43" t="s">
        <v>11</v>
      </c>
      <c r="H30" s="14" t="s">
        <v>39</v>
      </c>
      <c r="I30" s="46">
        <v>29</v>
      </c>
    </row>
    <row r="31" spans="2:9" s="7" customFormat="1" ht="25.35" hidden="1" customHeight="1">
      <c r="B31" s="20" t="s">
        <v>71</v>
      </c>
      <c r="C31" s="22" t="s">
        <v>9</v>
      </c>
      <c r="D31" s="36" t="str">
        <f>HYPERLINK("https://intranet.mha.org.uk/search?q="&amp;Table4[[#This Row],[Ref]]&amp;"&amp;qs=true","Search")</f>
        <v>Search</v>
      </c>
      <c r="E31" s="43" t="s">
        <v>72</v>
      </c>
      <c r="F31" s="45">
        <v>45200</v>
      </c>
      <c r="G31" s="43" t="s">
        <v>73</v>
      </c>
      <c r="H31" s="14" t="s">
        <v>39</v>
      </c>
      <c r="I31" s="46">
        <v>30</v>
      </c>
    </row>
    <row r="32" spans="2:9" s="7" customFormat="1" ht="25.35" hidden="1" customHeight="1">
      <c r="B32" s="20" t="s">
        <v>74</v>
      </c>
      <c r="C32" s="22" t="s">
        <v>9</v>
      </c>
      <c r="D32" s="36" t="str">
        <f>HYPERLINK("https://intranet.mha.org.uk/search?q="&amp;Table4[[#This Row],[Ref]]&amp;"&amp;qs=true","Search")</f>
        <v>Search</v>
      </c>
      <c r="E32" s="43" t="s">
        <v>75</v>
      </c>
      <c r="F32" s="45">
        <v>45474</v>
      </c>
      <c r="G32" s="43" t="s">
        <v>11</v>
      </c>
      <c r="H32" s="14" t="s">
        <v>39</v>
      </c>
      <c r="I32" s="46">
        <v>31</v>
      </c>
    </row>
    <row r="33" spans="2:9" s="7" customFormat="1" ht="25.35" hidden="1" customHeight="1">
      <c r="B33" s="20" t="s">
        <v>76</v>
      </c>
      <c r="C33" s="22" t="s">
        <v>9</v>
      </c>
      <c r="D33" s="36" t="str">
        <f>HYPERLINK("https://intranet.mha.org.uk/search?q="&amp;Table4[[#This Row],[Ref]]&amp;"&amp;qs=true","Search")</f>
        <v>Search</v>
      </c>
      <c r="E33" s="43" t="s">
        <v>77</v>
      </c>
      <c r="F33" s="45">
        <v>45231</v>
      </c>
      <c r="G33" s="43" t="s">
        <v>73</v>
      </c>
      <c r="H33" s="14" t="s">
        <v>39</v>
      </c>
      <c r="I33" s="46">
        <v>32</v>
      </c>
    </row>
    <row r="34" spans="2:9" s="7" customFormat="1" ht="25.35" hidden="1" customHeight="1">
      <c r="B34" s="20" t="s">
        <v>78</v>
      </c>
      <c r="C34" s="22" t="s">
        <v>9</v>
      </c>
      <c r="D34" s="36" t="str">
        <f>HYPERLINK("https://intranet.mha.org.uk/search?q="&amp;Table4[[#This Row],[Ref]]&amp;"&amp;qs=true","Search")</f>
        <v>Search</v>
      </c>
      <c r="E34" s="43" t="s">
        <v>79</v>
      </c>
      <c r="F34" s="45">
        <v>45474</v>
      </c>
      <c r="G34" s="43" t="s">
        <v>42</v>
      </c>
      <c r="H34" s="14" t="s">
        <v>39</v>
      </c>
      <c r="I34" s="46">
        <v>33</v>
      </c>
    </row>
    <row r="35" spans="2:9" s="7" customFormat="1" ht="25.35" hidden="1" customHeight="1">
      <c r="B35" s="20" t="s">
        <v>80</v>
      </c>
      <c r="C35" s="22" t="s">
        <v>9</v>
      </c>
      <c r="D35" s="36" t="str">
        <f>HYPERLINK("https://intranet.mha.org.uk/search?q="&amp;Table4[[#This Row],[Ref]]&amp;"&amp;qs=true","Search")</f>
        <v>Search</v>
      </c>
      <c r="E35" s="43" t="s">
        <v>81</v>
      </c>
      <c r="F35" s="45">
        <v>45474</v>
      </c>
      <c r="G35" s="43" t="s">
        <v>42</v>
      </c>
      <c r="H35" s="14" t="s">
        <v>39</v>
      </c>
      <c r="I35" s="46">
        <v>34</v>
      </c>
    </row>
    <row r="36" spans="2:9" s="7" customFormat="1" ht="25.35" hidden="1" customHeight="1">
      <c r="B36" s="20" t="s">
        <v>82</v>
      </c>
      <c r="C36" s="22" t="s">
        <v>9</v>
      </c>
      <c r="D36" s="36" t="str">
        <f>HYPERLINK("https://intranet.mha.org.uk/search?q="&amp;Table4[[#This Row],[Ref]]&amp;"&amp;qs=true","Search")</f>
        <v>Search</v>
      </c>
      <c r="E36" s="43" t="s">
        <v>83</v>
      </c>
      <c r="F36" s="45">
        <v>45444</v>
      </c>
      <c r="G36" s="43" t="s">
        <v>11</v>
      </c>
      <c r="H36" s="14" t="s">
        <v>39</v>
      </c>
      <c r="I36" s="46">
        <v>35</v>
      </c>
    </row>
    <row r="37" spans="2:9" s="7" customFormat="1" ht="25.35" hidden="1" customHeight="1">
      <c r="B37" s="20" t="s">
        <v>84</v>
      </c>
      <c r="C37" s="22" t="s">
        <v>9</v>
      </c>
      <c r="D37" s="36" t="str">
        <f>HYPERLINK("https://intranet.mha.org.uk/search?q="&amp;Table4[[#This Row],[Ref]]&amp;"&amp;qs=true","Search")</f>
        <v>Search</v>
      </c>
      <c r="E37" s="43" t="s">
        <v>85</v>
      </c>
      <c r="F37" s="45">
        <v>45536</v>
      </c>
      <c r="G37" s="43" t="s">
        <v>11</v>
      </c>
      <c r="H37" s="14" t="s">
        <v>39</v>
      </c>
      <c r="I37" s="46">
        <v>36</v>
      </c>
    </row>
    <row r="38" spans="2:9" s="7" customFormat="1" ht="25.35" hidden="1" customHeight="1">
      <c r="B38" s="8" t="s">
        <v>86</v>
      </c>
      <c r="C38" s="21"/>
      <c r="D38" s="36" t="str">
        <f>HYPERLINK("https://intranet.mha.org.uk/search?q="&amp;Table4[[#This Row],[Ref]]&amp;"&amp;qs=true","Search")</f>
        <v>Search</v>
      </c>
      <c r="E38" s="43" t="s">
        <v>87</v>
      </c>
      <c r="F38" s="45">
        <v>45017</v>
      </c>
      <c r="G38" s="43" t="s">
        <v>11</v>
      </c>
      <c r="H38" s="14" t="s">
        <v>39</v>
      </c>
      <c r="I38" s="46">
        <v>37</v>
      </c>
    </row>
    <row r="39" spans="2:9" s="7" customFormat="1" ht="25.35" hidden="1" customHeight="1">
      <c r="B39" s="20" t="s">
        <v>88</v>
      </c>
      <c r="C39" s="22" t="s">
        <v>9</v>
      </c>
      <c r="D39" s="36" t="str">
        <f>HYPERLINK("https://intranet.mha.org.uk/search?q="&amp;Table4[[#This Row],[Ref]]&amp;"&amp;qs=true","Search")</f>
        <v>Search</v>
      </c>
      <c r="E39" s="43" t="s">
        <v>89</v>
      </c>
      <c r="F39" s="45">
        <v>45444</v>
      </c>
      <c r="G39" s="43" t="s">
        <v>11</v>
      </c>
      <c r="H39" s="14" t="s">
        <v>39</v>
      </c>
      <c r="I39" s="46">
        <v>38</v>
      </c>
    </row>
    <row r="40" spans="2:9" s="7" customFormat="1" ht="25.35" hidden="1" customHeight="1">
      <c r="B40" s="20" t="s">
        <v>90</v>
      </c>
      <c r="C40" s="22" t="s">
        <v>9</v>
      </c>
      <c r="D40" s="36" t="str">
        <f>HYPERLINK("https://intranet.mha.org.uk/search?q="&amp;Table4[[#This Row],[Ref]]&amp;"&amp;qs=true","Search")</f>
        <v>Search</v>
      </c>
      <c r="E40" s="43" t="s">
        <v>91</v>
      </c>
      <c r="F40" s="45">
        <v>45444</v>
      </c>
      <c r="G40" s="43" t="s">
        <v>11</v>
      </c>
      <c r="H40" s="14" t="s">
        <v>39</v>
      </c>
      <c r="I40" s="46">
        <v>39</v>
      </c>
    </row>
    <row r="41" spans="2:9" s="7" customFormat="1" ht="25.35" hidden="1" customHeight="1">
      <c r="B41" s="20" t="s">
        <v>92</v>
      </c>
      <c r="C41" s="22" t="s">
        <v>9</v>
      </c>
      <c r="D41" s="36" t="str">
        <f>HYPERLINK("https://intranet.mha.org.uk/search?q="&amp;Table4[[#This Row],[Ref]]&amp;"&amp;qs=true","Search")</f>
        <v>Search</v>
      </c>
      <c r="E41" s="43" t="s">
        <v>93</v>
      </c>
      <c r="F41" s="45">
        <v>45444</v>
      </c>
      <c r="G41" s="43" t="s">
        <v>11</v>
      </c>
      <c r="H41" s="14" t="s">
        <v>39</v>
      </c>
      <c r="I41" s="46">
        <v>40</v>
      </c>
    </row>
    <row r="42" spans="2:9" s="7" customFormat="1" ht="25.35" hidden="1" customHeight="1">
      <c r="B42" s="20" t="s">
        <v>94</v>
      </c>
      <c r="C42" s="22" t="s">
        <v>9</v>
      </c>
      <c r="D42" s="36" t="str">
        <f>HYPERLINK("https://intranet.mha.org.uk/search?q="&amp;Table4[[#This Row],[Ref]]&amp;"&amp;qs=true","Search")</f>
        <v>Search</v>
      </c>
      <c r="E42" s="43" t="s">
        <v>95</v>
      </c>
      <c r="F42" s="45">
        <v>45444</v>
      </c>
      <c r="G42" s="43" t="s">
        <v>11</v>
      </c>
      <c r="H42" s="14" t="s">
        <v>39</v>
      </c>
      <c r="I42" s="46">
        <v>41</v>
      </c>
    </row>
    <row r="43" spans="2:9" s="7" customFormat="1" ht="25.35" hidden="1" customHeight="1">
      <c r="B43" s="8" t="s">
        <v>96</v>
      </c>
      <c r="C43" s="21"/>
      <c r="D43" s="36" t="str">
        <f>HYPERLINK("https://intranet.mha.org.uk/search?q="&amp;Table4[[#This Row],[Ref]]&amp;"&amp;qs=true","Search")</f>
        <v>Search</v>
      </c>
      <c r="E43" s="43" t="s">
        <v>97</v>
      </c>
      <c r="F43" s="45">
        <v>45139</v>
      </c>
      <c r="G43" s="43" t="s">
        <v>42</v>
      </c>
      <c r="H43" s="14" t="s">
        <v>39</v>
      </c>
      <c r="I43" s="46">
        <v>42</v>
      </c>
    </row>
    <row r="44" spans="2:9" s="7" customFormat="1" ht="25.35" hidden="1" customHeight="1">
      <c r="B44" s="8" t="s">
        <v>98</v>
      </c>
      <c r="C44" s="21"/>
      <c r="D44" s="36" t="str">
        <f>HYPERLINK("https://intranet.mha.org.uk/search?q="&amp;Table4[[#This Row],[Ref]]&amp;"&amp;qs=true","Search")</f>
        <v>Search</v>
      </c>
      <c r="E44" s="43" t="s">
        <v>99</v>
      </c>
      <c r="F44" s="45">
        <v>45139</v>
      </c>
      <c r="G44" s="43" t="s">
        <v>73</v>
      </c>
      <c r="H44" s="14" t="s">
        <v>39</v>
      </c>
      <c r="I44" s="46">
        <v>43</v>
      </c>
    </row>
    <row r="45" spans="2:9" s="7" customFormat="1" ht="25.35" hidden="1" customHeight="1">
      <c r="B45" s="8" t="s">
        <v>100</v>
      </c>
      <c r="C45" s="21"/>
      <c r="D45" s="36" t="str">
        <f>HYPERLINK("https://intranet.mha.org.uk/search?q="&amp;Table4[[#This Row],[Ref]]&amp;"&amp;qs=true","Search")</f>
        <v>Search</v>
      </c>
      <c r="E45" s="43" t="s">
        <v>101</v>
      </c>
      <c r="F45" s="45">
        <v>45139</v>
      </c>
      <c r="G45" s="43" t="s">
        <v>73</v>
      </c>
      <c r="H45" s="14" t="s">
        <v>39</v>
      </c>
      <c r="I45" s="46">
        <v>44</v>
      </c>
    </row>
    <row r="46" spans="2:9" s="7" customFormat="1" ht="25.35" hidden="1" customHeight="1">
      <c r="B46" s="8" t="s">
        <v>102</v>
      </c>
      <c r="C46" s="21"/>
      <c r="D46" s="36" t="str">
        <f>HYPERLINK("https://intranet.mha.org.uk/search?q="&amp;Table4[[#This Row],[Ref]]&amp;"&amp;qs=true","Search")</f>
        <v>Search</v>
      </c>
      <c r="E46" s="8" t="s">
        <v>103</v>
      </c>
      <c r="F46" s="45">
        <v>45139</v>
      </c>
      <c r="G46" s="43" t="s">
        <v>73</v>
      </c>
      <c r="H46" s="14" t="s">
        <v>39</v>
      </c>
      <c r="I46" s="46">
        <v>45</v>
      </c>
    </row>
    <row r="47" spans="2:9" s="7" customFormat="1" ht="25.35" hidden="1" customHeight="1">
      <c r="B47" s="8" t="s">
        <v>104</v>
      </c>
      <c r="C47" s="21"/>
      <c r="D47" s="36" t="str">
        <f>HYPERLINK("https://intranet.mha.org.uk/search?q="&amp;Table4[[#This Row],[Ref]]&amp;"&amp;qs=true","Search")</f>
        <v>Search</v>
      </c>
      <c r="E47" s="43" t="s">
        <v>105</v>
      </c>
      <c r="F47" s="45">
        <v>45444</v>
      </c>
      <c r="G47" s="43" t="s">
        <v>73</v>
      </c>
      <c r="H47" s="14" t="s">
        <v>39</v>
      </c>
      <c r="I47" s="46">
        <v>46</v>
      </c>
    </row>
    <row r="48" spans="2:9" s="7" customFormat="1" ht="25.35" hidden="1" customHeight="1">
      <c r="B48" s="8" t="s">
        <v>106</v>
      </c>
      <c r="C48" s="21"/>
      <c r="D48" s="36" t="str">
        <f>HYPERLINK("https://intranet.mha.org.uk/search?q="&amp;Table4[[#This Row],[Ref]]&amp;"&amp;qs=true","Search")</f>
        <v>Search</v>
      </c>
      <c r="E48" s="43" t="s">
        <v>107</v>
      </c>
      <c r="F48" s="45">
        <v>45444</v>
      </c>
      <c r="G48" s="43" t="s">
        <v>73</v>
      </c>
      <c r="H48" s="14" t="s">
        <v>39</v>
      </c>
      <c r="I48" s="46">
        <v>47</v>
      </c>
    </row>
    <row r="49" spans="2:9" s="7" customFormat="1" ht="25.35" hidden="1" customHeight="1">
      <c r="B49" s="8" t="s">
        <v>108</v>
      </c>
      <c r="C49" s="21"/>
      <c r="D49" s="36" t="str">
        <f>HYPERLINK("https://intranet.mha.org.uk/search?q="&amp;Table4[[#This Row],[Ref]]&amp;"&amp;qs=true","Search")</f>
        <v>Search</v>
      </c>
      <c r="E49" s="43" t="s">
        <v>109</v>
      </c>
      <c r="F49" s="45">
        <v>45444</v>
      </c>
      <c r="G49" s="43" t="s">
        <v>73</v>
      </c>
      <c r="H49" s="14" t="s">
        <v>39</v>
      </c>
      <c r="I49" s="46">
        <v>48</v>
      </c>
    </row>
    <row r="50" spans="2:9" s="7" customFormat="1" ht="25.35" hidden="1" customHeight="1">
      <c r="B50" s="8" t="s">
        <v>110</v>
      </c>
      <c r="C50" s="21"/>
      <c r="D50" s="36" t="str">
        <f>HYPERLINK("https://intranet.mha.org.uk/search?q="&amp;Table4[[#This Row],[Ref]]&amp;"&amp;qs=true","Search")</f>
        <v>Search</v>
      </c>
      <c r="E50" s="43" t="s">
        <v>111</v>
      </c>
      <c r="F50" s="45">
        <v>45444</v>
      </c>
      <c r="G50" s="43" t="s">
        <v>73</v>
      </c>
      <c r="H50" s="14" t="s">
        <v>39</v>
      </c>
      <c r="I50" s="46">
        <v>49</v>
      </c>
    </row>
    <row r="51" spans="2:9" s="7" customFormat="1" ht="25.35" hidden="1" customHeight="1">
      <c r="B51" s="8" t="s">
        <v>112</v>
      </c>
      <c r="C51" s="21"/>
      <c r="D51" s="36" t="str">
        <f>HYPERLINK("https://intranet.mha.org.uk/search?q="&amp;Table4[[#This Row],[Ref]]&amp;"&amp;qs=true","Search")</f>
        <v>Search</v>
      </c>
      <c r="E51" s="43" t="s">
        <v>113</v>
      </c>
      <c r="F51" s="45">
        <v>43862</v>
      </c>
      <c r="G51" s="43" t="s">
        <v>42</v>
      </c>
      <c r="H51" s="14" t="s">
        <v>39</v>
      </c>
      <c r="I51" s="46">
        <v>50</v>
      </c>
    </row>
    <row r="52" spans="2:9" s="7" customFormat="1" ht="25.35" hidden="1" customHeight="1">
      <c r="B52" s="8" t="s">
        <v>114</v>
      </c>
      <c r="C52" s="23" t="s">
        <v>9</v>
      </c>
      <c r="D52" s="36" t="str">
        <f>HYPERLINK("https://intranet.mha.org.uk/search?q="&amp;Table4[[#This Row],[Ref]]&amp;"&amp;qs=true","Search")</f>
        <v>Search</v>
      </c>
      <c r="E52" s="43" t="s">
        <v>115</v>
      </c>
      <c r="F52" s="45">
        <v>45383</v>
      </c>
      <c r="G52" s="43" t="s">
        <v>42</v>
      </c>
      <c r="H52" s="14" t="s">
        <v>39</v>
      </c>
      <c r="I52" s="46">
        <v>51</v>
      </c>
    </row>
    <row r="53" spans="2:9" s="7" customFormat="1" ht="25.35" hidden="1" customHeight="1">
      <c r="B53" s="39" t="s">
        <v>116</v>
      </c>
      <c r="C53" s="23" t="s">
        <v>9</v>
      </c>
      <c r="D53" s="36" t="str">
        <f>HYPERLINK("https://intranet.mha.org.uk/search?q="&amp;Table4[[#This Row],[Ref]]&amp;"&amp;qs=true","Search")</f>
        <v>Search</v>
      </c>
      <c r="E53" s="43" t="s">
        <v>117</v>
      </c>
      <c r="F53" s="45">
        <v>45383</v>
      </c>
      <c r="G53" s="43" t="s">
        <v>11</v>
      </c>
      <c r="H53" s="14" t="s">
        <v>39</v>
      </c>
      <c r="I53" s="46">
        <v>52</v>
      </c>
    </row>
    <row r="54" spans="2:9" s="7" customFormat="1" ht="25.35" hidden="1" customHeight="1">
      <c r="B54" s="39" t="s">
        <v>118</v>
      </c>
      <c r="C54" s="23" t="s">
        <v>9</v>
      </c>
      <c r="D54" s="36" t="str">
        <f>HYPERLINK("https://intranet.mha.org.uk/search?q="&amp;Table4[[#This Row],[Ref]]&amp;"&amp;qs=true","Search")</f>
        <v>Search</v>
      </c>
      <c r="E54" s="43" t="s">
        <v>119</v>
      </c>
      <c r="F54" s="45">
        <v>45383</v>
      </c>
      <c r="G54" s="43" t="s">
        <v>42</v>
      </c>
      <c r="H54" s="14" t="s">
        <v>39</v>
      </c>
      <c r="I54" s="46">
        <v>53</v>
      </c>
    </row>
    <row r="55" spans="2:9" s="7" customFormat="1" ht="25.35" hidden="1" customHeight="1">
      <c r="B55" s="8" t="s">
        <v>120</v>
      </c>
      <c r="C55" s="21"/>
      <c r="D55" s="36" t="str">
        <f>HYPERLINK("https://intranet.mha.org.uk/search?q="&amp;Table4[[#This Row],[Ref]]&amp;"&amp;qs=true","Search")</f>
        <v>Search</v>
      </c>
      <c r="E55" s="43" t="s">
        <v>121</v>
      </c>
      <c r="F55" s="45">
        <v>44440</v>
      </c>
      <c r="G55" s="43" t="s">
        <v>11</v>
      </c>
      <c r="H55" s="14" t="s">
        <v>39</v>
      </c>
      <c r="I55" s="46">
        <v>54</v>
      </c>
    </row>
    <row r="56" spans="2:9" s="7" customFormat="1" ht="25.35" hidden="1" customHeight="1">
      <c r="B56" s="8" t="s">
        <v>122</v>
      </c>
      <c r="C56" s="23" t="s">
        <v>9</v>
      </c>
      <c r="D56" s="36" t="str">
        <f>HYPERLINK("https://intranet.mha.org.uk/search?q="&amp;Table4[[#This Row],[Ref]]&amp;"&amp;qs=true","Search")</f>
        <v>Search</v>
      </c>
      <c r="E56" s="43" t="s">
        <v>123</v>
      </c>
      <c r="F56" s="45">
        <v>45444</v>
      </c>
      <c r="G56" s="43" t="s">
        <v>11</v>
      </c>
      <c r="H56" s="14" t="s">
        <v>39</v>
      </c>
      <c r="I56" s="46">
        <v>55</v>
      </c>
    </row>
    <row r="57" spans="2:9" s="7" customFormat="1" ht="25.35" hidden="1" customHeight="1">
      <c r="B57" s="8" t="s">
        <v>124</v>
      </c>
      <c r="C57" s="23" t="s">
        <v>9</v>
      </c>
      <c r="D57" s="36" t="str">
        <f>HYPERLINK("https://intranet.mha.org.uk/search?q="&amp;Table4[[#This Row],[Ref]]&amp;"&amp;qs=true","Search")</f>
        <v>Search</v>
      </c>
      <c r="E57" s="43" t="s">
        <v>125</v>
      </c>
      <c r="F57" s="45">
        <v>45444</v>
      </c>
      <c r="G57" s="43" t="s">
        <v>42</v>
      </c>
      <c r="H57" s="14" t="s">
        <v>39</v>
      </c>
      <c r="I57" s="46">
        <v>56</v>
      </c>
    </row>
    <row r="58" spans="2:9" s="7" customFormat="1" ht="25.35" hidden="1" customHeight="1">
      <c r="B58" s="20" t="s">
        <v>126</v>
      </c>
      <c r="C58" s="22" t="s">
        <v>9</v>
      </c>
      <c r="D58" s="36" t="str">
        <f>HYPERLINK("https://intranet.mha.org.uk/search?q="&amp;Table4[[#This Row],[Ref]]&amp;"&amp;qs=true","Search")</f>
        <v>Search</v>
      </c>
      <c r="E58" s="43" t="s">
        <v>127</v>
      </c>
      <c r="F58" s="45">
        <v>45323</v>
      </c>
      <c r="G58" s="43" t="s">
        <v>11</v>
      </c>
      <c r="H58" s="14" t="s">
        <v>39</v>
      </c>
      <c r="I58" s="46">
        <v>57</v>
      </c>
    </row>
    <row r="59" spans="2:9" s="7" customFormat="1" ht="25.35" hidden="1" customHeight="1">
      <c r="B59" s="20" t="s">
        <v>128</v>
      </c>
      <c r="C59" s="22" t="s">
        <v>9</v>
      </c>
      <c r="D59" s="36" t="str">
        <f>HYPERLINK("https://intranet.mha.org.uk/search?q="&amp;Table4[[#This Row],[Ref]]&amp;"&amp;qs=true","Search")</f>
        <v>Search</v>
      </c>
      <c r="E59" s="43" t="s">
        <v>129</v>
      </c>
      <c r="F59" s="45">
        <v>45658</v>
      </c>
      <c r="G59" s="43" t="s">
        <v>42</v>
      </c>
      <c r="H59" s="14" t="s">
        <v>39</v>
      </c>
      <c r="I59" s="46">
        <v>58</v>
      </c>
    </row>
    <row r="60" spans="2:9" s="7" customFormat="1" ht="25.35" hidden="1" customHeight="1">
      <c r="B60" s="20" t="s">
        <v>130</v>
      </c>
      <c r="C60" s="22" t="s">
        <v>9</v>
      </c>
      <c r="D60" s="36" t="str">
        <f>HYPERLINK("https://intranet.mha.org.uk/search?q="&amp;Table4[[#This Row],[Ref]]&amp;"&amp;qs=true","Search")</f>
        <v>Search</v>
      </c>
      <c r="E60" s="43" t="s">
        <v>131</v>
      </c>
      <c r="F60" s="45">
        <v>43862</v>
      </c>
      <c r="G60" s="43" t="s">
        <v>42</v>
      </c>
      <c r="H60" s="14" t="s">
        <v>39</v>
      </c>
      <c r="I60" s="46">
        <v>62</v>
      </c>
    </row>
    <row r="61" spans="2:9" s="7" customFormat="1" ht="25.35" hidden="1" customHeight="1">
      <c r="B61" s="20" t="s">
        <v>132</v>
      </c>
      <c r="C61" s="22" t="s">
        <v>9</v>
      </c>
      <c r="D61" s="36" t="str">
        <f>HYPERLINK("https://intranet.mha.org.uk/search?q="&amp;Table4[[#This Row],[Ref]]&amp;"&amp;qs=true","Search")</f>
        <v>Search</v>
      </c>
      <c r="E61" s="43" t="s">
        <v>133</v>
      </c>
      <c r="F61" s="45">
        <v>43862</v>
      </c>
      <c r="G61" s="43" t="s">
        <v>42</v>
      </c>
      <c r="H61" s="14" t="s">
        <v>39</v>
      </c>
      <c r="I61" s="46">
        <v>63</v>
      </c>
    </row>
    <row r="62" spans="2:9" s="7" customFormat="1" ht="25.35" hidden="1" customHeight="1">
      <c r="B62" s="20" t="s">
        <v>134</v>
      </c>
      <c r="C62" s="22" t="s">
        <v>9</v>
      </c>
      <c r="D62" s="36" t="str">
        <f>HYPERLINK("https://intranet.mha.org.uk/search?q="&amp;Table4[[#This Row],[Ref]]&amp;"&amp;qs=true","Search")</f>
        <v>Search</v>
      </c>
      <c r="E62" s="43" t="s">
        <v>135</v>
      </c>
      <c r="F62" s="45">
        <v>45474</v>
      </c>
      <c r="G62" s="43" t="s">
        <v>11</v>
      </c>
      <c r="H62" s="14" t="s">
        <v>39</v>
      </c>
      <c r="I62" s="46">
        <v>64</v>
      </c>
    </row>
    <row r="63" spans="2:9" s="7" customFormat="1" ht="25.35" hidden="1" customHeight="1">
      <c r="B63" s="39" t="s">
        <v>136</v>
      </c>
      <c r="C63" s="23" t="s">
        <v>9</v>
      </c>
      <c r="D63" s="36" t="str">
        <f>HYPERLINK("https://intranet.mha.org.uk/search?q="&amp;Table4[[#This Row],[Ref]]&amp;"&amp;qs=true","Search")</f>
        <v>Search</v>
      </c>
      <c r="E63" s="43" t="s">
        <v>137</v>
      </c>
      <c r="F63" s="45">
        <v>44440</v>
      </c>
      <c r="G63" s="43" t="s">
        <v>11</v>
      </c>
      <c r="H63" s="14" t="s">
        <v>39</v>
      </c>
      <c r="I63" s="46">
        <v>65</v>
      </c>
    </row>
    <row r="64" spans="2:9" s="7" customFormat="1" ht="25.35" hidden="1" customHeight="1">
      <c r="B64" s="39" t="s">
        <v>138</v>
      </c>
      <c r="C64" s="23" t="s">
        <v>9</v>
      </c>
      <c r="D64" s="36" t="str">
        <f>HYPERLINK("https://intranet.mha.org.uk/search?q="&amp;Table4[[#This Row],[Ref]]&amp;"&amp;qs=true","Search")</f>
        <v>Search</v>
      </c>
      <c r="E64" s="43" t="s">
        <v>139</v>
      </c>
      <c r="F64" s="45">
        <v>44440</v>
      </c>
      <c r="G64" s="43" t="s">
        <v>73</v>
      </c>
      <c r="H64" s="14" t="s">
        <v>39</v>
      </c>
      <c r="I64" s="46">
        <v>66</v>
      </c>
    </row>
    <row r="65" spans="2:9" s="7" customFormat="1" ht="25.35" hidden="1" customHeight="1">
      <c r="B65" s="8" t="s">
        <v>140</v>
      </c>
      <c r="C65" s="21"/>
      <c r="D65" s="36" t="str">
        <f>HYPERLINK("https://intranet.mha.org.uk/search?q="&amp;Table4[[#This Row],[Ref]]&amp;"&amp;qs=true","Search")</f>
        <v>Search</v>
      </c>
      <c r="E65" s="43" t="s">
        <v>141</v>
      </c>
      <c r="F65" s="45">
        <v>43862</v>
      </c>
      <c r="G65" s="43" t="s">
        <v>11</v>
      </c>
      <c r="H65" s="14" t="s">
        <v>39</v>
      </c>
      <c r="I65" s="46">
        <v>67</v>
      </c>
    </row>
    <row r="66" spans="2:9" s="7" customFormat="1" ht="25.35" hidden="1" customHeight="1">
      <c r="B66" s="8" t="s">
        <v>142</v>
      </c>
      <c r="C66" s="21"/>
      <c r="D66" s="36" t="str">
        <f>HYPERLINK("https://intranet.mha.org.uk/search?q="&amp;Table4[[#This Row],[Ref]]&amp;"&amp;qs=true","Search")</f>
        <v>Search</v>
      </c>
      <c r="E66" s="43" t="s">
        <v>143</v>
      </c>
      <c r="F66" s="45">
        <v>43862</v>
      </c>
      <c r="G66" s="43" t="s">
        <v>73</v>
      </c>
      <c r="H66" s="14" t="s">
        <v>39</v>
      </c>
      <c r="I66" s="46">
        <v>68</v>
      </c>
    </row>
    <row r="67" spans="2:9" s="7" customFormat="1" ht="25.35" hidden="1" customHeight="1">
      <c r="B67" s="20" t="s">
        <v>144</v>
      </c>
      <c r="C67" s="22" t="s">
        <v>9</v>
      </c>
      <c r="D67" s="36" t="str">
        <f>HYPERLINK("https://intranet.mha.org.uk/search?q="&amp;Table4[[#This Row],[Ref]]&amp;"&amp;qs=true","Search")</f>
        <v>Search</v>
      </c>
      <c r="E67" s="43" t="s">
        <v>145</v>
      </c>
      <c r="F67" s="45">
        <v>45597</v>
      </c>
      <c r="G67" s="43" t="s">
        <v>11</v>
      </c>
      <c r="H67" s="14" t="s">
        <v>39</v>
      </c>
      <c r="I67" s="46">
        <v>69</v>
      </c>
    </row>
    <row r="68" spans="2:9" s="7" customFormat="1" ht="25.35" hidden="1" customHeight="1">
      <c r="B68" s="8" t="s">
        <v>146</v>
      </c>
      <c r="C68" s="23" t="s">
        <v>9</v>
      </c>
      <c r="D68" s="36" t="str">
        <f>HYPERLINK("https://intranet.mha.org.uk/search?q="&amp;Table4[[#This Row],[Ref]]&amp;"&amp;qs=true","Search")</f>
        <v>Search</v>
      </c>
      <c r="E68" s="43" t="s">
        <v>147</v>
      </c>
      <c r="F68" s="45">
        <v>45597</v>
      </c>
      <c r="G68" s="43" t="s">
        <v>42</v>
      </c>
      <c r="H68" s="14" t="s">
        <v>39</v>
      </c>
      <c r="I68" s="46">
        <v>70</v>
      </c>
    </row>
    <row r="69" spans="2:9" s="7" customFormat="1" ht="25.35" hidden="1" customHeight="1">
      <c r="B69" s="8" t="s">
        <v>148</v>
      </c>
      <c r="C69" s="23" t="s">
        <v>9</v>
      </c>
      <c r="D69" s="36" t="str">
        <f>HYPERLINK("https://intranet.mha.org.uk/search?q="&amp;Table4[[#This Row],[Ref]]&amp;"&amp;qs=true","Search")</f>
        <v>Search</v>
      </c>
      <c r="E69" s="43" t="s">
        <v>149</v>
      </c>
      <c r="F69" s="45">
        <v>45597</v>
      </c>
      <c r="G69" s="43" t="s">
        <v>42</v>
      </c>
      <c r="H69" s="14" t="s">
        <v>39</v>
      </c>
      <c r="I69" s="46">
        <v>71</v>
      </c>
    </row>
    <row r="70" spans="2:9" s="7" customFormat="1" ht="25.35" hidden="1" customHeight="1">
      <c r="B70" s="8" t="s">
        <v>150</v>
      </c>
      <c r="C70" s="21"/>
      <c r="D70" s="36" t="str">
        <f>HYPERLINK("https://intranet.mha.org.uk/search?q="&amp;Table4[[#This Row],[Ref]]&amp;"&amp;qs=true","Search")</f>
        <v>Search</v>
      </c>
      <c r="E70" s="43" t="s">
        <v>151</v>
      </c>
      <c r="F70" s="45">
        <v>43862</v>
      </c>
      <c r="G70" s="43" t="s">
        <v>11</v>
      </c>
      <c r="H70" s="14" t="s">
        <v>39</v>
      </c>
      <c r="I70" s="46">
        <v>72</v>
      </c>
    </row>
    <row r="71" spans="2:9" s="7" customFormat="1" ht="25.35" hidden="1" customHeight="1">
      <c r="B71" s="39" t="s">
        <v>152</v>
      </c>
      <c r="C71" s="22" t="s">
        <v>9</v>
      </c>
      <c r="D71" s="36" t="str">
        <f>HYPERLINK("https://intranet.mha.org.uk/search?q="&amp;Table4[[#This Row],[Ref]]&amp;"&amp;qs=true","Search")</f>
        <v>Search</v>
      </c>
      <c r="E71" s="43" t="s">
        <v>153</v>
      </c>
      <c r="F71" s="45">
        <v>45658</v>
      </c>
      <c r="G71" s="43" t="s">
        <v>11</v>
      </c>
      <c r="H71" s="14" t="s">
        <v>39</v>
      </c>
      <c r="I71" s="46">
        <v>73</v>
      </c>
    </row>
    <row r="72" spans="2:9" s="7" customFormat="1" ht="25.35" hidden="1" customHeight="1">
      <c r="B72" s="39" t="s">
        <v>154</v>
      </c>
      <c r="C72" s="21"/>
      <c r="D72" s="36" t="str">
        <f>HYPERLINK("https://intranet.mha.org.uk/search?q="&amp;Table4[[#This Row],[Ref]]&amp;"&amp;qs=true","Search")</f>
        <v>Search</v>
      </c>
      <c r="E72" s="43" t="s">
        <v>155</v>
      </c>
      <c r="F72" s="45">
        <v>45658</v>
      </c>
      <c r="G72" s="43" t="s">
        <v>73</v>
      </c>
      <c r="H72" s="14" t="s">
        <v>39</v>
      </c>
      <c r="I72" s="46">
        <v>74</v>
      </c>
    </row>
    <row r="73" spans="2:9" s="7" customFormat="1" ht="25.35" hidden="1" customHeight="1">
      <c r="B73" s="39" t="s">
        <v>156</v>
      </c>
      <c r="C73" s="21"/>
      <c r="D73" s="36" t="str">
        <f>HYPERLINK("https://intranet.mha.org.uk/search?q="&amp;Table4[[#This Row],[Ref]]&amp;"&amp;qs=true","Search")</f>
        <v>Search</v>
      </c>
      <c r="E73" s="43" t="s">
        <v>157</v>
      </c>
      <c r="F73" s="45">
        <v>45658</v>
      </c>
      <c r="G73" s="43" t="s">
        <v>73</v>
      </c>
      <c r="H73" s="14" t="s">
        <v>39</v>
      </c>
      <c r="I73" s="46">
        <v>75</v>
      </c>
    </row>
    <row r="74" spans="2:9" s="7" customFormat="1" ht="25.35" hidden="1" customHeight="1">
      <c r="B74" s="39" t="s">
        <v>158</v>
      </c>
      <c r="C74" s="21"/>
      <c r="D74" s="36" t="str">
        <f>HYPERLINK("https://intranet.mha.org.uk/search?q="&amp;Table4[[#This Row],[Ref]]&amp;"&amp;qs=true","Search")</f>
        <v>Search</v>
      </c>
      <c r="E74" s="43" t="s">
        <v>159</v>
      </c>
      <c r="F74" s="45">
        <v>43862</v>
      </c>
      <c r="G74" s="43" t="s">
        <v>42</v>
      </c>
      <c r="H74" s="14" t="s">
        <v>39</v>
      </c>
      <c r="I74" s="46">
        <v>76</v>
      </c>
    </row>
    <row r="75" spans="2:9" s="7" customFormat="1" ht="25.35" hidden="1" customHeight="1">
      <c r="B75" s="39" t="s">
        <v>160</v>
      </c>
      <c r="C75" s="21"/>
      <c r="D75" s="36" t="str">
        <f>HYPERLINK("https://intranet.mha.org.uk/search?q="&amp;Table4[[#This Row],[Ref]]&amp;"&amp;qs=true","Search")</f>
        <v>Search</v>
      </c>
      <c r="E75" s="43" t="s">
        <v>161</v>
      </c>
      <c r="F75" s="45">
        <v>45047</v>
      </c>
      <c r="G75" s="43" t="s">
        <v>11</v>
      </c>
      <c r="H75" s="14" t="s">
        <v>39</v>
      </c>
      <c r="I75" s="46">
        <v>77</v>
      </c>
    </row>
    <row r="76" spans="2:9" s="7" customFormat="1" ht="25.35" hidden="1" customHeight="1">
      <c r="B76" s="8" t="s">
        <v>162</v>
      </c>
      <c r="C76" s="23" t="s">
        <v>9</v>
      </c>
      <c r="D76" s="36" t="str">
        <f>HYPERLINK("https://intranet.mha.org.uk/search?q="&amp;Table4[[#This Row],[Ref]]&amp;"&amp;qs=true","Search")</f>
        <v>Search</v>
      </c>
      <c r="E76" s="43" t="s">
        <v>163</v>
      </c>
      <c r="F76" s="45">
        <v>45474</v>
      </c>
      <c r="G76" s="43" t="s">
        <v>11</v>
      </c>
      <c r="H76" s="14" t="s">
        <v>39</v>
      </c>
      <c r="I76" s="46">
        <v>78</v>
      </c>
    </row>
    <row r="77" spans="2:9" s="7" customFormat="1" ht="25.35" hidden="1" customHeight="1">
      <c r="B77" s="8" t="s">
        <v>164</v>
      </c>
      <c r="C77" s="21"/>
      <c r="D77" s="36" t="str">
        <f>HYPERLINK("https://intranet.mha.org.uk/search?q="&amp;Table4[[#This Row],[Ref]]&amp;"&amp;qs=true","Search")</f>
        <v>Search</v>
      </c>
      <c r="E77" s="43" t="s">
        <v>165</v>
      </c>
      <c r="F77" s="45">
        <v>44440</v>
      </c>
      <c r="G77" s="43" t="s">
        <v>42</v>
      </c>
      <c r="H77" s="14" t="s">
        <v>39</v>
      </c>
      <c r="I77" s="46">
        <v>79</v>
      </c>
    </row>
    <row r="78" spans="2:9" s="7" customFormat="1" ht="25.35" hidden="1" customHeight="1">
      <c r="B78" s="8" t="s">
        <v>166</v>
      </c>
      <c r="C78" s="21"/>
      <c r="D78" s="36" t="str">
        <f>HYPERLINK("https://intranet.mha.org.uk/search?q="&amp;Table4[[#This Row],[Ref]]&amp;"&amp;qs=true","Search")</f>
        <v>Search</v>
      </c>
      <c r="E78" s="43" t="s">
        <v>167</v>
      </c>
      <c r="F78" s="45">
        <v>44440</v>
      </c>
      <c r="G78" s="43" t="s">
        <v>42</v>
      </c>
      <c r="H78" s="14" t="s">
        <v>39</v>
      </c>
      <c r="I78" s="46">
        <v>80</v>
      </c>
    </row>
    <row r="79" spans="2:9" s="7" customFormat="1" ht="25.35" hidden="1" customHeight="1">
      <c r="B79" s="8" t="s">
        <v>168</v>
      </c>
      <c r="C79" s="21"/>
      <c r="D79" s="36" t="str">
        <f>HYPERLINK("https://intranet.mha.org.uk/search?q="&amp;Table4[[#This Row],[Ref]]&amp;"&amp;qs=true","Search")</f>
        <v>Search</v>
      </c>
      <c r="E79" s="43" t="s">
        <v>169</v>
      </c>
      <c r="F79" s="45">
        <v>44593</v>
      </c>
      <c r="G79" s="43" t="s">
        <v>73</v>
      </c>
      <c r="H79" s="14" t="s">
        <v>39</v>
      </c>
      <c r="I79" s="46">
        <v>81</v>
      </c>
    </row>
    <row r="80" spans="2:9" s="7" customFormat="1" ht="25.35" hidden="1" customHeight="1">
      <c r="B80" s="8" t="s">
        <v>170</v>
      </c>
      <c r="C80" s="21"/>
      <c r="D80" s="36" t="str">
        <f>HYPERLINK("https://intranet.mha.org.uk/search?q="&amp;Table4[[#This Row],[Ref]]&amp;"&amp;qs=true","Search")</f>
        <v>Search</v>
      </c>
      <c r="E80" s="43" t="s">
        <v>171</v>
      </c>
      <c r="F80" s="45">
        <v>44927</v>
      </c>
      <c r="G80" s="43" t="s">
        <v>73</v>
      </c>
      <c r="H80" s="14" t="s">
        <v>39</v>
      </c>
      <c r="I80" s="46">
        <v>82</v>
      </c>
    </row>
    <row r="81" spans="2:9" s="7" customFormat="1" ht="25.35" hidden="1" customHeight="1">
      <c r="B81" s="8" t="s">
        <v>172</v>
      </c>
      <c r="C81" s="21"/>
      <c r="D81" s="36" t="str">
        <f>HYPERLINK("https://intranet.mha.org.uk/search?q="&amp;Table4[[#This Row],[Ref]]&amp;"&amp;qs=true","Search")</f>
        <v>Search</v>
      </c>
      <c r="E81" s="43" t="s">
        <v>173</v>
      </c>
      <c r="F81" s="45">
        <v>45078</v>
      </c>
      <c r="G81" s="43" t="s">
        <v>11</v>
      </c>
      <c r="H81" s="14" t="s">
        <v>39</v>
      </c>
      <c r="I81" s="46">
        <v>83</v>
      </c>
    </row>
    <row r="82" spans="2:9" s="7" customFormat="1" ht="25.35" hidden="1" customHeight="1">
      <c r="B82" s="8" t="s">
        <v>174</v>
      </c>
      <c r="C82" s="21"/>
      <c r="D82" s="36" t="str">
        <f>HYPERLINK("https://intranet.mha.org.uk/search?q="&amp;Table4[[#This Row],[Ref]]&amp;"&amp;qs=true","Search")</f>
        <v>Search</v>
      </c>
      <c r="E82" s="43" t="s">
        <v>175</v>
      </c>
      <c r="F82" s="45">
        <v>44440</v>
      </c>
      <c r="G82" s="43" t="s">
        <v>42</v>
      </c>
      <c r="H82" s="14" t="s">
        <v>39</v>
      </c>
      <c r="I82" s="46">
        <v>84</v>
      </c>
    </row>
    <row r="83" spans="2:9" s="7" customFormat="1" ht="25.35" hidden="1" customHeight="1">
      <c r="B83" s="8" t="s">
        <v>176</v>
      </c>
      <c r="C83" s="21"/>
      <c r="D83" s="36" t="str">
        <f>HYPERLINK("https://intranet.mha.org.uk/search?q="&amp;Table4[[#This Row],[Ref]]&amp;"&amp;qs=true","Search")</f>
        <v>Search</v>
      </c>
      <c r="E83" s="43" t="s">
        <v>177</v>
      </c>
      <c r="F83" s="45">
        <v>44958</v>
      </c>
      <c r="G83" s="43" t="s">
        <v>42</v>
      </c>
      <c r="H83" s="14" t="s">
        <v>39</v>
      </c>
      <c r="I83" s="46">
        <v>85</v>
      </c>
    </row>
    <row r="84" spans="2:9" s="7" customFormat="1" ht="25.35" hidden="1" customHeight="1">
      <c r="B84" s="8" t="s">
        <v>178</v>
      </c>
      <c r="C84" s="21"/>
      <c r="D84" s="36" t="str">
        <f>HYPERLINK("https://intranet.mha.org.uk/search?q="&amp;Table4[[#This Row],[Ref]]&amp;"&amp;qs=true","Search")</f>
        <v>Search</v>
      </c>
      <c r="E84" s="43" t="s">
        <v>179</v>
      </c>
      <c r="F84" s="45">
        <v>44440</v>
      </c>
      <c r="G84" s="43" t="s">
        <v>42</v>
      </c>
      <c r="H84" s="14" t="s">
        <v>39</v>
      </c>
      <c r="I84" s="46">
        <v>86</v>
      </c>
    </row>
    <row r="85" spans="2:9" s="7" customFormat="1" ht="25.35" hidden="1" customHeight="1">
      <c r="B85" s="8" t="s">
        <v>180</v>
      </c>
      <c r="C85" s="21"/>
      <c r="D85" s="36" t="str">
        <f>HYPERLINK("https://intranet.mha.org.uk/search?q="&amp;Table4[[#This Row],[Ref]]&amp;"&amp;qs=true","Search")</f>
        <v>Search</v>
      </c>
      <c r="E85" s="43" t="s">
        <v>181</v>
      </c>
      <c r="F85" s="45">
        <v>45474</v>
      </c>
      <c r="G85" s="43" t="s">
        <v>11</v>
      </c>
      <c r="H85" s="14" t="s">
        <v>39</v>
      </c>
      <c r="I85" s="46">
        <v>87</v>
      </c>
    </row>
    <row r="86" spans="2:9" s="7" customFormat="1" ht="25.35" hidden="1" customHeight="1">
      <c r="B86" s="8" t="s">
        <v>182</v>
      </c>
      <c r="C86" s="21"/>
      <c r="D86" s="36" t="str">
        <f>HYPERLINK("https://intranet.mha.org.uk/search?q="&amp;Table4[[#This Row],[Ref]]&amp;"&amp;qs=true","Search")</f>
        <v>Search</v>
      </c>
      <c r="E86" s="43" t="s">
        <v>183</v>
      </c>
      <c r="F86" s="45">
        <v>44197</v>
      </c>
      <c r="G86" s="43" t="s">
        <v>11</v>
      </c>
      <c r="H86" s="14" t="s">
        <v>39</v>
      </c>
      <c r="I86" s="46">
        <v>88</v>
      </c>
    </row>
    <row r="87" spans="2:9" s="7" customFormat="1" ht="25.35" hidden="1" customHeight="1">
      <c r="B87" s="8" t="s">
        <v>184</v>
      </c>
      <c r="C87" s="21"/>
      <c r="D87" s="36" t="str">
        <f>HYPERLINK("https://intranet.mha.org.uk/search?q="&amp;Table4[[#This Row],[Ref]]&amp;"&amp;qs=true","Search")</f>
        <v>Search</v>
      </c>
      <c r="E87" s="43" t="s">
        <v>185</v>
      </c>
      <c r="F87" s="45">
        <v>45536</v>
      </c>
      <c r="G87" s="43" t="s">
        <v>11</v>
      </c>
      <c r="H87" s="14" t="s">
        <v>39</v>
      </c>
      <c r="I87" s="46">
        <v>89</v>
      </c>
    </row>
    <row r="88" spans="2:9" s="7" customFormat="1" ht="25.35" hidden="1" customHeight="1">
      <c r="B88" s="8" t="s">
        <v>186</v>
      </c>
      <c r="C88" s="23" t="s">
        <v>9</v>
      </c>
      <c r="D88" s="36" t="str">
        <f>HYPERLINK("https://intranet.mha.org.uk/search?q="&amp;Table4[[#This Row],[Ref]]&amp;"&amp;qs=true","Search")</f>
        <v>Search</v>
      </c>
      <c r="E88" s="43" t="s">
        <v>187</v>
      </c>
      <c r="F88" s="45">
        <v>45566</v>
      </c>
      <c r="G88" s="43" t="s">
        <v>11</v>
      </c>
      <c r="H88" s="14" t="s">
        <v>39</v>
      </c>
      <c r="I88" s="46">
        <v>90</v>
      </c>
    </row>
    <row r="89" spans="2:9" s="7" customFormat="1" ht="25.35" hidden="1" customHeight="1">
      <c r="B89" s="8" t="s">
        <v>188</v>
      </c>
      <c r="C89" s="23" t="s">
        <v>9</v>
      </c>
      <c r="D89" s="36" t="str">
        <f>HYPERLINK("https://intranet.mha.org.uk/search?q="&amp;Table4[[#This Row],[Ref]]&amp;"&amp;qs=true","Search")</f>
        <v>Search</v>
      </c>
      <c r="E89" s="43" t="s">
        <v>189</v>
      </c>
      <c r="F89" s="45">
        <v>45566</v>
      </c>
      <c r="G89" s="43" t="s">
        <v>42</v>
      </c>
      <c r="H89" s="14" t="s">
        <v>39</v>
      </c>
      <c r="I89" s="46">
        <v>91</v>
      </c>
    </row>
    <row r="90" spans="2:9" s="7" customFormat="1" ht="25.35" hidden="1" customHeight="1">
      <c r="B90" s="20" t="s">
        <v>190</v>
      </c>
      <c r="C90" s="22" t="s">
        <v>9</v>
      </c>
      <c r="D90" s="36" t="str">
        <f>HYPERLINK("https://intranet.mha.org.uk/search?q="&amp;Table4[[#This Row],[Ref]]&amp;"&amp;qs=true","Search")</f>
        <v>Search</v>
      </c>
      <c r="E90" s="43" t="s">
        <v>191</v>
      </c>
      <c r="F90" s="45">
        <v>45566</v>
      </c>
      <c r="G90" s="43" t="s">
        <v>11</v>
      </c>
      <c r="H90" s="14" t="s">
        <v>39</v>
      </c>
      <c r="I90" s="46">
        <v>92</v>
      </c>
    </row>
    <row r="91" spans="2:9" s="7" customFormat="1" ht="25.35" hidden="1" customHeight="1">
      <c r="B91" s="20" t="s">
        <v>192</v>
      </c>
      <c r="C91" s="22" t="s">
        <v>9</v>
      </c>
      <c r="D91" s="36" t="str">
        <f>HYPERLINK("https://intranet.mha.org.uk/search?q="&amp;Table4[[#This Row],[Ref]]&amp;"&amp;qs=true","Search")</f>
        <v>Search</v>
      </c>
      <c r="E91" s="43" t="s">
        <v>193</v>
      </c>
      <c r="F91" s="45">
        <v>45200</v>
      </c>
      <c r="G91" s="43" t="s">
        <v>73</v>
      </c>
      <c r="H91" s="14" t="s">
        <v>39</v>
      </c>
      <c r="I91" s="46">
        <v>93</v>
      </c>
    </row>
    <row r="92" spans="2:9" s="7" customFormat="1" ht="25.35" hidden="1" customHeight="1">
      <c r="B92" s="8" t="s">
        <v>194</v>
      </c>
      <c r="C92" s="21"/>
      <c r="D92" s="36" t="str">
        <f>HYPERLINK("https://intranet.mha.org.uk/search?q="&amp;Table4[[#This Row],[Ref]]&amp;"&amp;qs=true","Search")</f>
        <v>Search</v>
      </c>
      <c r="E92" s="43" t="s">
        <v>195</v>
      </c>
      <c r="F92" s="45">
        <v>45200</v>
      </c>
      <c r="G92" s="43" t="s">
        <v>73</v>
      </c>
      <c r="H92" s="14" t="s">
        <v>39</v>
      </c>
      <c r="I92" s="46">
        <v>94</v>
      </c>
    </row>
    <row r="93" spans="2:9" s="7" customFormat="1" ht="25.35" hidden="1" customHeight="1">
      <c r="B93" s="8" t="s">
        <v>196</v>
      </c>
      <c r="C93" s="21"/>
      <c r="D93" s="36" t="str">
        <f>HYPERLINK("https://intranet.mha.org.uk/search?q="&amp;Table4[[#This Row],[Ref]]&amp;"&amp;qs=true","Search")</f>
        <v>Search</v>
      </c>
      <c r="E93" s="43" t="s">
        <v>197</v>
      </c>
      <c r="F93" s="45">
        <v>45200</v>
      </c>
      <c r="G93" s="43" t="s">
        <v>42</v>
      </c>
      <c r="H93" s="14" t="s">
        <v>39</v>
      </c>
      <c r="I93" s="46">
        <v>95</v>
      </c>
    </row>
    <row r="94" spans="2:9" s="7" customFormat="1" ht="25.35" hidden="1" customHeight="1">
      <c r="B94" s="8" t="s">
        <v>198</v>
      </c>
      <c r="C94" s="21"/>
      <c r="D94" s="36" t="str">
        <f>HYPERLINK("https://intranet.mha.org.uk/search?q="&amp;Table4[[#This Row],[Ref]]&amp;"&amp;qs=true","Search")</f>
        <v>Search</v>
      </c>
      <c r="E94" s="43" t="s">
        <v>199</v>
      </c>
      <c r="F94" s="45">
        <v>44348</v>
      </c>
      <c r="G94" s="43" t="s">
        <v>11</v>
      </c>
      <c r="H94" s="14" t="s">
        <v>39</v>
      </c>
      <c r="I94" s="46">
        <v>96</v>
      </c>
    </row>
    <row r="95" spans="2:9" s="7" customFormat="1" ht="25.35" hidden="1" customHeight="1">
      <c r="B95" s="8" t="s">
        <v>200</v>
      </c>
      <c r="C95" s="21"/>
      <c r="D95" s="36" t="str">
        <f>HYPERLINK("https://intranet.mha.org.uk/search?q="&amp;Table4[[#This Row],[Ref]]&amp;"&amp;qs=true","Search")</f>
        <v>Search</v>
      </c>
      <c r="E95" s="43" t="s">
        <v>201</v>
      </c>
      <c r="F95" s="45">
        <v>44440</v>
      </c>
      <c r="G95" s="43" t="s">
        <v>11</v>
      </c>
      <c r="H95" s="14" t="s">
        <v>39</v>
      </c>
      <c r="I95" s="46">
        <v>97</v>
      </c>
    </row>
    <row r="96" spans="2:9" s="7" customFormat="1" ht="25.35" hidden="1" customHeight="1">
      <c r="B96" s="8" t="s">
        <v>202</v>
      </c>
      <c r="C96" s="21"/>
      <c r="D96" s="36" t="str">
        <f>HYPERLINK("https://intranet.mha.org.uk/search?q="&amp;Table4[[#This Row],[Ref]]&amp;"&amp;qs=true","Search")</f>
        <v>Search</v>
      </c>
      <c r="E96" s="43" t="s">
        <v>203</v>
      </c>
      <c r="F96" s="45">
        <v>44440</v>
      </c>
      <c r="G96" s="43" t="s">
        <v>73</v>
      </c>
      <c r="H96" s="14" t="s">
        <v>39</v>
      </c>
      <c r="I96" s="46">
        <v>98</v>
      </c>
    </row>
    <row r="97" spans="2:10" s="7" customFormat="1" ht="25.35" hidden="1" customHeight="1">
      <c r="B97" s="8" t="s">
        <v>204</v>
      </c>
      <c r="C97" s="23" t="s">
        <v>9</v>
      </c>
      <c r="D97" s="36" t="str">
        <f>HYPERLINK("https://intranet.mha.org.uk/search?q="&amp;Table4[[#This Row],[Ref]]&amp;"&amp;qs=true","Search")</f>
        <v>Search</v>
      </c>
      <c r="E97" s="43" t="s">
        <v>205</v>
      </c>
      <c r="F97" s="45">
        <v>45505</v>
      </c>
      <c r="G97" s="43" t="s">
        <v>11</v>
      </c>
      <c r="H97" s="14" t="s">
        <v>39</v>
      </c>
      <c r="I97" s="46">
        <v>99</v>
      </c>
      <c r="J97" s="47"/>
    </row>
    <row r="98" spans="2:10" s="7" customFormat="1" ht="25.35" hidden="1" customHeight="1">
      <c r="B98" s="8" t="s">
        <v>206</v>
      </c>
      <c r="C98" s="23" t="s">
        <v>9</v>
      </c>
      <c r="D98" s="36" t="str">
        <f>HYPERLINK("https://intranet.mha.org.uk/search?q="&amp;Table4[[#This Row],[Ref]]&amp;"&amp;qs=true","Search")</f>
        <v>Search</v>
      </c>
      <c r="E98" s="43" t="s">
        <v>207</v>
      </c>
      <c r="F98" s="45">
        <v>45474</v>
      </c>
      <c r="G98" s="43" t="s">
        <v>11</v>
      </c>
      <c r="H98" s="14" t="s">
        <v>39</v>
      </c>
      <c r="I98" s="46">
        <v>100</v>
      </c>
      <c r="J98" s="47"/>
    </row>
    <row r="99" spans="2:10" s="7" customFormat="1" ht="25.35" hidden="1" customHeight="1">
      <c r="B99" s="8" t="s">
        <v>208</v>
      </c>
      <c r="C99" s="21"/>
      <c r="D99" s="36" t="str">
        <f>HYPERLINK("https://intranet.mha.org.uk/search?q="&amp;Table4[[#This Row],[Ref]]&amp;"&amp;qs=true","Search")</f>
        <v>Search</v>
      </c>
      <c r="E99" s="43" t="s">
        <v>209</v>
      </c>
      <c r="F99" s="45">
        <v>44470</v>
      </c>
      <c r="G99" s="43" t="s">
        <v>42</v>
      </c>
      <c r="H99" s="14" t="s">
        <v>39</v>
      </c>
      <c r="I99" s="46">
        <v>101</v>
      </c>
      <c r="J99" s="47"/>
    </row>
    <row r="100" spans="2:10" s="7" customFormat="1" ht="25.35" hidden="1" customHeight="1">
      <c r="B100" s="8" t="s">
        <v>210</v>
      </c>
      <c r="C100" s="21"/>
      <c r="D100" s="36" t="str">
        <f>HYPERLINK("https://intranet.mha.org.uk/search?q="&amp;Table4[[#This Row],[Ref]]&amp;"&amp;qs=true","Search")</f>
        <v>Search</v>
      </c>
      <c r="E100" s="43" t="s">
        <v>211</v>
      </c>
      <c r="F100" s="45">
        <v>44470</v>
      </c>
      <c r="G100" s="43" t="s">
        <v>42</v>
      </c>
      <c r="H100" s="14" t="s">
        <v>39</v>
      </c>
      <c r="I100" s="46">
        <v>102</v>
      </c>
      <c r="J100" s="47"/>
    </row>
    <row r="101" spans="2:10" s="7" customFormat="1" ht="25.35" hidden="1" customHeight="1">
      <c r="B101" s="8" t="s">
        <v>212</v>
      </c>
      <c r="C101" s="21"/>
      <c r="D101" s="36" t="str">
        <f>HYPERLINK("https://intranet.mha.org.uk/search?q="&amp;Table4[[#This Row],[Ref]]&amp;"&amp;qs=true","Search")</f>
        <v>Search</v>
      </c>
      <c r="E101" s="43" t="s">
        <v>213</v>
      </c>
      <c r="F101" s="45">
        <v>44470</v>
      </c>
      <c r="G101" s="43" t="s">
        <v>73</v>
      </c>
      <c r="H101" s="14" t="s">
        <v>39</v>
      </c>
      <c r="I101" s="46">
        <v>103</v>
      </c>
      <c r="J101" s="47"/>
    </row>
    <row r="102" spans="2:10" s="7" customFormat="1" ht="25.35" hidden="1" customHeight="1">
      <c r="B102" s="8" t="s">
        <v>214</v>
      </c>
      <c r="C102" s="21"/>
      <c r="D102" s="36" t="str">
        <f>HYPERLINK("https://intranet.mha.org.uk/search?q="&amp;Table4[[#This Row],[Ref]]&amp;"&amp;qs=true","Search")</f>
        <v>Search</v>
      </c>
      <c r="E102" s="43" t="s">
        <v>215</v>
      </c>
      <c r="F102" s="45">
        <v>44470</v>
      </c>
      <c r="G102" s="43" t="s">
        <v>73</v>
      </c>
      <c r="H102" s="14" t="s">
        <v>39</v>
      </c>
      <c r="I102" s="46">
        <v>104</v>
      </c>
      <c r="J102" s="47"/>
    </row>
    <row r="103" spans="2:10" s="7" customFormat="1" ht="25.35" hidden="1" customHeight="1">
      <c r="B103" s="8" t="s">
        <v>216</v>
      </c>
      <c r="C103" s="23" t="s">
        <v>9</v>
      </c>
      <c r="D103" s="36" t="str">
        <f>HYPERLINK("https://intranet.mha.org.uk/search?q="&amp;Table4[[#This Row],[Ref]]&amp;"&amp;qs=true","Search")</f>
        <v>Search</v>
      </c>
      <c r="E103" s="43" t="s">
        <v>217</v>
      </c>
      <c r="F103" s="45">
        <v>45627</v>
      </c>
      <c r="G103" s="43" t="s">
        <v>11</v>
      </c>
      <c r="H103" s="14" t="s">
        <v>39</v>
      </c>
      <c r="I103" s="46">
        <v>105</v>
      </c>
      <c r="J103" s="47"/>
    </row>
    <row r="104" spans="2:10" s="7" customFormat="1" ht="25.35" hidden="1" customHeight="1">
      <c r="B104" s="8" t="s">
        <v>218</v>
      </c>
      <c r="C104" s="23" t="s">
        <v>9</v>
      </c>
      <c r="D104" s="36" t="str">
        <f>HYPERLINK("https://intranet.mha.org.uk/search?q="&amp;Table4[[#This Row],[Ref]]&amp;"&amp;qs=true","Search")</f>
        <v>Search</v>
      </c>
      <c r="E104" s="43" t="s">
        <v>219</v>
      </c>
      <c r="F104" s="45">
        <v>45627</v>
      </c>
      <c r="G104" s="43" t="s">
        <v>42</v>
      </c>
      <c r="H104" s="14" t="s">
        <v>39</v>
      </c>
      <c r="I104" s="46">
        <v>106</v>
      </c>
      <c r="J104" s="47"/>
    </row>
    <row r="105" spans="2:10" s="7" customFormat="1" ht="25.35" hidden="1" customHeight="1">
      <c r="B105" s="8" t="s">
        <v>220</v>
      </c>
      <c r="C105" s="21"/>
      <c r="D105" s="36" t="str">
        <f>HYPERLINK("https://intranet.mha.org.uk/search?q="&amp;Table4[[#This Row],[Ref]]&amp;"&amp;qs=true","Search")</f>
        <v>Search</v>
      </c>
      <c r="E105" s="43" t="s">
        <v>221</v>
      </c>
      <c r="F105" s="45">
        <v>44470</v>
      </c>
      <c r="G105" s="43" t="s">
        <v>11</v>
      </c>
      <c r="H105" s="14" t="s">
        <v>39</v>
      </c>
      <c r="I105" s="46">
        <v>107</v>
      </c>
      <c r="J105" s="47"/>
    </row>
    <row r="106" spans="2:10" ht="25.35" hidden="1" customHeight="1">
      <c r="B106" s="8" t="s">
        <v>222</v>
      </c>
      <c r="C106" s="21"/>
      <c r="D106" s="36" t="str">
        <f>HYPERLINK("https://intranet.mha.org.uk/search?q="&amp;Table4[[#This Row],[Ref]]&amp;"&amp;qs=true","Search")</f>
        <v>Search</v>
      </c>
      <c r="E106" s="43" t="s">
        <v>223</v>
      </c>
      <c r="F106" s="45">
        <v>43952</v>
      </c>
      <c r="G106" s="43" t="s">
        <v>11</v>
      </c>
      <c r="H106" s="14" t="s">
        <v>39</v>
      </c>
      <c r="I106" s="46">
        <v>108</v>
      </c>
      <c r="J106" s="44"/>
    </row>
    <row r="107" spans="2:10" ht="25.35" hidden="1" customHeight="1">
      <c r="B107" s="8" t="s">
        <v>224</v>
      </c>
      <c r="C107" s="21"/>
      <c r="D107" s="36" t="str">
        <f>HYPERLINK("https://intranet.mha.org.uk/search?q="&amp;Table4[[#This Row],[Ref]]&amp;"&amp;qs=true","Search")</f>
        <v>Search</v>
      </c>
      <c r="E107" s="43" t="s">
        <v>225</v>
      </c>
      <c r="F107" s="45">
        <v>43952</v>
      </c>
      <c r="G107" s="43" t="s">
        <v>73</v>
      </c>
      <c r="H107" s="14" t="s">
        <v>39</v>
      </c>
      <c r="I107" s="46">
        <v>109</v>
      </c>
      <c r="J107" s="44"/>
    </row>
    <row r="108" spans="2:10" ht="25.35" hidden="1" customHeight="1">
      <c r="B108" s="8" t="s">
        <v>226</v>
      </c>
      <c r="C108" s="21"/>
      <c r="D108" s="36" t="str">
        <f>HYPERLINK("https://intranet.mha.org.uk/search?q="&amp;Table4[[#This Row],[Ref]]&amp;"&amp;qs=true","Search")</f>
        <v>Search</v>
      </c>
      <c r="E108" s="43" t="s">
        <v>227</v>
      </c>
      <c r="F108" s="45">
        <v>43952</v>
      </c>
      <c r="G108" s="43" t="s">
        <v>42</v>
      </c>
      <c r="H108" s="14" t="s">
        <v>39</v>
      </c>
      <c r="I108" s="46">
        <v>110</v>
      </c>
      <c r="J108" s="44"/>
    </row>
    <row r="109" spans="2:10" ht="25.35" hidden="1" customHeight="1">
      <c r="B109" s="8" t="s">
        <v>228</v>
      </c>
      <c r="C109" s="21"/>
      <c r="D109" s="36" t="str">
        <f>HYPERLINK("https://intranet.mha.org.uk/search?q="&amp;Table4[[#This Row],[Ref]]&amp;"&amp;qs=true","Search")</f>
        <v>Search</v>
      </c>
      <c r="E109" s="43" t="s">
        <v>229</v>
      </c>
      <c r="F109" s="45">
        <v>45597</v>
      </c>
      <c r="G109" s="43" t="s">
        <v>11</v>
      </c>
      <c r="H109" s="14" t="s">
        <v>39</v>
      </c>
      <c r="I109" s="46">
        <v>111</v>
      </c>
      <c r="J109" s="44"/>
    </row>
    <row r="110" spans="2:10" ht="25.35" hidden="1" customHeight="1">
      <c r="B110" s="8" t="s">
        <v>230</v>
      </c>
      <c r="C110" s="21"/>
      <c r="D110" s="36" t="str">
        <f>HYPERLINK("https://intranet.mha.org.uk/search?q="&amp;Table4[[#This Row],[Ref]]&amp;"&amp;qs=true","Search")</f>
        <v>Search</v>
      </c>
      <c r="E110" s="43" t="s">
        <v>231</v>
      </c>
      <c r="F110" s="45">
        <v>44713</v>
      </c>
      <c r="G110" s="43" t="s">
        <v>11</v>
      </c>
      <c r="H110" s="14" t="s">
        <v>39</v>
      </c>
      <c r="I110" s="46">
        <v>112</v>
      </c>
      <c r="J110" s="44"/>
    </row>
    <row r="111" spans="2:10" ht="25.35" hidden="1" customHeight="1">
      <c r="B111" s="8" t="s">
        <v>232</v>
      </c>
      <c r="C111" s="21"/>
      <c r="D111" s="36" t="str">
        <f>HYPERLINK("https://intranet.mha.org.uk/search?q="&amp;Table4[[#This Row],[Ref]]&amp;"&amp;qs=true","Search")</f>
        <v>Search</v>
      </c>
      <c r="E111" s="43" t="s">
        <v>233</v>
      </c>
      <c r="F111" s="45">
        <v>44713</v>
      </c>
      <c r="G111" s="43" t="s">
        <v>42</v>
      </c>
      <c r="H111" s="14" t="s">
        <v>39</v>
      </c>
      <c r="I111" s="46">
        <v>113</v>
      </c>
      <c r="J111" s="44"/>
    </row>
    <row r="112" spans="2:10" ht="25.35" hidden="1" customHeight="1">
      <c r="B112" s="8" t="s">
        <v>234</v>
      </c>
      <c r="C112" s="21"/>
      <c r="D112" s="36" t="str">
        <f>HYPERLINK("https://intranet.mha.org.uk/search?q="&amp;Table4[[#This Row],[Ref]]&amp;"&amp;qs=true","Search")</f>
        <v>Search</v>
      </c>
      <c r="E112" s="43" t="s">
        <v>235</v>
      </c>
      <c r="F112" s="45">
        <v>44713</v>
      </c>
      <c r="G112" s="43" t="s">
        <v>73</v>
      </c>
      <c r="H112" s="14" t="s">
        <v>39</v>
      </c>
      <c r="I112" s="46">
        <v>114</v>
      </c>
      <c r="J112" s="44"/>
    </row>
    <row r="113" spans="2:10" ht="25.35" hidden="1" customHeight="1">
      <c r="B113" s="8" t="s">
        <v>236</v>
      </c>
      <c r="C113" s="21"/>
      <c r="D113" s="36" t="str">
        <f>HYPERLINK("https://intranet.mha.org.uk/search?q="&amp;Table4[[#This Row],[Ref]]&amp;"&amp;qs=true","Search")</f>
        <v>Search</v>
      </c>
      <c r="E113" s="43" t="s">
        <v>237</v>
      </c>
      <c r="F113" s="45">
        <v>44713</v>
      </c>
      <c r="G113" s="43" t="s">
        <v>42</v>
      </c>
      <c r="H113" s="14" t="s">
        <v>39</v>
      </c>
      <c r="I113" s="46">
        <v>115</v>
      </c>
      <c r="J113" s="44"/>
    </row>
    <row r="114" spans="2:10" ht="25.35" hidden="1" customHeight="1">
      <c r="B114" s="8" t="s">
        <v>238</v>
      </c>
      <c r="C114" s="21"/>
      <c r="D114" s="36" t="str">
        <f>HYPERLINK("https://intranet.mha.org.uk/search?q="&amp;Table4[[#This Row],[Ref]]&amp;"&amp;qs=true","Search")</f>
        <v>Search</v>
      </c>
      <c r="E114" s="43" t="s">
        <v>239</v>
      </c>
      <c r="F114" s="45">
        <v>44593</v>
      </c>
      <c r="G114" s="43" t="s">
        <v>11</v>
      </c>
      <c r="H114" s="14" t="s">
        <v>39</v>
      </c>
      <c r="I114" s="46">
        <v>116</v>
      </c>
      <c r="J114" s="44"/>
    </row>
    <row r="115" spans="2:10" ht="25.35" hidden="1" customHeight="1">
      <c r="B115" s="20" t="s">
        <v>240</v>
      </c>
      <c r="C115" s="22" t="s">
        <v>9</v>
      </c>
      <c r="D115" s="36" t="str">
        <f>HYPERLINK("https://intranet.mha.org.uk/search?q="&amp;Table4[[#This Row],[Ref]]&amp;"&amp;qs=true","Search")</f>
        <v>Search</v>
      </c>
      <c r="E115" s="43" t="s">
        <v>241</v>
      </c>
      <c r="F115" s="45">
        <v>45323</v>
      </c>
      <c r="G115" s="43" t="s">
        <v>11</v>
      </c>
      <c r="H115" s="14" t="s">
        <v>39</v>
      </c>
      <c r="I115" s="46">
        <v>117</v>
      </c>
      <c r="J115" s="44"/>
    </row>
    <row r="116" spans="2:10" ht="25.35" hidden="1" customHeight="1">
      <c r="B116" s="20" t="s">
        <v>242</v>
      </c>
      <c r="C116" s="22" t="s">
        <v>9</v>
      </c>
      <c r="D116" s="36" t="str">
        <f>HYPERLINK("https://intranet.mha.org.uk/search?q="&amp;Table4[[#This Row],[Ref]]&amp;"&amp;qs=true","Search")</f>
        <v>Search</v>
      </c>
      <c r="E116" s="43" t="s">
        <v>243</v>
      </c>
      <c r="F116" s="45">
        <v>45323</v>
      </c>
      <c r="G116" s="43" t="s">
        <v>11</v>
      </c>
      <c r="H116" s="14" t="s">
        <v>39</v>
      </c>
      <c r="I116" s="46">
        <v>118</v>
      </c>
      <c r="J116" s="44"/>
    </row>
    <row r="117" spans="2:10" ht="25.35" hidden="1" customHeight="1">
      <c r="B117" s="20" t="s">
        <v>244</v>
      </c>
      <c r="C117" s="22" t="s">
        <v>9</v>
      </c>
      <c r="D117" s="36" t="str">
        <f>HYPERLINK("https://intranet.mha.org.uk/search?q="&amp;Table4[[#This Row],[Ref]]&amp;"&amp;qs=true","Search")</f>
        <v>Search</v>
      </c>
      <c r="E117" s="43" t="s">
        <v>245</v>
      </c>
      <c r="F117" s="45">
        <v>45323</v>
      </c>
      <c r="G117" s="43" t="s">
        <v>11</v>
      </c>
      <c r="H117" s="14" t="s">
        <v>39</v>
      </c>
      <c r="I117" s="46">
        <v>119</v>
      </c>
      <c r="J117" s="44"/>
    </row>
    <row r="118" spans="2:10" ht="25.35" hidden="1" customHeight="1">
      <c r="B118" s="20" t="s">
        <v>246</v>
      </c>
      <c r="C118" s="22" t="s">
        <v>9</v>
      </c>
      <c r="D118" s="36" t="str">
        <f>HYPERLINK("https://intranet.mha.org.uk/search?q="&amp;Table4[[#This Row],[Ref]]&amp;"&amp;qs=true","Search")</f>
        <v>Search</v>
      </c>
      <c r="E118" s="43" t="s">
        <v>247</v>
      </c>
      <c r="F118" s="45">
        <v>45323</v>
      </c>
      <c r="G118" s="43" t="s">
        <v>11</v>
      </c>
      <c r="H118" s="14" t="s">
        <v>39</v>
      </c>
      <c r="I118" s="46">
        <v>120</v>
      </c>
      <c r="J118" s="44"/>
    </row>
    <row r="119" spans="2:10" ht="25.35" hidden="1" customHeight="1">
      <c r="B119" s="20" t="s">
        <v>248</v>
      </c>
      <c r="C119" s="22" t="s">
        <v>9</v>
      </c>
      <c r="D119" s="36" t="str">
        <f>HYPERLINK("https://intranet.mha.org.uk/search?q="&amp;Table4[[#This Row],[Ref]]&amp;"&amp;qs=true","Search")</f>
        <v>Search</v>
      </c>
      <c r="E119" s="43" t="s">
        <v>249</v>
      </c>
      <c r="F119" s="45">
        <v>45323</v>
      </c>
      <c r="G119" s="43" t="s">
        <v>11</v>
      </c>
      <c r="H119" s="14" t="s">
        <v>39</v>
      </c>
      <c r="I119" s="46">
        <v>121</v>
      </c>
      <c r="J119" s="44"/>
    </row>
    <row r="120" spans="2:10" ht="25.35" hidden="1" customHeight="1">
      <c r="B120" s="20" t="s">
        <v>250</v>
      </c>
      <c r="C120" s="22" t="s">
        <v>9</v>
      </c>
      <c r="D120" s="36" t="str">
        <f>HYPERLINK("https://intranet.mha.org.uk/search?q="&amp;Table4[[#This Row],[Ref]]&amp;"&amp;qs=true","Search")</f>
        <v>Search</v>
      </c>
      <c r="E120" s="48" t="s">
        <v>251</v>
      </c>
      <c r="F120" s="45">
        <v>45261</v>
      </c>
      <c r="G120" s="43" t="s">
        <v>11</v>
      </c>
      <c r="H120" s="48" t="s">
        <v>252</v>
      </c>
      <c r="I120" s="46">
        <v>122</v>
      </c>
      <c r="J120" s="44"/>
    </row>
    <row r="121" spans="2:10" ht="25.35" hidden="1" customHeight="1">
      <c r="B121" s="20" t="s">
        <v>253</v>
      </c>
      <c r="C121" s="22" t="s">
        <v>9</v>
      </c>
      <c r="D121" s="36" t="str">
        <f>HYPERLINK("https://intranet.mha.org.uk/search?q="&amp;Table4[[#This Row],[Ref]]&amp;"&amp;qs=true","Search")</f>
        <v>Search</v>
      </c>
      <c r="E121" s="48" t="s">
        <v>254</v>
      </c>
      <c r="F121" s="45">
        <v>45231</v>
      </c>
      <c r="G121" s="43" t="s">
        <v>11</v>
      </c>
      <c r="H121" s="48" t="s">
        <v>252</v>
      </c>
      <c r="I121" s="46">
        <v>123</v>
      </c>
      <c r="J121" s="44"/>
    </row>
    <row r="122" spans="2:10" ht="25.35" hidden="1" customHeight="1">
      <c r="B122" s="8" t="s">
        <v>255</v>
      </c>
      <c r="C122" s="23" t="s">
        <v>9</v>
      </c>
      <c r="D122" s="36" t="str">
        <f>HYPERLINK("https://intranet.mha.org.uk/search?q="&amp;Table4[[#This Row],[Ref]]&amp;"&amp;qs=true","Search")</f>
        <v>Search</v>
      </c>
      <c r="E122" s="48" t="s">
        <v>256</v>
      </c>
      <c r="F122" s="45">
        <v>45444</v>
      </c>
      <c r="G122" s="43" t="s">
        <v>11</v>
      </c>
      <c r="H122" s="48" t="s">
        <v>252</v>
      </c>
      <c r="I122" s="46">
        <v>124</v>
      </c>
      <c r="J122" s="44"/>
    </row>
    <row r="123" spans="2:10" ht="25.35" hidden="1" customHeight="1">
      <c r="B123" s="8" t="s">
        <v>257</v>
      </c>
      <c r="C123" s="23" t="s">
        <v>9</v>
      </c>
      <c r="D123" s="36" t="str">
        <f>HYPERLINK("https://intranet.mha.org.uk/search?q="&amp;Table4[[#This Row],[Ref]]&amp;"&amp;qs=true","Search")</f>
        <v>Search</v>
      </c>
      <c r="E123" s="48" t="s">
        <v>258</v>
      </c>
      <c r="F123" s="45">
        <v>45444</v>
      </c>
      <c r="G123" s="43" t="s">
        <v>42</v>
      </c>
      <c r="H123" s="48" t="s">
        <v>252</v>
      </c>
      <c r="I123" s="46">
        <v>125</v>
      </c>
      <c r="J123" s="44"/>
    </row>
    <row r="124" spans="2:10" ht="25.35" hidden="1" customHeight="1">
      <c r="B124" s="8" t="s">
        <v>259</v>
      </c>
      <c r="C124" s="23" t="s">
        <v>9</v>
      </c>
      <c r="D124" s="36" t="str">
        <f>HYPERLINK("https://intranet.mha.org.uk/search?q="&amp;Table4[[#This Row],[Ref]]&amp;"&amp;qs=true","Search")</f>
        <v>Search</v>
      </c>
      <c r="E124" s="48" t="s">
        <v>260</v>
      </c>
      <c r="F124" s="45">
        <v>45444</v>
      </c>
      <c r="G124" s="43" t="s">
        <v>42</v>
      </c>
      <c r="H124" s="48" t="s">
        <v>252</v>
      </c>
      <c r="I124" s="46">
        <v>126</v>
      </c>
      <c r="J124" s="44"/>
    </row>
    <row r="125" spans="2:10" ht="25.35" hidden="1" customHeight="1">
      <c r="B125" s="8" t="s">
        <v>261</v>
      </c>
      <c r="C125" s="23" t="s">
        <v>9</v>
      </c>
      <c r="D125" s="36" t="str">
        <f>HYPERLINK("https://intranet.mha.org.uk/search?q="&amp;Table4[[#This Row],[Ref]]&amp;"&amp;qs=true","Search")</f>
        <v>Search</v>
      </c>
      <c r="E125" s="48" t="s">
        <v>262</v>
      </c>
      <c r="F125" s="45">
        <v>45597</v>
      </c>
      <c r="G125" s="43" t="s">
        <v>11</v>
      </c>
      <c r="H125" s="48" t="s">
        <v>252</v>
      </c>
      <c r="I125" s="46">
        <v>127</v>
      </c>
      <c r="J125" s="44"/>
    </row>
    <row r="126" spans="2:10" ht="25.35" hidden="1" customHeight="1">
      <c r="B126" s="20" t="s">
        <v>263</v>
      </c>
      <c r="C126" s="22" t="s">
        <v>9</v>
      </c>
      <c r="D126" s="36" t="str">
        <f>HYPERLINK("https://intranet.mha.org.uk/search?q="&amp;Table4[[#This Row],[Ref]]&amp;"&amp;qs=true","Search")</f>
        <v>Search</v>
      </c>
      <c r="E126" s="48" t="s">
        <v>264</v>
      </c>
      <c r="F126" s="45">
        <v>45352</v>
      </c>
      <c r="G126" s="43" t="s">
        <v>11</v>
      </c>
      <c r="H126" s="48" t="s">
        <v>252</v>
      </c>
      <c r="I126" s="46">
        <v>128</v>
      </c>
      <c r="J126" s="44"/>
    </row>
    <row r="127" spans="2:10" ht="25.35" hidden="1" customHeight="1">
      <c r="B127" s="8" t="s">
        <v>265</v>
      </c>
      <c r="C127" s="23"/>
      <c r="D127" s="36" t="str">
        <f>HYPERLINK("https://intranet.mha.org.uk/search?q="&amp;Table4[[#This Row],[Ref]]&amp;"&amp;qs=true","Search")</f>
        <v>Search</v>
      </c>
      <c r="E127" s="48" t="s">
        <v>266</v>
      </c>
      <c r="F127" s="45">
        <v>45200</v>
      </c>
      <c r="G127" s="43" t="s">
        <v>11</v>
      </c>
      <c r="H127" s="48" t="s">
        <v>252</v>
      </c>
      <c r="I127" s="46">
        <v>129</v>
      </c>
      <c r="J127" s="44"/>
    </row>
    <row r="128" spans="2:10" ht="25.35" hidden="1" customHeight="1">
      <c r="B128" s="8" t="s">
        <v>267</v>
      </c>
      <c r="C128" s="23" t="s">
        <v>9</v>
      </c>
      <c r="D128" s="36" t="str">
        <f>HYPERLINK("https://intranet.mha.org.uk/search?q="&amp;Table4[[#This Row],[Ref]]&amp;"&amp;qs=true","Search")</f>
        <v>Search</v>
      </c>
      <c r="E128" s="48" t="s">
        <v>268</v>
      </c>
      <c r="F128" s="45">
        <v>45474</v>
      </c>
      <c r="G128" s="43" t="s">
        <v>11</v>
      </c>
      <c r="H128" s="48" t="s">
        <v>252</v>
      </c>
      <c r="I128" s="46">
        <v>130</v>
      </c>
      <c r="J128" s="44"/>
    </row>
    <row r="129" spans="2:10" ht="25.35" hidden="1" customHeight="1">
      <c r="B129" s="8" t="s">
        <v>269</v>
      </c>
      <c r="C129" s="23" t="s">
        <v>9</v>
      </c>
      <c r="D129" s="36" t="str">
        <f>HYPERLINK("https://intranet.mha.org.uk/search?q="&amp;Table4[[#This Row],[Ref]]&amp;"&amp;qs=true","Search")</f>
        <v>Search</v>
      </c>
      <c r="E129" s="48" t="s">
        <v>270</v>
      </c>
      <c r="F129" s="45">
        <v>45658</v>
      </c>
      <c r="G129" s="43" t="s">
        <v>11</v>
      </c>
      <c r="H129" s="48" t="s">
        <v>252</v>
      </c>
      <c r="I129" s="46">
        <v>131</v>
      </c>
      <c r="J129" s="44"/>
    </row>
    <row r="130" spans="2:10" ht="25.35" hidden="1" customHeight="1">
      <c r="B130" s="8" t="s">
        <v>271</v>
      </c>
      <c r="C130" s="23"/>
      <c r="D130" s="36" t="str">
        <f>HYPERLINK("https://intranet.mha.org.uk/search?q="&amp;Table4[[#This Row],[Ref]]&amp;"&amp;qs=true","Search")</f>
        <v>Search</v>
      </c>
      <c r="E130" s="48" t="s">
        <v>272</v>
      </c>
      <c r="F130" s="45">
        <v>44986</v>
      </c>
      <c r="G130" s="43" t="s">
        <v>11</v>
      </c>
      <c r="H130" s="48" t="s">
        <v>252</v>
      </c>
      <c r="I130" s="46">
        <v>132</v>
      </c>
      <c r="J130" s="44"/>
    </row>
    <row r="131" spans="2:10" ht="25.35" hidden="1" customHeight="1">
      <c r="B131" s="8" t="s">
        <v>273</v>
      </c>
      <c r="C131" s="23" t="s">
        <v>9</v>
      </c>
      <c r="D131" s="36" t="str">
        <f>HYPERLINK("https://intranet.mha.org.uk/search?q="&amp;Table4[[#This Row],[Ref]]&amp;"&amp;qs=true","Search")</f>
        <v>Search</v>
      </c>
      <c r="E131" s="48" t="s">
        <v>274</v>
      </c>
      <c r="F131" s="45">
        <v>45474</v>
      </c>
      <c r="G131" s="43" t="s">
        <v>11</v>
      </c>
      <c r="H131" s="48" t="s">
        <v>252</v>
      </c>
      <c r="I131" s="46">
        <v>133</v>
      </c>
      <c r="J131" s="44"/>
    </row>
    <row r="132" spans="2:10" ht="25.35" hidden="1" customHeight="1">
      <c r="B132" s="8" t="s">
        <v>275</v>
      </c>
      <c r="C132" s="23"/>
      <c r="D132" s="36" t="str">
        <f>HYPERLINK("https://intranet.mha.org.uk/search?q="&amp;Table4[[#This Row],[Ref]]&amp;"&amp;qs=true","Search")</f>
        <v>Search</v>
      </c>
      <c r="E132" s="48" t="s">
        <v>276</v>
      </c>
      <c r="F132" s="45">
        <v>44986</v>
      </c>
      <c r="G132" s="43" t="s">
        <v>11</v>
      </c>
      <c r="H132" s="48" t="s">
        <v>252</v>
      </c>
      <c r="I132" s="46">
        <v>134</v>
      </c>
      <c r="J132" s="44"/>
    </row>
    <row r="133" spans="2:10" ht="25.35" hidden="1" customHeight="1">
      <c r="B133" s="8" t="s">
        <v>277</v>
      </c>
      <c r="C133" s="23" t="s">
        <v>9</v>
      </c>
      <c r="D133" s="36" t="str">
        <f>HYPERLINK("https://intranet.mha.org.uk/search?q="&amp;Table4[[#This Row],[Ref]]&amp;"&amp;qs=true","Search")</f>
        <v>Search</v>
      </c>
      <c r="E133" s="48" t="s">
        <v>278</v>
      </c>
      <c r="F133" s="45">
        <v>45474</v>
      </c>
      <c r="G133" s="43" t="s">
        <v>11</v>
      </c>
      <c r="H133" s="48" t="s">
        <v>252</v>
      </c>
      <c r="I133" s="46">
        <v>135</v>
      </c>
      <c r="J133" s="44"/>
    </row>
    <row r="134" spans="2:10" ht="25.35" hidden="1" customHeight="1">
      <c r="B134" s="8" t="s">
        <v>279</v>
      </c>
      <c r="C134" s="23"/>
      <c r="D134" s="36" t="str">
        <f>HYPERLINK("https://intranet.mha.org.uk/search?q="&amp;Table4[[#This Row],[Ref]]&amp;"&amp;qs=true","Search")</f>
        <v>Search</v>
      </c>
      <c r="E134" s="48" t="s">
        <v>280</v>
      </c>
      <c r="F134" s="45">
        <v>44986</v>
      </c>
      <c r="G134" s="43" t="s">
        <v>11</v>
      </c>
      <c r="H134" s="48" t="s">
        <v>252</v>
      </c>
      <c r="I134" s="46">
        <v>136</v>
      </c>
      <c r="J134" s="44"/>
    </row>
    <row r="135" spans="2:10" ht="25.35" hidden="1" customHeight="1">
      <c r="B135" s="8" t="s">
        <v>281</v>
      </c>
      <c r="C135" s="23" t="s">
        <v>9</v>
      </c>
      <c r="D135" s="36" t="str">
        <f>HYPERLINK("https://intranet.mha.org.uk/search?q="&amp;Table4[[#This Row],[Ref]]&amp;"&amp;qs=true","Search")</f>
        <v>Search</v>
      </c>
      <c r="E135" s="48" t="s">
        <v>282</v>
      </c>
      <c r="F135" s="45">
        <v>44013</v>
      </c>
      <c r="G135" s="43" t="s">
        <v>73</v>
      </c>
      <c r="H135" s="48" t="s">
        <v>252</v>
      </c>
      <c r="I135" s="46">
        <v>137</v>
      </c>
      <c r="J135" s="44"/>
    </row>
    <row r="136" spans="2:10" ht="25.35" hidden="1" customHeight="1">
      <c r="B136" s="20" t="s">
        <v>283</v>
      </c>
      <c r="C136" s="22" t="s">
        <v>9</v>
      </c>
      <c r="D136" s="36" t="str">
        <f>HYPERLINK("https://intranet.mha.org.uk/search?q="&amp;Table4[[#This Row],[Ref]]&amp;"&amp;qs=true","Search")</f>
        <v>Search</v>
      </c>
      <c r="E136" s="48" t="s">
        <v>284</v>
      </c>
      <c r="F136" s="45">
        <v>45261</v>
      </c>
      <c r="G136" s="43" t="s">
        <v>11</v>
      </c>
      <c r="H136" s="48" t="s">
        <v>252</v>
      </c>
      <c r="I136" s="46">
        <v>138</v>
      </c>
      <c r="J136" s="44"/>
    </row>
    <row r="137" spans="2:10" ht="25.35" hidden="1" customHeight="1">
      <c r="B137" s="8" t="s">
        <v>285</v>
      </c>
      <c r="C137" s="23" t="s">
        <v>9</v>
      </c>
      <c r="D137" s="36" t="str">
        <f>HYPERLINK("https://intranet.mha.org.uk/search?q="&amp;Table4[[#This Row],[Ref]]&amp;"&amp;qs=true","Search")</f>
        <v>Search</v>
      </c>
      <c r="E137" s="48" t="s">
        <v>286</v>
      </c>
      <c r="F137" s="45">
        <v>44013</v>
      </c>
      <c r="G137" s="43" t="s">
        <v>42</v>
      </c>
      <c r="H137" s="48" t="s">
        <v>252</v>
      </c>
      <c r="I137" s="46">
        <v>139</v>
      </c>
      <c r="J137" s="44"/>
    </row>
    <row r="138" spans="2:10" ht="25.35" hidden="1" customHeight="1">
      <c r="B138" s="8" t="s">
        <v>287</v>
      </c>
      <c r="C138" s="23" t="s">
        <v>9</v>
      </c>
      <c r="D138" s="36" t="str">
        <f>HYPERLINK("https://intranet.mha.org.uk/search?q="&amp;Table4[[#This Row],[Ref]]&amp;"&amp;qs=true","Search")</f>
        <v>Search</v>
      </c>
      <c r="E138" s="48" t="s">
        <v>288</v>
      </c>
      <c r="F138" s="45">
        <v>44013</v>
      </c>
      <c r="G138" s="43" t="s">
        <v>42</v>
      </c>
      <c r="H138" s="48" t="s">
        <v>252</v>
      </c>
      <c r="I138" s="46">
        <v>140</v>
      </c>
      <c r="J138" s="44"/>
    </row>
    <row r="139" spans="2:10" ht="25.35" hidden="1" customHeight="1">
      <c r="B139" s="8" t="s">
        <v>289</v>
      </c>
      <c r="C139" s="23"/>
      <c r="D139" s="36" t="str">
        <f>HYPERLINK("https://intranet.mha.org.uk/search?q="&amp;Table4[[#This Row],[Ref]]&amp;"&amp;qs=true","Search")</f>
        <v>Search</v>
      </c>
      <c r="E139" s="48" t="s">
        <v>290</v>
      </c>
      <c r="F139" s="45">
        <v>44986</v>
      </c>
      <c r="G139" s="43" t="s">
        <v>11</v>
      </c>
      <c r="H139" s="48" t="s">
        <v>252</v>
      </c>
      <c r="I139" s="46">
        <v>141</v>
      </c>
      <c r="J139" s="44"/>
    </row>
    <row r="140" spans="2:10" ht="25.35" hidden="1" customHeight="1">
      <c r="B140" s="8" t="s">
        <v>291</v>
      </c>
      <c r="C140" s="23" t="s">
        <v>9</v>
      </c>
      <c r="D140" s="36" t="str">
        <f>HYPERLINK("https://intranet.mha.org.uk/search?q="&amp;Table4[[#This Row],[Ref]]&amp;"&amp;qs=true","Search")</f>
        <v>Search</v>
      </c>
      <c r="E140" s="48" t="s">
        <v>292</v>
      </c>
      <c r="F140" s="45">
        <v>45413</v>
      </c>
      <c r="G140" s="43" t="s">
        <v>11</v>
      </c>
      <c r="H140" s="48" t="s">
        <v>252</v>
      </c>
      <c r="I140" s="46">
        <v>142</v>
      </c>
      <c r="J140" s="44"/>
    </row>
    <row r="141" spans="2:10" ht="25.35" hidden="1" customHeight="1">
      <c r="B141" s="8" t="s">
        <v>293</v>
      </c>
      <c r="C141" s="23"/>
      <c r="D141" s="36" t="str">
        <f>HYPERLINK("https://intranet.mha.org.uk/search?q="&amp;Table4[[#This Row],[Ref]]&amp;"&amp;qs=true","Search")</f>
        <v>Search</v>
      </c>
      <c r="E141" s="48" t="s">
        <v>294</v>
      </c>
      <c r="F141" s="45">
        <v>44986</v>
      </c>
      <c r="G141" s="43" t="s">
        <v>11</v>
      </c>
      <c r="H141" s="48" t="s">
        <v>252</v>
      </c>
      <c r="I141" s="46">
        <v>143</v>
      </c>
      <c r="J141" s="44"/>
    </row>
    <row r="142" spans="2:10" ht="25.35" hidden="1" customHeight="1">
      <c r="B142" s="20" t="s">
        <v>295</v>
      </c>
      <c r="C142" s="22" t="s">
        <v>9</v>
      </c>
      <c r="D142" s="36" t="str">
        <f>HYPERLINK("https://intranet.mha.org.uk/search?q="&amp;Table4[[#This Row],[Ref]]&amp;"&amp;qs=true","Search")</f>
        <v>Search</v>
      </c>
      <c r="E142" s="48" t="s">
        <v>296</v>
      </c>
      <c r="F142" s="45">
        <v>45413</v>
      </c>
      <c r="G142" s="43" t="s">
        <v>11</v>
      </c>
      <c r="H142" s="48" t="s">
        <v>252</v>
      </c>
      <c r="I142" s="46">
        <v>144</v>
      </c>
      <c r="J142" s="44"/>
    </row>
    <row r="143" spans="2:10" ht="25.35" hidden="1" customHeight="1">
      <c r="B143" s="8" t="s">
        <v>297</v>
      </c>
      <c r="C143" s="23"/>
      <c r="D143" s="36" t="str">
        <f>HYPERLINK("https://intranet.mha.org.uk/search?q="&amp;Table4[[#This Row],[Ref]]&amp;"&amp;qs=true","Search")</f>
        <v>Search</v>
      </c>
      <c r="E143" s="48" t="s">
        <v>298</v>
      </c>
      <c r="F143" s="45">
        <v>44986</v>
      </c>
      <c r="G143" s="43" t="s">
        <v>11</v>
      </c>
      <c r="H143" s="48" t="s">
        <v>252</v>
      </c>
      <c r="I143" s="46">
        <v>145</v>
      </c>
      <c r="J143" s="44"/>
    </row>
    <row r="144" spans="2:10" ht="25.35" hidden="1" customHeight="1">
      <c r="B144" s="8" t="s">
        <v>299</v>
      </c>
      <c r="C144" s="23" t="s">
        <v>9</v>
      </c>
      <c r="D144" s="36" t="str">
        <f>HYPERLINK("https://intranet.mha.org.uk/search?q="&amp;Table4[[#This Row],[Ref]]&amp;"&amp;qs=true","Search")</f>
        <v>Search</v>
      </c>
      <c r="E144" s="48" t="s">
        <v>300</v>
      </c>
      <c r="F144" s="45">
        <v>45474</v>
      </c>
      <c r="G144" s="43" t="s">
        <v>42</v>
      </c>
      <c r="H144" s="48" t="s">
        <v>252</v>
      </c>
      <c r="I144" s="46">
        <v>146</v>
      </c>
      <c r="J144" s="44"/>
    </row>
    <row r="145" spans="2:10" ht="25.35" hidden="1" customHeight="1">
      <c r="B145" s="20" t="s">
        <v>301</v>
      </c>
      <c r="C145" s="22" t="s">
        <v>9</v>
      </c>
      <c r="D145" s="36" t="str">
        <f>HYPERLINK("https://intranet.mha.org.uk/search?q="&amp;Table4[[#This Row],[Ref]]&amp;"&amp;qs=true","Search")</f>
        <v>Search</v>
      </c>
      <c r="E145" s="48" t="s">
        <v>302</v>
      </c>
      <c r="F145" s="45">
        <v>45413</v>
      </c>
      <c r="G145" s="43" t="s">
        <v>11</v>
      </c>
      <c r="H145" s="48" t="s">
        <v>252</v>
      </c>
      <c r="I145" s="46">
        <v>147</v>
      </c>
      <c r="J145" s="44"/>
    </row>
    <row r="146" spans="2:10" ht="25.35" hidden="1" customHeight="1">
      <c r="B146" s="8" t="s">
        <v>303</v>
      </c>
      <c r="C146" s="23"/>
      <c r="D146" s="36" t="str">
        <f>HYPERLINK("https://intranet.mha.org.uk/search?q="&amp;Table4[[#This Row],[Ref]]&amp;"&amp;qs=true","Search")</f>
        <v>Search</v>
      </c>
      <c r="E146" s="48" t="s">
        <v>304</v>
      </c>
      <c r="F146" s="45">
        <v>44986</v>
      </c>
      <c r="G146" s="43" t="s">
        <v>11</v>
      </c>
      <c r="H146" s="48" t="s">
        <v>252</v>
      </c>
      <c r="I146" s="46">
        <v>148</v>
      </c>
      <c r="J146" s="44"/>
    </row>
    <row r="147" spans="2:10" ht="25.35" hidden="1" customHeight="1">
      <c r="B147" s="8" t="s">
        <v>305</v>
      </c>
      <c r="C147" s="23"/>
      <c r="D147" s="36" t="str">
        <f>HYPERLINK("https://intranet.mha.org.uk/search?q="&amp;Table4[[#This Row],[Ref]]&amp;"&amp;qs=true","Search")</f>
        <v>Search</v>
      </c>
      <c r="E147" s="48" t="s">
        <v>306</v>
      </c>
      <c r="F147" s="45">
        <v>44986</v>
      </c>
      <c r="G147" s="43" t="s">
        <v>11</v>
      </c>
      <c r="H147" s="48" t="s">
        <v>252</v>
      </c>
      <c r="I147" s="46">
        <v>149</v>
      </c>
      <c r="J147" s="44"/>
    </row>
    <row r="148" spans="2:10" ht="25.35" hidden="1" customHeight="1">
      <c r="B148" s="8" t="s">
        <v>307</v>
      </c>
      <c r="C148" s="23"/>
      <c r="D148" s="36" t="str">
        <f>HYPERLINK("https://intranet.mha.org.uk/search?q="&amp;Table4[[#This Row],[Ref]]&amp;"&amp;qs=true","Search")</f>
        <v>Search</v>
      </c>
      <c r="E148" s="48" t="s">
        <v>308</v>
      </c>
      <c r="F148" s="45">
        <v>44986</v>
      </c>
      <c r="G148" s="43" t="s">
        <v>11</v>
      </c>
      <c r="H148" s="48" t="s">
        <v>252</v>
      </c>
      <c r="I148" s="46">
        <v>150</v>
      </c>
      <c r="J148" s="44"/>
    </row>
    <row r="149" spans="2:10" ht="25.35" hidden="1" customHeight="1">
      <c r="B149" s="8" t="s">
        <v>309</v>
      </c>
      <c r="C149" s="23"/>
      <c r="D149" s="36" t="str">
        <f>HYPERLINK("https://intranet.mha.org.uk/search?q="&amp;Table4[[#This Row],[Ref]]&amp;"&amp;qs=true","Search")</f>
        <v>Search</v>
      </c>
      <c r="E149" s="48" t="s">
        <v>310</v>
      </c>
      <c r="F149" s="45">
        <v>44986</v>
      </c>
      <c r="G149" s="43" t="s">
        <v>11</v>
      </c>
      <c r="H149" s="48" t="s">
        <v>252</v>
      </c>
      <c r="I149" s="46">
        <v>151</v>
      </c>
      <c r="J149" s="44"/>
    </row>
    <row r="150" spans="2:10" ht="25.35" hidden="1" customHeight="1">
      <c r="B150" s="8" t="s">
        <v>311</v>
      </c>
      <c r="C150" s="23" t="s">
        <v>9</v>
      </c>
      <c r="D150" s="36" t="str">
        <f>HYPERLINK("https://intranet.mha.org.uk/search?q="&amp;Table4[[#This Row],[Ref]]&amp;"&amp;qs=true","Search")</f>
        <v>Search</v>
      </c>
      <c r="E150" s="48" t="s">
        <v>312</v>
      </c>
      <c r="F150" s="45">
        <v>45474</v>
      </c>
      <c r="G150" s="43" t="s">
        <v>11</v>
      </c>
      <c r="H150" s="48" t="s">
        <v>252</v>
      </c>
      <c r="I150" s="46">
        <v>152</v>
      </c>
      <c r="J150" s="44"/>
    </row>
    <row r="151" spans="2:10" ht="25.35" hidden="1" customHeight="1">
      <c r="B151" s="20" t="s">
        <v>313</v>
      </c>
      <c r="C151" s="22" t="s">
        <v>9</v>
      </c>
      <c r="D151" s="36" t="str">
        <f>HYPERLINK("https://intranet.mha.org.uk/search?q="&amp;Table4[[#This Row],[Ref]]&amp;"&amp;qs=true","Search")</f>
        <v>Search</v>
      </c>
      <c r="E151" s="48" t="s">
        <v>314</v>
      </c>
      <c r="F151" s="45">
        <v>45474</v>
      </c>
      <c r="G151" s="43" t="s">
        <v>11</v>
      </c>
      <c r="H151" s="48" t="s">
        <v>252</v>
      </c>
      <c r="I151" s="46">
        <v>153</v>
      </c>
      <c r="J151" s="44"/>
    </row>
    <row r="152" spans="2:10" ht="25.35" hidden="1" customHeight="1">
      <c r="B152" s="8" t="s">
        <v>315</v>
      </c>
      <c r="C152" s="23"/>
      <c r="D152" s="36" t="str">
        <f>HYPERLINK("https://intranet.mha.org.uk/search?q="&amp;Table4[[#This Row],[Ref]]&amp;"&amp;qs=true","Search")</f>
        <v>Search</v>
      </c>
      <c r="E152" s="48" t="s">
        <v>316</v>
      </c>
      <c r="F152" s="45">
        <v>44986</v>
      </c>
      <c r="G152" s="43" t="s">
        <v>11</v>
      </c>
      <c r="H152" s="48" t="s">
        <v>252</v>
      </c>
      <c r="I152" s="46">
        <v>154</v>
      </c>
      <c r="J152" s="44"/>
    </row>
    <row r="153" spans="2:10" ht="25.35" hidden="1" customHeight="1">
      <c r="B153" s="8" t="s">
        <v>317</v>
      </c>
      <c r="C153" s="23"/>
      <c r="D153" s="36" t="str">
        <f>HYPERLINK("https://intranet.mha.org.uk/search?q="&amp;Table4[[#This Row],[Ref]]&amp;"&amp;qs=true","Search")</f>
        <v>Search</v>
      </c>
      <c r="E153" s="48" t="s">
        <v>318</v>
      </c>
      <c r="F153" s="45">
        <v>44986</v>
      </c>
      <c r="G153" s="43" t="s">
        <v>11</v>
      </c>
      <c r="H153" s="48" t="s">
        <v>252</v>
      </c>
      <c r="I153" s="46">
        <v>155</v>
      </c>
      <c r="J153" s="44"/>
    </row>
    <row r="154" spans="2:10" ht="25.35" hidden="1" customHeight="1">
      <c r="B154" s="8" t="s">
        <v>319</v>
      </c>
      <c r="C154" s="23"/>
      <c r="D154" s="36" t="str">
        <f>HYPERLINK("https://intranet.mha.org.uk/search?q="&amp;Table4[[#This Row],[Ref]]&amp;"&amp;qs=true","Search")</f>
        <v>Search</v>
      </c>
      <c r="E154" s="48" t="s">
        <v>320</v>
      </c>
      <c r="F154" s="45">
        <v>44986</v>
      </c>
      <c r="G154" s="43" t="s">
        <v>11</v>
      </c>
      <c r="H154" s="48" t="s">
        <v>252</v>
      </c>
      <c r="I154" s="46">
        <v>156</v>
      </c>
      <c r="J154" s="44"/>
    </row>
    <row r="155" spans="2:10" ht="25.35" hidden="1" customHeight="1">
      <c r="B155" s="20" t="s">
        <v>321</v>
      </c>
      <c r="C155" s="22" t="s">
        <v>9</v>
      </c>
      <c r="D155" s="36" t="str">
        <f>HYPERLINK("https://intranet.mha.org.uk/search?q="&amp;Table4[[#This Row],[Ref]]&amp;"&amp;qs=true","Search")</f>
        <v>Search</v>
      </c>
      <c r="E155" s="43" t="s">
        <v>322</v>
      </c>
      <c r="F155" s="45">
        <v>44348</v>
      </c>
      <c r="G155" s="43" t="s">
        <v>11</v>
      </c>
      <c r="H155" s="43" t="s">
        <v>323</v>
      </c>
      <c r="I155" s="46">
        <v>157</v>
      </c>
      <c r="J155" s="44"/>
    </row>
    <row r="156" spans="2:10" ht="25.35" hidden="1" customHeight="1">
      <c r="B156" s="20" t="s">
        <v>324</v>
      </c>
      <c r="C156" s="22" t="s">
        <v>9</v>
      </c>
      <c r="D156" s="36" t="str">
        <f>HYPERLINK("https://intranet.mha.org.uk/search?q="&amp;Table4[[#This Row],[Ref]]&amp;"&amp;qs=true","Search")</f>
        <v>Search</v>
      </c>
      <c r="E156" s="43" t="s">
        <v>325</v>
      </c>
      <c r="F156" s="45">
        <v>44348</v>
      </c>
      <c r="G156" s="43" t="s">
        <v>11</v>
      </c>
      <c r="H156" s="43" t="s">
        <v>323</v>
      </c>
      <c r="I156" s="46">
        <v>158</v>
      </c>
      <c r="J156" s="44"/>
    </row>
    <row r="157" spans="2:10" ht="25.35" hidden="1" customHeight="1">
      <c r="B157" s="20" t="s">
        <v>326</v>
      </c>
      <c r="C157" s="22" t="s">
        <v>9</v>
      </c>
      <c r="D157" s="36" t="str">
        <f>HYPERLINK("https://intranet.mha.org.uk/search?q="&amp;Table4[[#This Row],[Ref]]&amp;"&amp;qs=true","Search")</f>
        <v>Search</v>
      </c>
      <c r="E157" s="43" t="s">
        <v>327</v>
      </c>
      <c r="F157" s="45">
        <v>44348</v>
      </c>
      <c r="G157" s="43" t="s">
        <v>11</v>
      </c>
      <c r="H157" s="43" t="s">
        <v>323</v>
      </c>
      <c r="I157" s="46">
        <v>159</v>
      </c>
      <c r="J157" s="44"/>
    </row>
    <row r="158" spans="2:10" ht="25.35" hidden="1" customHeight="1">
      <c r="B158" s="20" t="s">
        <v>328</v>
      </c>
      <c r="C158" s="22" t="s">
        <v>9</v>
      </c>
      <c r="D158" s="36" t="str">
        <f>HYPERLINK("https://intranet.mha.org.uk/search?q="&amp;Table4[[#This Row],[Ref]]&amp;"&amp;qs=true","Search")</f>
        <v>Search</v>
      </c>
      <c r="E158" s="43" t="s">
        <v>329</v>
      </c>
      <c r="F158" s="45">
        <v>44348</v>
      </c>
      <c r="G158" s="43" t="s">
        <v>11</v>
      </c>
      <c r="H158" s="43" t="s">
        <v>323</v>
      </c>
      <c r="I158" s="46">
        <v>160</v>
      </c>
      <c r="J158" s="44"/>
    </row>
    <row r="159" spans="2:10" ht="25.35" hidden="1" customHeight="1">
      <c r="B159" s="20" t="s">
        <v>330</v>
      </c>
      <c r="C159" s="22" t="s">
        <v>9</v>
      </c>
      <c r="D159" s="36" t="str">
        <f>HYPERLINK("https://intranet.mha.org.uk/search?q="&amp;Table4[[#This Row],[Ref]]&amp;"&amp;qs=true","Search")</f>
        <v>Search</v>
      </c>
      <c r="E159" s="43" t="s">
        <v>331</v>
      </c>
      <c r="F159" s="45">
        <v>44348</v>
      </c>
      <c r="G159" s="43" t="s">
        <v>11</v>
      </c>
      <c r="H159" s="43" t="s">
        <v>323</v>
      </c>
      <c r="I159" s="46">
        <v>161</v>
      </c>
      <c r="J159" s="44"/>
    </row>
    <row r="160" spans="2:10" ht="25.35" hidden="1" customHeight="1">
      <c r="B160" s="20" t="s">
        <v>332</v>
      </c>
      <c r="C160" s="22" t="s">
        <v>9</v>
      </c>
      <c r="D160" s="36" t="str">
        <f>HYPERLINK("https://intranet.mha.org.uk/search?q="&amp;Table4[[#This Row],[Ref]]&amp;"&amp;qs=true","Search")</f>
        <v>Search</v>
      </c>
      <c r="E160" s="43" t="s">
        <v>333</v>
      </c>
      <c r="F160" s="45">
        <v>44348</v>
      </c>
      <c r="G160" s="43" t="s">
        <v>11</v>
      </c>
      <c r="H160" s="43" t="s">
        <v>323</v>
      </c>
      <c r="I160" s="46">
        <v>162</v>
      </c>
      <c r="J160" s="44"/>
    </row>
    <row r="161" spans="2:10" ht="25.35" hidden="1" customHeight="1">
      <c r="B161" s="20" t="s">
        <v>334</v>
      </c>
      <c r="C161" s="22" t="s">
        <v>9</v>
      </c>
      <c r="D161" s="36" t="str">
        <f>HYPERLINK("https://intranet.mha.org.uk/search?q="&amp;Table4[[#This Row],[Ref]]&amp;"&amp;qs=true","Search")</f>
        <v>Search</v>
      </c>
      <c r="E161" s="43" t="s">
        <v>335</v>
      </c>
      <c r="F161" s="45">
        <v>44348</v>
      </c>
      <c r="G161" s="43" t="s">
        <v>11</v>
      </c>
      <c r="H161" s="43" t="s">
        <v>323</v>
      </c>
      <c r="I161" s="46">
        <v>163</v>
      </c>
      <c r="J161" s="44"/>
    </row>
    <row r="162" spans="2:10" ht="25.35" hidden="1" customHeight="1">
      <c r="B162" s="20" t="s">
        <v>307</v>
      </c>
      <c r="C162" s="22" t="s">
        <v>9</v>
      </c>
      <c r="D162" s="36" t="str">
        <f>HYPERLINK("https://intranet.mha.org.uk/search?q="&amp;Table4[[#This Row],[Ref]]&amp;"&amp;qs=true","Search")</f>
        <v>Search</v>
      </c>
      <c r="E162" s="43" t="s">
        <v>336</v>
      </c>
      <c r="F162" s="45">
        <v>44348</v>
      </c>
      <c r="G162" s="43" t="s">
        <v>11</v>
      </c>
      <c r="H162" s="43" t="s">
        <v>323</v>
      </c>
      <c r="I162" s="46">
        <v>164</v>
      </c>
      <c r="J162" s="44"/>
    </row>
    <row r="163" spans="2:10" ht="25.35" hidden="1" customHeight="1">
      <c r="B163" s="20" t="s">
        <v>337</v>
      </c>
      <c r="C163" s="22" t="s">
        <v>9</v>
      </c>
      <c r="D163" s="36" t="str">
        <f>HYPERLINK("https://intranet.mha.org.uk/search?q="&amp;Table4[[#This Row],[Ref]]&amp;"&amp;qs=true","Search")</f>
        <v>Search</v>
      </c>
      <c r="E163" s="43" t="s">
        <v>338</v>
      </c>
      <c r="F163" s="45">
        <v>44348</v>
      </c>
      <c r="G163" s="43" t="s">
        <v>42</v>
      </c>
      <c r="H163" s="43" t="s">
        <v>323</v>
      </c>
      <c r="I163" s="46">
        <v>165</v>
      </c>
      <c r="J163" s="44"/>
    </row>
    <row r="164" spans="2:10" ht="25.35" hidden="1" customHeight="1">
      <c r="B164" s="20" t="s">
        <v>339</v>
      </c>
      <c r="C164" s="22" t="s">
        <v>9</v>
      </c>
      <c r="D164" s="36" t="str">
        <f>HYPERLINK("https://intranet.mha.org.uk/search?q="&amp;Table4[[#This Row],[Ref]]&amp;"&amp;qs=true","Search")</f>
        <v>Search</v>
      </c>
      <c r="E164" s="43" t="s">
        <v>340</v>
      </c>
      <c r="F164" s="45">
        <v>44348</v>
      </c>
      <c r="G164" s="43" t="s">
        <v>42</v>
      </c>
      <c r="H164" s="43" t="s">
        <v>323</v>
      </c>
      <c r="I164" s="46">
        <v>166</v>
      </c>
      <c r="J164" s="44"/>
    </row>
    <row r="165" spans="2:10" ht="25.35" hidden="1" customHeight="1">
      <c r="B165" s="20" t="s">
        <v>341</v>
      </c>
      <c r="C165" s="22" t="s">
        <v>9</v>
      </c>
      <c r="D165" s="36" t="str">
        <f>HYPERLINK("https://intranet.mha.org.uk/search?q="&amp;Table4[[#This Row],[Ref]]&amp;"&amp;qs=true","Search")</f>
        <v>Search</v>
      </c>
      <c r="E165" s="43" t="s">
        <v>342</v>
      </c>
      <c r="F165" s="45">
        <v>44348</v>
      </c>
      <c r="G165" s="43" t="s">
        <v>42</v>
      </c>
      <c r="H165" s="43" t="s">
        <v>323</v>
      </c>
      <c r="I165" s="46">
        <v>167</v>
      </c>
      <c r="J165" s="44"/>
    </row>
    <row r="166" spans="2:10" ht="25.35" hidden="1" customHeight="1">
      <c r="B166" s="20" t="s">
        <v>343</v>
      </c>
      <c r="C166" s="22" t="s">
        <v>9</v>
      </c>
      <c r="D166" s="36" t="str">
        <f>HYPERLINK("https://intranet.mha.org.uk/search?q="&amp;Table4[[#This Row],[Ref]]&amp;"&amp;qs=true","Search")</f>
        <v>Search</v>
      </c>
      <c r="E166" s="43" t="s">
        <v>344</v>
      </c>
      <c r="F166" s="45">
        <v>44348</v>
      </c>
      <c r="G166" s="43" t="s">
        <v>11</v>
      </c>
      <c r="H166" s="43" t="s">
        <v>323</v>
      </c>
      <c r="I166" s="46">
        <v>168</v>
      </c>
      <c r="J166" s="44"/>
    </row>
    <row r="167" spans="2:10" ht="25.35" hidden="1" customHeight="1">
      <c r="B167" s="20" t="s">
        <v>345</v>
      </c>
      <c r="C167" s="22" t="s">
        <v>9</v>
      </c>
      <c r="D167" s="36" t="str">
        <f>HYPERLINK("https://intranet.mha.org.uk/search?q="&amp;Table4[[#This Row],[Ref]]&amp;"&amp;qs=true","Search")</f>
        <v>Search</v>
      </c>
      <c r="E167" s="43" t="s">
        <v>346</v>
      </c>
      <c r="F167" s="45">
        <v>44348</v>
      </c>
      <c r="G167" s="43" t="s">
        <v>11</v>
      </c>
      <c r="H167" s="43" t="s">
        <v>323</v>
      </c>
      <c r="I167" s="46">
        <v>169</v>
      </c>
      <c r="J167" s="44"/>
    </row>
    <row r="168" spans="2:10" ht="25.35" hidden="1" customHeight="1">
      <c r="B168" s="20" t="s">
        <v>347</v>
      </c>
      <c r="C168" s="22" t="s">
        <v>9</v>
      </c>
      <c r="D168" s="36" t="str">
        <f>HYPERLINK("https://intranet.mha.org.uk/search?q="&amp;Table4[[#This Row],[Ref]]&amp;"&amp;qs=true","Search")</f>
        <v>Search</v>
      </c>
      <c r="E168" s="43" t="s">
        <v>348</v>
      </c>
      <c r="F168" s="45">
        <v>44348</v>
      </c>
      <c r="G168" s="43" t="s">
        <v>11</v>
      </c>
      <c r="H168" s="43" t="s">
        <v>323</v>
      </c>
      <c r="I168" s="46">
        <v>170</v>
      </c>
      <c r="J168" s="44"/>
    </row>
    <row r="169" spans="2:10" ht="25.35" hidden="1" customHeight="1">
      <c r="B169" s="20" t="s">
        <v>349</v>
      </c>
      <c r="C169" s="22" t="s">
        <v>9</v>
      </c>
      <c r="D169" s="36" t="str">
        <f>HYPERLINK("https://intranet.mha.org.uk/search?q="&amp;Table4[[#This Row],[Ref]]&amp;"&amp;qs=true","Search")</f>
        <v>Search</v>
      </c>
      <c r="E169" s="43" t="s">
        <v>350</v>
      </c>
      <c r="F169" s="45">
        <v>44348</v>
      </c>
      <c r="G169" s="43" t="s">
        <v>11</v>
      </c>
      <c r="H169" s="43" t="s">
        <v>323</v>
      </c>
      <c r="I169" s="46">
        <v>171</v>
      </c>
      <c r="J169" s="44"/>
    </row>
    <row r="170" spans="2:10" ht="25.35" hidden="1" customHeight="1">
      <c r="B170" s="20" t="s">
        <v>351</v>
      </c>
      <c r="C170" s="22" t="s">
        <v>9</v>
      </c>
      <c r="D170" s="36" t="str">
        <f>HYPERLINK("https://intranet.mha.org.uk/search?q="&amp;Table4[[#This Row],[Ref]]&amp;"&amp;qs=true","Search")</f>
        <v>Search</v>
      </c>
      <c r="E170" s="43" t="s">
        <v>352</v>
      </c>
      <c r="F170" s="45">
        <v>44348</v>
      </c>
      <c r="G170" s="43" t="s">
        <v>11</v>
      </c>
      <c r="H170" s="43" t="s">
        <v>323</v>
      </c>
      <c r="I170" s="46">
        <v>172</v>
      </c>
      <c r="J170" s="44"/>
    </row>
    <row r="171" spans="2:10" ht="25.35" hidden="1" customHeight="1">
      <c r="B171" s="20" t="s">
        <v>353</v>
      </c>
      <c r="C171" s="22" t="s">
        <v>9</v>
      </c>
      <c r="D171" s="36" t="str">
        <f>HYPERLINK("https://intranet.mha.org.uk/search?q="&amp;Table4[[#This Row],[Ref]]&amp;"&amp;qs=true","Search")</f>
        <v>Search</v>
      </c>
      <c r="E171" s="43" t="s">
        <v>354</v>
      </c>
      <c r="F171" s="45">
        <v>44348</v>
      </c>
      <c r="G171" s="43" t="s">
        <v>11</v>
      </c>
      <c r="H171" s="43" t="s">
        <v>323</v>
      </c>
      <c r="I171" s="46">
        <v>173</v>
      </c>
      <c r="J171" s="44"/>
    </row>
    <row r="172" spans="2:10" ht="25.35" hidden="1" customHeight="1">
      <c r="B172" s="20" t="s">
        <v>355</v>
      </c>
      <c r="C172" s="22" t="s">
        <v>9</v>
      </c>
      <c r="D172" s="36" t="str">
        <f>HYPERLINK("https://intranet.mha.org.uk/search?q="&amp;Table4[[#This Row],[Ref]]&amp;"&amp;qs=true","Search")</f>
        <v>Search</v>
      </c>
      <c r="E172" s="43" t="s">
        <v>356</v>
      </c>
      <c r="F172" s="45">
        <v>44348</v>
      </c>
      <c r="G172" s="43" t="s">
        <v>11</v>
      </c>
      <c r="H172" s="43" t="s">
        <v>323</v>
      </c>
      <c r="I172" s="46">
        <v>174</v>
      </c>
      <c r="J172" s="44"/>
    </row>
    <row r="173" spans="2:10" ht="25.35" hidden="1" customHeight="1">
      <c r="B173" s="20" t="s">
        <v>357</v>
      </c>
      <c r="C173" s="22" t="s">
        <v>9</v>
      </c>
      <c r="D173" s="36" t="str">
        <f>HYPERLINK("https://intranet.mha.org.uk/search?q="&amp;Table4[[#This Row],[Ref]]&amp;"&amp;qs=true","Search")</f>
        <v>Search</v>
      </c>
      <c r="E173" s="43" t="s">
        <v>358</v>
      </c>
      <c r="F173" s="45">
        <v>44348</v>
      </c>
      <c r="G173" s="43" t="s">
        <v>11</v>
      </c>
      <c r="H173" s="43" t="s">
        <v>323</v>
      </c>
      <c r="I173" s="46">
        <v>175</v>
      </c>
      <c r="J173" s="44"/>
    </row>
    <row r="174" spans="2:10" ht="25.35" hidden="1" customHeight="1">
      <c r="B174" s="20" t="s">
        <v>359</v>
      </c>
      <c r="C174" s="22" t="s">
        <v>9</v>
      </c>
      <c r="D174" s="36" t="str">
        <f>HYPERLINK("https://intranet.mha.org.uk/search?q="&amp;Table4[[#This Row],[Ref]]&amp;"&amp;qs=true","Search")</f>
        <v>Search</v>
      </c>
      <c r="E174" s="43" t="s">
        <v>360</v>
      </c>
      <c r="F174" s="45">
        <v>45383</v>
      </c>
      <c r="G174" s="43" t="s">
        <v>42</v>
      </c>
      <c r="H174" s="43" t="s">
        <v>323</v>
      </c>
      <c r="I174" s="46">
        <v>176</v>
      </c>
      <c r="J174" s="44"/>
    </row>
    <row r="175" spans="2:10" ht="25.35" hidden="1" customHeight="1">
      <c r="B175" s="20" t="s">
        <v>361</v>
      </c>
      <c r="C175" s="22" t="s">
        <v>9</v>
      </c>
      <c r="D175" s="36" t="str">
        <f>HYPERLINK("https://intranet.mha.org.uk/search?q="&amp;Table4[[#This Row],[Ref]]&amp;"&amp;qs=true","Search")</f>
        <v>Search</v>
      </c>
      <c r="E175" s="43" t="s">
        <v>362</v>
      </c>
      <c r="F175" s="45">
        <v>44348</v>
      </c>
      <c r="G175" s="43" t="s">
        <v>11</v>
      </c>
      <c r="H175" s="43" t="s">
        <v>323</v>
      </c>
      <c r="I175" s="46">
        <v>177</v>
      </c>
      <c r="J175" s="44"/>
    </row>
    <row r="176" spans="2:10" ht="25.35" hidden="1" customHeight="1">
      <c r="B176" s="20" t="s">
        <v>363</v>
      </c>
      <c r="C176" s="22" t="s">
        <v>9</v>
      </c>
      <c r="D176" s="36" t="str">
        <f>HYPERLINK("https://intranet.mha.org.uk/search?q="&amp;Table4[[#This Row],[Ref]]&amp;"&amp;qs=true","Search")</f>
        <v>Search</v>
      </c>
      <c r="E176" s="43" t="s">
        <v>364</v>
      </c>
      <c r="F176" s="45">
        <v>44348</v>
      </c>
      <c r="G176" s="43" t="s">
        <v>42</v>
      </c>
      <c r="H176" s="43" t="s">
        <v>323</v>
      </c>
      <c r="I176" s="46">
        <v>178</v>
      </c>
      <c r="J176" s="44"/>
    </row>
    <row r="177" spans="2:10" ht="25.35" hidden="1" customHeight="1">
      <c r="B177" s="20" t="s">
        <v>365</v>
      </c>
      <c r="C177" s="22" t="s">
        <v>9</v>
      </c>
      <c r="D177" s="36" t="str">
        <f>HYPERLINK("https://intranet.mha.org.uk/search?q="&amp;Table4[[#This Row],[Ref]]&amp;"&amp;qs=true","Search")</f>
        <v>Search</v>
      </c>
      <c r="E177" s="43" t="s">
        <v>366</v>
      </c>
      <c r="F177" s="45">
        <v>44348</v>
      </c>
      <c r="G177" s="43" t="s">
        <v>42</v>
      </c>
      <c r="H177" s="43" t="s">
        <v>323</v>
      </c>
      <c r="I177" s="46">
        <v>179</v>
      </c>
      <c r="J177" s="44"/>
    </row>
    <row r="178" spans="2:10" ht="25.35" hidden="1" customHeight="1">
      <c r="B178" s="20" t="s">
        <v>367</v>
      </c>
      <c r="C178" s="22" t="s">
        <v>9</v>
      </c>
      <c r="D178" s="36" t="str">
        <f>HYPERLINK("https://intranet.mha.org.uk/search?q="&amp;Table4[[#This Row],[Ref]]&amp;"&amp;qs=true","Search")</f>
        <v>Search</v>
      </c>
      <c r="E178" s="43" t="s">
        <v>368</v>
      </c>
      <c r="F178" s="45">
        <v>44348</v>
      </c>
      <c r="G178" s="43" t="s">
        <v>11</v>
      </c>
      <c r="H178" s="43" t="s">
        <v>323</v>
      </c>
      <c r="I178" s="46">
        <v>180</v>
      </c>
      <c r="J178" s="44"/>
    </row>
    <row r="179" spans="2:10" ht="25.35" hidden="1" customHeight="1">
      <c r="B179" s="20" t="s">
        <v>369</v>
      </c>
      <c r="C179" s="22" t="s">
        <v>9</v>
      </c>
      <c r="D179" s="36" t="str">
        <f>HYPERLINK("https://intranet.mha.org.uk/search?q="&amp;Table4[[#This Row],[Ref]]&amp;"&amp;qs=true","Search")</f>
        <v>Search</v>
      </c>
      <c r="E179" s="43" t="s">
        <v>370</v>
      </c>
      <c r="F179" s="45">
        <v>44348</v>
      </c>
      <c r="G179" s="43" t="s">
        <v>11</v>
      </c>
      <c r="H179" s="43" t="s">
        <v>323</v>
      </c>
      <c r="I179" s="46">
        <v>181</v>
      </c>
      <c r="J179" s="44"/>
    </row>
    <row r="180" spans="2:10" ht="25.35" hidden="1" customHeight="1">
      <c r="B180" s="20" t="s">
        <v>371</v>
      </c>
      <c r="C180" s="22" t="s">
        <v>9</v>
      </c>
      <c r="D180" s="36" t="str">
        <f>HYPERLINK("https://intranet.mha.org.uk/search?q="&amp;Table4[[#This Row],[Ref]]&amp;"&amp;qs=true","Search")</f>
        <v>Search</v>
      </c>
      <c r="E180" s="43" t="s">
        <v>372</v>
      </c>
      <c r="F180" s="45">
        <v>44378</v>
      </c>
      <c r="G180" s="43" t="s">
        <v>11</v>
      </c>
      <c r="H180" s="43" t="s">
        <v>323</v>
      </c>
      <c r="I180" s="46">
        <v>182</v>
      </c>
      <c r="J180" s="44"/>
    </row>
    <row r="181" spans="2:10" ht="25.35" hidden="1" customHeight="1">
      <c r="B181" s="20" t="s">
        <v>373</v>
      </c>
      <c r="C181" s="22" t="s">
        <v>9</v>
      </c>
      <c r="D181" s="36" t="str">
        <f>HYPERLINK("https://intranet.mha.org.uk/search?q="&amp;Table4[[#This Row],[Ref]]&amp;"&amp;qs=true","Search")</f>
        <v>Search</v>
      </c>
      <c r="E181" s="43" t="s">
        <v>374</v>
      </c>
      <c r="F181" s="45">
        <v>45444</v>
      </c>
      <c r="G181" s="43" t="s">
        <v>11</v>
      </c>
      <c r="H181" s="43" t="s">
        <v>323</v>
      </c>
      <c r="I181" s="46">
        <v>183</v>
      </c>
      <c r="J181" s="44"/>
    </row>
    <row r="182" spans="2:10" ht="25.35" hidden="1" customHeight="1">
      <c r="B182" s="8" t="s">
        <v>375</v>
      </c>
      <c r="C182" s="21"/>
      <c r="D182" s="36" t="str">
        <f>HYPERLINK("https://intranet.mha.org.uk/search?q="&amp;Table4[[#This Row],[Ref]]&amp;"&amp;qs=true","Search")</f>
        <v>Search</v>
      </c>
      <c r="E182" s="43" t="s">
        <v>376</v>
      </c>
      <c r="F182" s="45">
        <v>44713</v>
      </c>
      <c r="G182" s="43" t="s">
        <v>11</v>
      </c>
      <c r="H182" s="43" t="s">
        <v>377</v>
      </c>
      <c r="I182" s="46">
        <v>184</v>
      </c>
      <c r="J182" s="44"/>
    </row>
    <row r="183" spans="2:10" ht="25.35" hidden="1" customHeight="1">
      <c r="B183" s="8" t="s">
        <v>378</v>
      </c>
      <c r="C183" s="21"/>
      <c r="D183" s="36" t="str">
        <f>HYPERLINK("https://intranet.mha.org.uk/search?q="&amp;Table4[[#This Row],[Ref]]&amp;"&amp;qs=true","Search")</f>
        <v>Search</v>
      </c>
      <c r="E183" s="43" t="s">
        <v>379</v>
      </c>
      <c r="F183" s="45">
        <v>44044</v>
      </c>
      <c r="G183" s="43" t="s">
        <v>73</v>
      </c>
      <c r="H183" s="43" t="s">
        <v>377</v>
      </c>
      <c r="I183" s="46">
        <v>185</v>
      </c>
      <c r="J183" s="44"/>
    </row>
    <row r="184" spans="2:10" ht="25.35" hidden="1" customHeight="1">
      <c r="B184" s="8" t="s">
        <v>380</v>
      </c>
      <c r="C184" s="21"/>
      <c r="D184" s="36" t="str">
        <f>HYPERLINK("https://intranet.mha.org.uk/search?q="&amp;Table4[[#This Row],[Ref]]&amp;"&amp;qs=true","Search")</f>
        <v>Search</v>
      </c>
      <c r="E184" s="43" t="s">
        <v>381</v>
      </c>
      <c r="F184" s="45">
        <v>44713</v>
      </c>
      <c r="G184" s="43" t="s">
        <v>11</v>
      </c>
      <c r="H184" s="43" t="s">
        <v>377</v>
      </c>
      <c r="I184" s="46">
        <v>186</v>
      </c>
      <c r="J184" s="44"/>
    </row>
    <row r="185" spans="2:10" ht="25.35" hidden="1" customHeight="1">
      <c r="B185" s="8" t="s">
        <v>382</v>
      </c>
      <c r="C185" s="21"/>
      <c r="D185" s="36" t="str">
        <f>HYPERLINK("https://intranet.mha.org.uk/search?q="&amp;Table4[[#This Row],[Ref]]&amp;"&amp;qs=true","Search")</f>
        <v>Search</v>
      </c>
      <c r="E185" s="43" t="s">
        <v>383</v>
      </c>
      <c r="F185" s="45">
        <v>44105</v>
      </c>
      <c r="G185" s="43" t="s">
        <v>42</v>
      </c>
      <c r="H185" s="43" t="s">
        <v>377</v>
      </c>
      <c r="I185" s="46">
        <v>187</v>
      </c>
      <c r="J185" s="44"/>
    </row>
    <row r="186" spans="2:10" ht="25.35" hidden="1" customHeight="1">
      <c r="B186" s="8" t="s">
        <v>384</v>
      </c>
      <c r="C186" s="21"/>
      <c r="D186" s="36" t="str">
        <f>HYPERLINK("https://intranet.mha.org.uk/search?q="&amp;Table4[[#This Row],[Ref]]&amp;"&amp;qs=true","Search")</f>
        <v>Search</v>
      </c>
      <c r="E186" s="43" t="s">
        <v>385</v>
      </c>
      <c r="F186" s="45">
        <v>44105</v>
      </c>
      <c r="G186" s="43" t="s">
        <v>42</v>
      </c>
      <c r="H186" s="43" t="s">
        <v>377</v>
      </c>
      <c r="I186" s="46">
        <v>188</v>
      </c>
      <c r="J186" s="44"/>
    </row>
    <row r="187" spans="2:10" ht="25.35" hidden="1" customHeight="1">
      <c r="B187" s="8" t="s">
        <v>386</v>
      </c>
      <c r="C187" s="21"/>
      <c r="D187" s="36" t="str">
        <f>HYPERLINK("https://intranet.mha.org.uk/search?q="&amp;Table4[[#This Row],[Ref]]&amp;"&amp;qs=true","Search")</f>
        <v>Search</v>
      </c>
      <c r="E187" s="43" t="s">
        <v>387</v>
      </c>
      <c r="F187" s="45">
        <v>45658</v>
      </c>
      <c r="G187" s="43" t="s">
        <v>42</v>
      </c>
      <c r="H187" s="43" t="s">
        <v>377</v>
      </c>
      <c r="I187" s="46">
        <v>189</v>
      </c>
      <c r="J187" s="44"/>
    </row>
    <row r="188" spans="2:10" ht="25.35" hidden="1" customHeight="1">
      <c r="B188" s="8" t="s">
        <v>388</v>
      </c>
      <c r="C188" s="21"/>
      <c r="D188" s="36" t="str">
        <f>HYPERLINK("https://intranet.mha.org.uk/search?q="&amp;Table4[[#This Row],[Ref]]&amp;"&amp;qs=true","Search")</f>
        <v>Search</v>
      </c>
      <c r="E188" s="43" t="s">
        <v>389</v>
      </c>
      <c r="F188" s="45">
        <v>44105</v>
      </c>
      <c r="G188" s="43" t="s">
        <v>42</v>
      </c>
      <c r="H188" s="43" t="s">
        <v>377</v>
      </c>
      <c r="I188" s="46">
        <v>190</v>
      </c>
      <c r="J188" s="44"/>
    </row>
    <row r="189" spans="2:10" ht="25.35" hidden="1" customHeight="1">
      <c r="B189" s="8" t="s">
        <v>390</v>
      </c>
      <c r="C189" s="21"/>
      <c r="D189" s="36" t="str">
        <f>HYPERLINK("https://intranet.mha.org.uk/search?q="&amp;Table4[[#This Row],[Ref]]&amp;"&amp;qs=true","Search")</f>
        <v>Search</v>
      </c>
      <c r="E189" s="43" t="s">
        <v>391</v>
      </c>
      <c r="F189" s="45">
        <v>44105</v>
      </c>
      <c r="G189" s="43" t="s">
        <v>42</v>
      </c>
      <c r="H189" s="43" t="s">
        <v>377</v>
      </c>
      <c r="I189" s="46">
        <v>191</v>
      </c>
      <c r="J189" s="44"/>
    </row>
    <row r="190" spans="2:10" ht="25.35" hidden="1" customHeight="1">
      <c r="B190" s="8" t="s">
        <v>392</v>
      </c>
      <c r="C190" s="21"/>
      <c r="D190" s="36" t="str">
        <f>HYPERLINK("https://intranet.mha.org.uk/search?q="&amp;Table4[[#This Row],[Ref]]&amp;"&amp;qs=true","Search")</f>
        <v>Search</v>
      </c>
      <c r="E190" s="43" t="s">
        <v>393</v>
      </c>
      <c r="F190" s="45">
        <v>44713</v>
      </c>
      <c r="G190" s="43" t="s">
        <v>42</v>
      </c>
      <c r="H190" s="43" t="s">
        <v>377</v>
      </c>
      <c r="I190" s="46">
        <v>192</v>
      </c>
      <c r="J190" s="44"/>
    </row>
    <row r="191" spans="2:10" ht="25.35" hidden="1" customHeight="1">
      <c r="B191" s="8" t="s">
        <v>394</v>
      </c>
      <c r="C191" s="21"/>
      <c r="D191" s="36" t="str">
        <f>HYPERLINK("https://intranet.mha.org.uk/search?q="&amp;Table4[[#This Row],[Ref]]&amp;"&amp;qs=true","Search")</f>
        <v>Search</v>
      </c>
      <c r="E191" s="43" t="s">
        <v>395</v>
      </c>
      <c r="F191" s="45">
        <v>44105</v>
      </c>
      <c r="G191" s="43" t="s">
        <v>42</v>
      </c>
      <c r="H191" s="43" t="s">
        <v>377</v>
      </c>
      <c r="I191" s="46">
        <v>193</v>
      </c>
      <c r="J191" s="44"/>
    </row>
    <row r="192" spans="2:10" ht="25.35" hidden="1" customHeight="1">
      <c r="B192" s="8" t="s">
        <v>396</v>
      </c>
      <c r="C192" s="21"/>
      <c r="D192" s="36" t="str">
        <f>HYPERLINK("https://intranet.mha.org.uk/search?q="&amp;Table4[[#This Row],[Ref]]&amp;"&amp;qs=true","Search")</f>
        <v>Search</v>
      </c>
      <c r="E192" s="43" t="s">
        <v>397</v>
      </c>
      <c r="F192" s="45">
        <v>44105</v>
      </c>
      <c r="G192" s="43" t="s">
        <v>42</v>
      </c>
      <c r="H192" s="43" t="s">
        <v>377</v>
      </c>
      <c r="I192" s="46">
        <v>194</v>
      </c>
      <c r="J192" s="44"/>
    </row>
    <row r="193" spans="2:10" ht="25.35" hidden="1" customHeight="1">
      <c r="B193" s="8" t="s">
        <v>398</v>
      </c>
      <c r="C193" s="21"/>
      <c r="D193" s="36" t="str">
        <f>HYPERLINK("https://intranet.mha.org.uk/search?q="&amp;Table4[[#This Row],[Ref]]&amp;"&amp;qs=true","Search")</f>
        <v>Search</v>
      </c>
      <c r="E193" s="43" t="s">
        <v>399</v>
      </c>
      <c r="F193" s="45">
        <v>44713</v>
      </c>
      <c r="G193" s="43" t="s">
        <v>42</v>
      </c>
      <c r="H193" s="43" t="s">
        <v>377</v>
      </c>
      <c r="I193" s="46">
        <v>195</v>
      </c>
      <c r="J193" s="44"/>
    </row>
    <row r="194" spans="2:10" ht="25.35" hidden="1" customHeight="1">
      <c r="B194" s="8" t="s">
        <v>400</v>
      </c>
      <c r="C194" s="21"/>
      <c r="D194" s="36" t="str">
        <f>HYPERLINK("https://intranet.mha.org.uk/search?q="&amp;Table4[[#This Row],[Ref]]&amp;"&amp;qs=true","Search")</f>
        <v>Search</v>
      </c>
      <c r="E194" s="43" t="s">
        <v>401</v>
      </c>
      <c r="F194" s="45">
        <v>44105</v>
      </c>
      <c r="G194" s="43" t="s">
        <v>42</v>
      </c>
      <c r="H194" s="43" t="s">
        <v>377</v>
      </c>
      <c r="I194" s="46">
        <v>196</v>
      </c>
      <c r="J194" s="44"/>
    </row>
    <row r="195" spans="2:10" ht="25.35" hidden="1" customHeight="1">
      <c r="B195" s="8" t="s">
        <v>402</v>
      </c>
      <c r="C195" s="21"/>
      <c r="D195" s="36" t="str">
        <f>HYPERLINK("https://intranet.mha.org.uk/search?q="&amp;Table4[[#This Row],[Ref]]&amp;"&amp;qs=true","Search")</f>
        <v>Search</v>
      </c>
      <c r="E195" s="43" t="s">
        <v>403</v>
      </c>
      <c r="F195" s="45">
        <v>44105</v>
      </c>
      <c r="G195" s="43" t="s">
        <v>42</v>
      </c>
      <c r="H195" s="43" t="s">
        <v>377</v>
      </c>
      <c r="I195" s="46">
        <v>197</v>
      </c>
      <c r="J195" s="44"/>
    </row>
    <row r="196" spans="2:10" ht="25.35" hidden="1" customHeight="1">
      <c r="B196" s="8" t="s">
        <v>404</v>
      </c>
      <c r="C196" s="21"/>
      <c r="D196" s="36" t="str">
        <f>HYPERLINK("https://intranet.mha.org.uk/search?q="&amp;Table4[[#This Row],[Ref]]&amp;"&amp;qs=true","Search")</f>
        <v>Search</v>
      </c>
      <c r="E196" s="43" t="s">
        <v>405</v>
      </c>
      <c r="F196" s="45">
        <v>44105</v>
      </c>
      <c r="G196" s="43" t="s">
        <v>42</v>
      </c>
      <c r="H196" s="43" t="s">
        <v>377</v>
      </c>
      <c r="I196" s="46">
        <v>198</v>
      </c>
      <c r="J196" s="44"/>
    </row>
    <row r="197" spans="2:10" ht="25.35" hidden="1" customHeight="1">
      <c r="B197" s="8" t="s">
        <v>406</v>
      </c>
      <c r="C197" s="21"/>
      <c r="D197" s="36" t="str">
        <f>HYPERLINK("https://intranet.mha.org.uk/search?q="&amp;Table4[[#This Row],[Ref]]&amp;"&amp;qs=true","Search")</f>
        <v>Search</v>
      </c>
      <c r="E197" s="43" t="s">
        <v>407</v>
      </c>
      <c r="F197" s="45">
        <v>44105</v>
      </c>
      <c r="G197" s="43" t="s">
        <v>42</v>
      </c>
      <c r="H197" s="43" t="s">
        <v>377</v>
      </c>
      <c r="I197" s="46">
        <v>199</v>
      </c>
      <c r="J197" s="44"/>
    </row>
    <row r="198" spans="2:10" ht="25.35" hidden="1" customHeight="1">
      <c r="B198" s="8" t="s">
        <v>408</v>
      </c>
      <c r="C198" s="21"/>
      <c r="D198" s="36" t="str">
        <f>HYPERLINK("https://intranet.mha.org.uk/search?q="&amp;Table4[[#This Row],[Ref]]&amp;"&amp;qs=true","Search")</f>
        <v>Search</v>
      </c>
      <c r="E198" s="43" t="s">
        <v>409</v>
      </c>
      <c r="F198" s="45">
        <v>44105</v>
      </c>
      <c r="G198" s="43" t="s">
        <v>42</v>
      </c>
      <c r="H198" s="43" t="s">
        <v>377</v>
      </c>
      <c r="I198" s="46">
        <v>200</v>
      </c>
      <c r="J198" s="44"/>
    </row>
    <row r="199" spans="2:10" ht="25.35" hidden="1" customHeight="1">
      <c r="B199" s="8" t="s">
        <v>410</v>
      </c>
      <c r="C199" s="21"/>
      <c r="D199" s="36" t="str">
        <f>HYPERLINK("https://intranet.mha.org.uk/search?q="&amp;Table4[[#This Row],[Ref]]&amp;"&amp;qs=true","Search")</f>
        <v>Search</v>
      </c>
      <c r="E199" s="43" t="s">
        <v>411</v>
      </c>
      <c r="F199" s="45">
        <v>44105</v>
      </c>
      <c r="G199" s="43" t="s">
        <v>42</v>
      </c>
      <c r="H199" s="43" t="s">
        <v>377</v>
      </c>
      <c r="I199" s="46">
        <v>201</v>
      </c>
      <c r="J199" s="44"/>
    </row>
    <row r="200" spans="2:10" ht="25.35" hidden="1" customHeight="1">
      <c r="B200" s="8" t="s">
        <v>412</v>
      </c>
      <c r="C200" s="21"/>
      <c r="D200" s="36" t="str">
        <f>HYPERLINK("https://intranet.mha.org.uk/search?q="&amp;Table4[[#This Row],[Ref]]&amp;"&amp;qs=true","Search")</f>
        <v>Search</v>
      </c>
      <c r="E200" s="43" t="s">
        <v>413</v>
      </c>
      <c r="F200" s="45">
        <v>44105</v>
      </c>
      <c r="G200" s="43" t="s">
        <v>42</v>
      </c>
      <c r="H200" s="43" t="s">
        <v>377</v>
      </c>
      <c r="I200" s="46">
        <v>202</v>
      </c>
      <c r="J200" s="44"/>
    </row>
    <row r="201" spans="2:10" ht="25.35" hidden="1" customHeight="1">
      <c r="B201" s="8" t="s">
        <v>414</v>
      </c>
      <c r="C201" s="21"/>
      <c r="D201" s="36" t="str">
        <f>HYPERLINK("https://intranet.mha.org.uk/search?q="&amp;Table4[[#This Row],[Ref]]&amp;"&amp;qs=true","Search")</f>
        <v>Search</v>
      </c>
      <c r="E201" s="43" t="s">
        <v>415</v>
      </c>
      <c r="F201" s="45">
        <v>44105</v>
      </c>
      <c r="G201" s="43" t="s">
        <v>42</v>
      </c>
      <c r="H201" s="43" t="s">
        <v>377</v>
      </c>
      <c r="I201" s="46">
        <v>203</v>
      </c>
      <c r="J201" s="44"/>
    </row>
    <row r="202" spans="2:10" ht="25.35" hidden="1" customHeight="1">
      <c r="B202" s="8" t="s">
        <v>416</v>
      </c>
      <c r="C202" s="21"/>
      <c r="D202" s="36" t="str">
        <f>HYPERLINK("https://intranet.mha.org.uk/search?q="&amp;Table4[[#This Row],[Ref]]&amp;"&amp;qs=true","Search")</f>
        <v>Search</v>
      </c>
      <c r="E202" s="43" t="s">
        <v>417</v>
      </c>
      <c r="F202" s="45">
        <v>44105</v>
      </c>
      <c r="G202" s="43" t="s">
        <v>42</v>
      </c>
      <c r="H202" s="43" t="s">
        <v>377</v>
      </c>
      <c r="I202" s="46">
        <v>204</v>
      </c>
      <c r="J202" s="44"/>
    </row>
    <row r="203" spans="2:10" ht="25.35" hidden="1" customHeight="1">
      <c r="B203" s="8" t="s">
        <v>418</v>
      </c>
      <c r="C203" s="21"/>
      <c r="D203" s="36" t="str">
        <f>HYPERLINK("https://intranet.mha.org.uk/search?q="&amp;Table4[[#This Row],[Ref]]&amp;"&amp;qs=true","Search")</f>
        <v>Search</v>
      </c>
      <c r="E203" s="43" t="s">
        <v>419</v>
      </c>
      <c r="F203" s="45">
        <v>44105</v>
      </c>
      <c r="G203" s="43" t="s">
        <v>42</v>
      </c>
      <c r="H203" s="43" t="s">
        <v>377</v>
      </c>
      <c r="I203" s="46">
        <v>205</v>
      </c>
      <c r="J203" s="44"/>
    </row>
    <row r="204" spans="2:10" ht="25.35" hidden="1" customHeight="1">
      <c r="B204" s="8" t="s">
        <v>420</v>
      </c>
      <c r="C204" s="21"/>
      <c r="D204" s="36" t="str">
        <f>HYPERLINK("https://intranet.mha.org.uk/search?q="&amp;Table4[[#This Row],[Ref]]&amp;"&amp;qs=true","Search")</f>
        <v>Search</v>
      </c>
      <c r="E204" s="43" t="s">
        <v>421</v>
      </c>
      <c r="F204" s="45">
        <v>44105</v>
      </c>
      <c r="G204" s="43" t="s">
        <v>42</v>
      </c>
      <c r="H204" s="43" t="s">
        <v>377</v>
      </c>
      <c r="I204" s="46">
        <v>206</v>
      </c>
      <c r="J204" s="44"/>
    </row>
    <row r="205" spans="2:10" ht="25.35" hidden="1" customHeight="1">
      <c r="B205" s="8" t="s">
        <v>422</v>
      </c>
      <c r="C205" s="21"/>
      <c r="D205" s="36" t="str">
        <f>HYPERLINK("https://intranet.mha.org.uk/search?q="&amp;Table4[[#This Row],[Ref]]&amp;"&amp;qs=true","Search")</f>
        <v>Search</v>
      </c>
      <c r="E205" s="43" t="s">
        <v>423</v>
      </c>
      <c r="F205" s="45">
        <v>44105</v>
      </c>
      <c r="G205" s="43" t="s">
        <v>42</v>
      </c>
      <c r="H205" s="43" t="s">
        <v>377</v>
      </c>
      <c r="I205" s="46">
        <v>207</v>
      </c>
      <c r="J205" s="44"/>
    </row>
    <row r="206" spans="2:10" ht="25.35" hidden="1" customHeight="1">
      <c r="B206" s="8" t="s">
        <v>424</v>
      </c>
      <c r="C206" s="21"/>
      <c r="D206" s="36" t="str">
        <f>HYPERLINK("https://intranet.mha.org.uk/search?q="&amp;Table4[[#This Row],[Ref]]&amp;"&amp;qs=true","Search")</f>
        <v>Search</v>
      </c>
      <c r="E206" s="43" t="s">
        <v>425</v>
      </c>
      <c r="F206" s="45">
        <v>44105</v>
      </c>
      <c r="G206" s="43" t="s">
        <v>42</v>
      </c>
      <c r="H206" s="43" t="s">
        <v>377</v>
      </c>
      <c r="I206" s="46">
        <v>208</v>
      </c>
      <c r="J206" s="44"/>
    </row>
    <row r="207" spans="2:10" ht="25.35" hidden="1" customHeight="1">
      <c r="B207" s="8" t="s">
        <v>426</v>
      </c>
      <c r="C207" s="21"/>
      <c r="D207" s="36" t="str">
        <f>HYPERLINK("https://intranet.mha.org.uk/search?q="&amp;Table4[[#This Row],[Ref]]&amp;"&amp;qs=true","Search")</f>
        <v>Search</v>
      </c>
      <c r="E207" s="43" t="s">
        <v>427</v>
      </c>
      <c r="F207" s="45">
        <v>44105</v>
      </c>
      <c r="G207" s="43" t="s">
        <v>42</v>
      </c>
      <c r="H207" s="43" t="s">
        <v>377</v>
      </c>
      <c r="I207" s="46">
        <v>209</v>
      </c>
      <c r="J207" s="44"/>
    </row>
    <row r="208" spans="2:10" ht="25.35" hidden="1" customHeight="1">
      <c r="B208" s="8" t="s">
        <v>428</v>
      </c>
      <c r="C208" s="21"/>
      <c r="D208" s="36" t="str">
        <f>HYPERLINK("https://intranet.mha.org.uk/search?q="&amp;Table4[[#This Row],[Ref]]&amp;"&amp;qs=true","Search")</f>
        <v>Search</v>
      </c>
      <c r="E208" s="43" t="s">
        <v>429</v>
      </c>
      <c r="F208" s="45">
        <v>44105</v>
      </c>
      <c r="G208" s="43" t="s">
        <v>42</v>
      </c>
      <c r="H208" s="43" t="s">
        <v>377</v>
      </c>
      <c r="I208" s="46">
        <v>210</v>
      </c>
      <c r="J208" s="44"/>
    </row>
    <row r="209" spans="2:10" ht="25.35" hidden="1" customHeight="1">
      <c r="B209" s="8" t="s">
        <v>430</v>
      </c>
      <c r="C209" s="21"/>
      <c r="D209" s="36" t="str">
        <f>HYPERLINK("https://intranet.mha.org.uk/search?q="&amp;Table4[[#This Row],[Ref]]&amp;"&amp;qs=true","Search")</f>
        <v>Search</v>
      </c>
      <c r="E209" s="43" t="s">
        <v>431</v>
      </c>
      <c r="F209" s="45">
        <v>44105</v>
      </c>
      <c r="G209" s="43" t="s">
        <v>42</v>
      </c>
      <c r="H209" s="43" t="s">
        <v>377</v>
      </c>
      <c r="I209" s="46">
        <v>211</v>
      </c>
      <c r="J209" s="44"/>
    </row>
    <row r="210" spans="2:10" ht="25.35" hidden="1" customHeight="1">
      <c r="B210" s="8" t="s">
        <v>432</v>
      </c>
      <c r="C210" s="21"/>
      <c r="D210" s="36" t="str">
        <f>HYPERLINK("https://intranet.mha.org.uk/search?q="&amp;Table4[[#This Row],[Ref]]&amp;"&amp;qs=true","Search")</f>
        <v>Search</v>
      </c>
      <c r="E210" s="43" t="s">
        <v>433</v>
      </c>
      <c r="F210" s="45">
        <v>44105</v>
      </c>
      <c r="G210" s="43" t="s">
        <v>42</v>
      </c>
      <c r="H210" s="43" t="s">
        <v>377</v>
      </c>
      <c r="I210" s="46">
        <v>212</v>
      </c>
      <c r="J210" s="44"/>
    </row>
    <row r="211" spans="2:10" ht="25.35" hidden="1" customHeight="1">
      <c r="B211" s="8" t="s">
        <v>434</v>
      </c>
      <c r="C211" s="21"/>
      <c r="D211" s="36" t="str">
        <f>HYPERLINK("https://intranet.mha.org.uk/search?q="&amp;Table4[[#This Row],[Ref]]&amp;"&amp;qs=true","Search")</f>
        <v>Search</v>
      </c>
      <c r="E211" s="43" t="s">
        <v>435</v>
      </c>
      <c r="F211" s="45">
        <v>44713</v>
      </c>
      <c r="G211" s="43" t="s">
        <v>42</v>
      </c>
      <c r="H211" s="43" t="s">
        <v>377</v>
      </c>
      <c r="I211" s="46">
        <v>213</v>
      </c>
      <c r="J211" s="44"/>
    </row>
    <row r="212" spans="2:10" ht="25.35" hidden="1" customHeight="1">
      <c r="B212" s="8" t="s">
        <v>436</v>
      </c>
      <c r="C212" s="21"/>
      <c r="D212" s="36" t="str">
        <f>HYPERLINK("https://intranet.mha.org.uk/search?q="&amp;Table4[[#This Row],[Ref]]&amp;"&amp;qs=true","Search")</f>
        <v>Search</v>
      </c>
      <c r="E212" s="43" t="s">
        <v>437</v>
      </c>
      <c r="F212" s="45">
        <v>44713</v>
      </c>
      <c r="G212" s="43" t="s">
        <v>42</v>
      </c>
      <c r="H212" s="43" t="s">
        <v>377</v>
      </c>
      <c r="I212" s="46">
        <v>214</v>
      </c>
      <c r="J212" s="44"/>
    </row>
    <row r="213" spans="2:10" ht="25.35" hidden="1" customHeight="1">
      <c r="B213" s="8" t="s">
        <v>438</v>
      </c>
      <c r="C213" s="21"/>
      <c r="D213" s="36" t="str">
        <f>HYPERLINK("https://intranet.mha.org.uk/search?q="&amp;Table4[[#This Row],[Ref]]&amp;"&amp;qs=true","Search")</f>
        <v>Search</v>
      </c>
      <c r="E213" s="43" t="s">
        <v>439</v>
      </c>
      <c r="F213" s="45">
        <v>44105</v>
      </c>
      <c r="G213" s="43" t="s">
        <v>42</v>
      </c>
      <c r="H213" s="43" t="s">
        <v>377</v>
      </c>
      <c r="I213" s="46">
        <v>215</v>
      </c>
      <c r="J213" s="44"/>
    </row>
    <row r="214" spans="2:10" ht="25.35" hidden="1" customHeight="1">
      <c r="B214" s="20" t="s">
        <v>440</v>
      </c>
      <c r="C214" s="22" t="s">
        <v>9</v>
      </c>
      <c r="D214" s="36" t="str">
        <f>HYPERLINK("https://intranet.mha.org.uk/search?q="&amp;Table4[[#This Row],[Ref]]&amp;"&amp;qs=true","Search")</f>
        <v>Search</v>
      </c>
      <c r="E214" s="43" t="s">
        <v>441</v>
      </c>
      <c r="F214" s="45">
        <v>45231</v>
      </c>
      <c r="G214" s="43" t="s">
        <v>42</v>
      </c>
      <c r="H214" s="43" t="s">
        <v>377</v>
      </c>
      <c r="I214" s="46">
        <v>216</v>
      </c>
      <c r="J214" s="44"/>
    </row>
    <row r="215" spans="2:10" ht="25.35" hidden="1" customHeight="1">
      <c r="B215" s="8" t="s">
        <v>442</v>
      </c>
      <c r="C215" s="21"/>
      <c r="D215" s="36" t="str">
        <f>HYPERLINK("https://intranet.mha.org.uk/search?q="&amp;Table4[[#This Row],[Ref]]&amp;"&amp;qs=true","Search")</f>
        <v>Search</v>
      </c>
      <c r="E215" s="43" t="s">
        <v>443</v>
      </c>
      <c r="F215" s="45">
        <v>44105</v>
      </c>
      <c r="G215" s="43" t="s">
        <v>42</v>
      </c>
      <c r="H215" s="43" t="s">
        <v>377</v>
      </c>
      <c r="I215" s="46">
        <v>217</v>
      </c>
      <c r="J215" s="44"/>
    </row>
    <row r="216" spans="2:10" ht="25.35" hidden="1" customHeight="1">
      <c r="B216" s="8" t="s">
        <v>444</v>
      </c>
      <c r="C216" s="21"/>
      <c r="D216" s="36" t="str">
        <f>HYPERLINK("https://intranet.mha.org.uk/search?q="&amp;Table4[[#This Row],[Ref]]&amp;"&amp;qs=true","Search")</f>
        <v>Search</v>
      </c>
      <c r="E216" s="43" t="s">
        <v>445</v>
      </c>
      <c r="F216" s="45">
        <v>44713</v>
      </c>
      <c r="G216" s="43" t="s">
        <v>42</v>
      </c>
      <c r="H216" s="43" t="s">
        <v>377</v>
      </c>
      <c r="I216" s="46">
        <v>218</v>
      </c>
      <c r="J216" s="44"/>
    </row>
    <row r="217" spans="2:10" ht="25.35" hidden="1" customHeight="1">
      <c r="B217" s="8" t="s">
        <v>446</v>
      </c>
      <c r="C217" s="21"/>
      <c r="D217" s="36" t="str">
        <f>HYPERLINK("https://intranet.mha.org.uk/search?q="&amp;Table4[[#This Row],[Ref]]&amp;"&amp;qs=true","Search")</f>
        <v>Search</v>
      </c>
      <c r="E217" s="43" t="s">
        <v>447</v>
      </c>
      <c r="F217" s="45">
        <v>44713</v>
      </c>
      <c r="G217" s="43" t="s">
        <v>42</v>
      </c>
      <c r="H217" s="43" t="s">
        <v>377</v>
      </c>
      <c r="I217" s="46">
        <v>219</v>
      </c>
      <c r="J217" s="44"/>
    </row>
    <row r="218" spans="2:10" ht="25.35" hidden="1" customHeight="1">
      <c r="B218" s="8" t="s">
        <v>448</v>
      </c>
      <c r="C218" s="21"/>
      <c r="D218" s="36" t="str">
        <f>HYPERLINK("https://intranet.mha.org.uk/search?q="&amp;Table4[[#This Row],[Ref]]&amp;"&amp;qs=true","Search")</f>
        <v>Search</v>
      </c>
      <c r="E218" s="43" t="s">
        <v>449</v>
      </c>
      <c r="F218" s="45">
        <v>44713</v>
      </c>
      <c r="G218" s="43" t="s">
        <v>42</v>
      </c>
      <c r="H218" s="43" t="s">
        <v>377</v>
      </c>
      <c r="I218" s="46">
        <v>220</v>
      </c>
      <c r="J218" s="44"/>
    </row>
    <row r="219" spans="2:10" ht="25.35" hidden="1" customHeight="1">
      <c r="B219" s="8" t="s">
        <v>450</v>
      </c>
      <c r="C219" s="21"/>
      <c r="D219" s="36" t="str">
        <f>HYPERLINK("https://intranet.mha.org.uk/search?q="&amp;Table4[[#This Row],[Ref]]&amp;"&amp;qs=true","Search")</f>
        <v>Search</v>
      </c>
      <c r="E219" s="43" t="s">
        <v>451</v>
      </c>
      <c r="F219" s="45">
        <v>44105</v>
      </c>
      <c r="G219" s="43" t="s">
        <v>42</v>
      </c>
      <c r="H219" s="43" t="s">
        <v>377</v>
      </c>
      <c r="I219" s="46">
        <v>221</v>
      </c>
      <c r="J219" s="44"/>
    </row>
    <row r="220" spans="2:10" ht="25.35" hidden="1" customHeight="1">
      <c r="B220" s="8" t="s">
        <v>452</v>
      </c>
      <c r="C220" s="21"/>
      <c r="D220" s="36" t="str">
        <f>HYPERLINK("https://intranet.mha.org.uk/search?q="&amp;Table4[[#This Row],[Ref]]&amp;"&amp;qs=true","Search")</f>
        <v>Search</v>
      </c>
      <c r="E220" s="43" t="s">
        <v>453</v>
      </c>
      <c r="F220" s="45">
        <v>44713</v>
      </c>
      <c r="G220" s="43" t="s">
        <v>42</v>
      </c>
      <c r="H220" s="43" t="s">
        <v>377</v>
      </c>
      <c r="I220" s="46">
        <v>222</v>
      </c>
      <c r="J220" s="44"/>
    </row>
    <row r="221" spans="2:10" ht="25.35" hidden="1" customHeight="1">
      <c r="B221" s="8" t="s">
        <v>454</v>
      </c>
      <c r="C221" s="21"/>
      <c r="D221" s="36" t="str">
        <f>HYPERLINK("https://intranet.mha.org.uk/search?q="&amp;Table4[[#This Row],[Ref]]&amp;"&amp;qs=true","Search")</f>
        <v>Search</v>
      </c>
      <c r="E221" s="43" t="s">
        <v>455</v>
      </c>
      <c r="F221" s="45">
        <v>44896</v>
      </c>
      <c r="G221" s="43" t="s">
        <v>42</v>
      </c>
      <c r="H221" s="43" t="s">
        <v>377</v>
      </c>
      <c r="I221" s="46">
        <v>223</v>
      </c>
      <c r="J221" s="44"/>
    </row>
    <row r="222" spans="2:10" ht="25.35" hidden="1" customHeight="1">
      <c r="B222" s="8" t="s">
        <v>456</v>
      </c>
      <c r="C222" s="21"/>
      <c r="D222" s="36" t="str">
        <f>HYPERLINK("https://intranet.mha.org.uk/search?q="&amp;Table4[[#This Row],[Ref]]&amp;"&amp;qs=true","Search")</f>
        <v>Search</v>
      </c>
      <c r="E222" s="43" t="s">
        <v>457</v>
      </c>
      <c r="F222" s="45">
        <v>44958</v>
      </c>
      <c r="G222" s="43" t="s">
        <v>42</v>
      </c>
      <c r="H222" s="43" t="s">
        <v>377</v>
      </c>
      <c r="I222" s="46">
        <v>224</v>
      </c>
      <c r="J222" s="44"/>
    </row>
    <row r="223" spans="2:10" ht="25.35" hidden="1" customHeight="1">
      <c r="B223" s="8" t="s">
        <v>458</v>
      </c>
      <c r="C223" s="21"/>
      <c r="D223" s="36" t="str">
        <f>HYPERLINK("https://intranet.mha.org.uk/search?q="&amp;Table4[[#This Row],[Ref]]&amp;"&amp;qs=true","Search")</f>
        <v>Search</v>
      </c>
      <c r="E223" s="43" t="s">
        <v>459</v>
      </c>
      <c r="F223" s="45">
        <v>44287</v>
      </c>
      <c r="G223" s="43" t="s">
        <v>42</v>
      </c>
      <c r="H223" s="43" t="s">
        <v>377</v>
      </c>
      <c r="I223" s="46">
        <v>225</v>
      </c>
      <c r="J223" s="44"/>
    </row>
    <row r="224" spans="2:10" ht="25.35" hidden="1" customHeight="1">
      <c r="B224" s="8" t="s">
        <v>460</v>
      </c>
      <c r="C224" s="21"/>
      <c r="D224" s="36" t="str">
        <f>HYPERLINK("https://intranet.mha.org.uk/search?q="&amp;Table4[[#This Row],[Ref]]&amp;"&amp;qs=true","Search")</f>
        <v>Search</v>
      </c>
      <c r="E224" s="43" t="s">
        <v>461</v>
      </c>
      <c r="F224" s="45">
        <v>44317</v>
      </c>
      <c r="G224" s="43" t="s">
        <v>11</v>
      </c>
      <c r="H224" s="43" t="s">
        <v>377</v>
      </c>
      <c r="I224" s="46">
        <v>226</v>
      </c>
      <c r="J224" s="44"/>
    </row>
    <row r="225" spans="2:10" ht="25.35" hidden="1" customHeight="1">
      <c r="B225" s="8" t="s">
        <v>462</v>
      </c>
      <c r="C225" s="23" t="s">
        <v>9</v>
      </c>
      <c r="D225" s="36" t="str">
        <f>HYPERLINK("https://intranet.mha.org.uk/search?q="&amp;Table4[[#This Row],[Ref]]&amp;"&amp;qs=true","Search")</f>
        <v>Search</v>
      </c>
      <c r="E225" s="43" t="s">
        <v>463</v>
      </c>
      <c r="F225" s="45">
        <v>45566</v>
      </c>
      <c r="G225" s="43" t="s">
        <v>11</v>
      </c>
      <c r="H225" s="43" t="s">
        <v>377</v>
      </c>
      <c r="I225" s="46">
        <v>227</v>
      </c>
      <c r="J225" s="44"/>
    </row>
    <row r="226" spans="2:10" ht="25.35" hidden="1" customHeight="1">
      <c r="B226" s="8" t="s">
        <v>464</v>
      </c>
      <c r="C226" s="23" t="s">
        <v>9</v>
      </c>
      <c r="D226" s="36" t="str">
        <f>HYPERLINK("https://intranet.mha.org.uk/search?q="&amp;Table4[[#This Row],[Ref]]&amp;"&amp;qs=true","Search")</f>
        <v>Search</v>
      </c>
      <c r="E226" s="43" t="s">
        <v>465</v>
      </c>
      <c r="F226" s="45">
        <v>45566</v>
      </c>
      <c r="G226" s="43" t="s">
        <v>42</v>
      </c>
      <c r="H226" s="43" t="s">
        <v>377</v>
      </c>
      <c r="I226" s="46">
        <v>228</v>
      </c>
      <c r="J226" s="44"/>
    </row>
    <row r="227" spans="2:10" ht="25.35" hidden="1" customHeight="1">
      <c r="B227" s="8" t="s">
        <v>466</v>
      </c>
      <c r="C227" s="23" t="s">
        <v>9</v>
      </c>
      <c r="D227" s="36" t="str">
        <f>HYPERLINK("https://intranet.mha.org.uk/search?q="&amp;Table4[[#This Row],[Ref]]&amp;"&amp;qs=true","Search")</f>
        <v>Search</v>
      </c>
      <c r="E227" s="43" t="s">
        <v>467</v>
      </c>
      <c r="F227" s="45">
        <v>45566</v>
      </c>
      <c r="G227" s="43" t="s">
        <v>73</v>
      </c>
      <c r="H227" s="43" t="s">
        <v>377</v>
      </c>
      <c r="I227" s="46">
        <v>229</v>
      </c>
      <c r="J227" s="44"/>
    </row>
    <row r="228" spans="2:10" ht="25.35" hidden="1" customHeight="1">
      <c r="B228" s="8" t="s">
        <v>468</v>
      </c>
      <c r="C228" s="23" t="s">
        <v>9</v>
      </c>
      <c r="D228" s="36" t="str">
        <f>HYPERLINK("https://intranet.mha.org.uk/search?q="&amp;Table4[[#This Row],[Ref]]&amp;"&amp;qs=true","Search")</f>
        <v>Search</v>
      </c>
      <c r="E228" s="43" t="s">
        <v>469</v>
      </c>
      <c r="F228" s="45">
        <v>45566</v>
      </c>
      <c r="G228" s="43" t="s">
        <v>73</v>
      </c>
      <c r="H228" s="43" t="s">
        <v>377</v>
      </c>
      <c r="I228" s="46">
        <v>230</v>
      </c>
      <c r="J228" s="44"/>
    </row>
    <row r="229" spans="2:10" ht="25.35" hidden="1" customHeight="1">
      <c r="B229" s="20" t="s">
        <v>470</v>
      </c>
      <c r="C229" s="22" t="s">
        <v>9</v>
      </c>
      <c r="D229" s="36" t="str">
        <f>HYPERLINK("https://intranet.mha.org.uk/search?q="&amp;Table4[[#This Row],[Ref]]&amp;"&amp;qs=true","Search")</f>
        <v>Search</v>
      </c>
      <c r="E229" s="43" t="s">
        <v>471</v>
      </c>
      <c r="F229" s="45">
        <v>45323</v>
      </c>
      <c r="G229" s="43" t="s">
        <v>11</v>
      </c>
      <c r="H229" s="43" t="s">
        <v>377</v>
      </c>
      <c r="I229" s="46">
        <v>231</v>
      </c>
      <c r="J229" s="44"/>
    </row>
    <row r="230" spans="2:10" ht="25.35" hidden="1" customHeight="1">
      <c r="B230" s="8" t="s">
        <v>472</v>
      </c>
      <c r="C230" s="21"/>
      <c r="D230" s="36" t="str">
        <f>HYPERLINK("https://intranet.mha.org.uk/search?q="&amp;Table4[[#This Row],[Ref]]&amp;"&amp;qs=true","Search")</f>
        <v>Search</v>
      </c>
      <c r="E230" s="43" t="s">
        <v>473</v>
      </c>
      <c r="F230" s="45">
        <v>43770</v>
      </c>
      <c r="G230" s="43" t="s">
        <v>42</v>
      </c>
      <c r="H230" s="43" t="s">
        <v>377</v>
      </c>
      <c r="I230" s="46">
        <v>232</v>
      </c>
      <c r="J230" s="44"/>
    </row>
    <row r="231" spans="2:10" ht="25.35" hidden="1" customHeight="1">
      <c r="B231" s="8" t="s">
        <v>474</v>
      </c>
      <c r="C231" s="21"/>
      <c r="D231" s="36" t="str">
        <f>HYPERLINK("https://intranet.mha.org.uk/search?q="&amp;Table4[[#This Row],[Ref]]&amp;"&amp;qs=true","Search")</f>
        <v>Search</v>
      </c>
      <c r="E231" s="43" t="s">
        <v>475</v>
      </c>
      <c r="F231" s="45">
        <v>43770</v>
      </c>
      <c r="G231" s="43" t="s">
        <v>42</v>
      </c>
      <c r="H231" s="43" t="s">
        <v>377</v>
      </c>
      <c r="I231" s="46">
        <v>233</v>
      </c>
      <c r="J231" s="44"/>
    </row>
    <row r="232" spans="2:10" ht="25.35" hidden="1" customHeight="1">
      <c r="B232" s="20" t="s">
        <v>476</v>
      </c>
      <c r="C232" s="22" t="s">
        <v>9</v>
      </c>
      <c r="D232" s="36" t="str">
        <f>HYPERLINK("https://intranet.mha.org.uk/search?q="&amp;Table4[[#This Row],[Ref]]&amp;"&amp;qs=true","Search")</f>
        <v>Search</v>
      </c>
      <c r="E232" s="43" t="s">
        <v>477</v>
      </c>
      <c r="F232" s="45">
        <v>45627</v>
      </c>
      <c r="G232" s="43" t="s">
        <v>42</v>
      </c>
      <c r="H232" s="43" t="s">
        <v>377</v>
      </c>
      <c r="I232" s="46">
        <v>234</v>
      </c>
      <c r="J232" s="44"/>
    </row>
    <row r="233" spans="2:10" ht="25.35" hidden="1" customHeight="1">
      <c r="B233" s="8" t="s">
        <v>478</v>
      </c>
      <c r="C233" s="21"/>
      <c r="D233" s="36" t="str">
        <f>HYPERLINK("https://intranet.mha.org.uk/search?q="&amp;Table4[[#This Row],[Ref]]&amp;"&amp;qs=true","Search")</f>
        <v>Search</v>
      </c>
      <c r="E233" s="43" t="s">
        <v>479</v>
      </c>
      <c r="F233" s="45">
        <v>43770</v>
      </c>
      <c r="G233" s="43" t="s">
        <v>42</v>
      </c>
      <c r="H233" s="43" t="s">
        <v>377</v>
      </c>
      <c r="I233" s="46">
        <v>235</v>
      </c>
      <c r="J233" s="44"/>
    </row>
    <row r="234" spans="2:10" ht="25.35" hidden="1" customHeight="1">
      <c r="B234" s="8" t="s">
        <v>480</v>
      </c>
      <c r="C234" s="21"/>
      <c r="D234" s="36" t="str">
        <f>HYPERLINK("https://intranet.mha.org.uk/search?q="&amp;Table4[[#This Row],[Ref]]&amp;"&amp;qs=true","Search")</f>
        <v>Search</v>
      </c>
      <c r="E234" s="43" t="s">
        <v>481</v>
      </c>
      <c r="F234" s="45">
        <v>43770</v>
      </c>
      <c r="G234" s="43" t="s">
        <v>42</v>
      </c>
      <c r="H234" s="43" t="s">
        <v>377</v>
      </c>
      <c r="I234" s="46">
        <v>236</v>
      </c>
      <c r="J234" s="44"/>
    </row>
    <row r="235" spans="2:10" ht="25.35" hidden="1" customHeight="1">
      <c r="B235" s="8" t="s">
        <v>482</v>
      </c>
      <c r="C235" s="21"/>
      <c r="D235" s="36" t="str">
        <f>HYPERLINK("https://intranet.mha.org.uk/search?q="&amp;Table4[[#This Row],[Ref]]&amp;"&amp;qs=true","Search")</f>
        <v>Search</v>
      </c>
      <c r="E235" s="43" t="s">
        <v>483</v>
      </c>
      <c r="F235" s="45">
        <v>43770</v>
      </c>
      <c r="G235" s="43" t="s">
        <v>42</v>
      </c>
      <c r="H235" s="43" t="s">
        <v>377</v>
      </c>
      <c r="I235" s="46">
        <v>237</v>
      </c>
      <c r="J235" s="44"/>
    </row>
    <row r="236" spans="2:10" ht="25.35" hidden="1" customHeight="1">
      <c r="B236" s="8" t="s">
        <v>484</v>
      </c>
      <c r="C236" s="21"/>
      <c r="D236" s="36" t="str">
        <f>HYPERLINK("https://intranet.mha.org.uk/search?q="&amp;Table4[[#This Row],[Ref]]&amp;"&amp;qs=true","Search")</f>
        <v>Search</v>
      </c>
      <c r="E236" s="43" t="s">
        <v>485</v>
      </c>
      <c r="F236" s="45">
        <v>43770</v>
      </c>
      <c r="G236" s="43" t="s">
        <v>42</v>
      </c>
      <c r="H236" s="43" t="s">
        <v>377</v>
      </c>
      <c r="I236" s="46">
        <v>238</v>
      </c>
      <c r="J236" s="44"/>
    </row>
    <row r="237" spans="2:10" ht="25.35" hidden="1" customHeight="1">
      <c r="B237" s="8" t="s">
        <v>486</v>
      </c>
      <c r="C237" s="23" t="s">
        <v>9</v>
      </c>
      <c r="D237" s="36" t="str">
        <f>HYPERLINK("https://intranet.mha.org.uk/search?q="&amp;Table4[[#This Row],[Ref]]&amp;"&amp;qs=true","Search")</f>
        <v>Search</v>
      </c>
      <c r="E237" s="43" t="s">
        <v>487</v>
      </c>
      <c r="F237" s="45">
        <v>45505</v>
      </c>
      <c r="G237" s="43" t="s">
        <v>42</v>
      </c>
      <c r="H237" s="43" t="s">
        <v>377</v>
      </c>
      <c r="I237" s="46">
        <v>239</v>
      </c>
      <c r="J237" s="44"/>
    </row>
    <row r="238" spans="2:10" ht="25.35" hidden="1" customHeight="1">
      <c r="B238" s="20" t="s">
        <v>488</v>
      </c>
      <c r="C238" s="22" t="s">
        <v>9</v>
      </c>
      <c r="D238" s="36" t="str">
        <f>HYPERLINK("https://intranet.mha.org.uk/search?q="&amp;Table4[[#This Row],[Ref]]&amp;"&amp;qs=true","Search")</f>
        <v>Search</v>
      </c>
      <c r="E238" s="43" t="s">
        <v>489</v>
      </c>
      <c r="F238" s="45">
        <v>45323</v>
      </c>
      <c r="G238" s="43" t="s">
        <v>42</v>
      </c>
      <c r="H238" s="43" t="s">
        <v>377</v>
      </c>
      <c r="I238" s="46">
        <v>240</v>
      </c>
      <c r="J238" s="44"/>
    </row>
    <row r="239" spans="2:10" ht="25.35" hidden="1" customHeight="1">
      <c r="B239" s="20" t="s">
        <v>490</v>
      </c>
      <c r="C239" s="22" t="s">
        <v>9</v>
      </c>
      <c r="D239" s="36" t="str">
        <f>HYPERLINK("https://intranet.mha.org.uk/search?q="&amp;Table4[[#This Row],[Ref]]&amp;"&amp;qs=true","Search")</f>
        <v>Search</v>
      </c>
      <c r="E239" s="43" t="s">
        <v>491</v>
      </c>
      <c r="F239" s="45">
        <v>45323</v>
      </c>
      <c r="G239" s="43" t="s">
        <v>42</v>
      </c>
      <c r="H239" s="43" t="s">
        <v>377</v>
      </c>
      <c r="I239" s="46">
        <v>241</v>
      </c>
      <c r="J239" s="44"/>
    </row>
    <row r="240" spans="2:10" ht="25.35" hidden="1" customHeight="1">
      <c r="B240" s="8" t="s">
        <v>492</v>
      </c>
      <c r="C240" s="21"/>
      <c r="D240" s="36" t="str">
        <f>HYPERLINK("https://intranet.mha.org.uk/search?q="&amp;Table4[[#This Row],[Ref]]&amp;"&amp;qs=true","Search")</f>
        <v>Search</v>
      </c>
      <c r="E240" s="43" t="s">
        <v>493</v>
      </c>
      <c r="F240" s="45">
        <v>43770</v>
      </c>
      <c r="G240" s="43" t="s">
        <v>73</v>
      </c>
      <c r="H240" s="43" t="s">
        <v>377</v>
      </c>
      <c r="I240" s="46">
        <v>242</v>
      </c>
      <c r="J240" s="44"/>
    </row>
    <row r="241" spans="2:10" ht="25.35" hidden="1" customHeight="1">
      <c r="B241" s="8" t="s">
        <v>494</v>
      </c>
      <c r="C241" s="21"/>
      <c r="D241" s="36" t="str">
        <f>HYPERLINK("https://intranet.mha.org.uk/search?q="&amp;Table4[[#This Row],[Ref]]&amp;"&amp;qs=true","Search")</f>
        <v>Search</v>
      </c>
      <c r="E241" s="43" t="s">
        <v>495</v>
      </c>
      <c r="F241" s="45">
        <v>43770</v>
      </c>
      <c r="G241" s="43" t="s">
        <v>42</v>
      </c>
      <c r="H241" s="43" t="s">
        <v>377</v>
      </c>
      <c r="I241" s="46">
        <v>243</v>
      </c>
      <c r="J241" s="44"/>
    </row>
    <row r="242" spans="2:10" ht="25.35" hidden="1" customHeight="1">
      <c r="B242" s="8" t="s">
        <v>496</v>
      </c>
      <c r="C242" s="21"/>
      <c r="D242" s="36" t="str">
        <f>HYPERLINK("https://intranet.mha.org.uk/search?q="&amp;Table4[[#This Row],[Ref]]&amp;"&amp;qs=true","Search")</f>
        <v>Search</v>
      </c>
      <c r="E242" s="43" t="s">
        <v>497</v>
      </c>
      <c r="F242" s="45">
        <v>43770</v>
      </c>
      <c r="G242" s="43" t="s">
        <v>42</v>
      </c>
      <c r="H242" s="43" t="s">
        <v>377</v>
      </c>
      <c r="I242" s="46">
        <v>244</v>
      </c>
      <c r="J242" s="44"/>
    </row>
    <row r="243" spans="2:10" ht="25.35" hidden="1" customHeight="1">
      <c r="B243" s="8" t="s">
        <v>498</v>
      </c>
      <c r="C243" s="23" t="s">
        <v>9</v>
      </c>
      <c r="D243" s="36" t="str">
        <f>HYPERLINK("https://intranet.mha.org.uk/search?q="&amp;Table4[[#This Row],[Ref]]&amp;"&amp;qs=true","Search")</f>
        <v>Search</v>
      </c>
      <c r="E243" s="43" t="s">
        <v>499</v>
      </c>
      <c r="F243" s="45">
        <v>45505</v>
      </c>
      <c r="G243" s="43" t="s">
        <v>11</v>
      </c>
      <c r="H243" s="43" t="s">
        <v>377</v>
      </c>
      <c r="I243" s="46">
        <v>245</v>
      </c>
      <c r="J243" s="44"/>
    </row>
    <row r="244" spans="2:10" ht="25.35" hidden="1" customHeight="1">
      <c r="B244" s="8" t="s">
        <v>500</v>
      </c>
      <c r="C244" s="23" t="s">
        <v>9</v>
      </c>
      <c r="D244" s="36" t="str">
        <f>HYPERLINK("https://intranet.mha.org.uk/search?q="&amp;Table4[[#This Row],[Ref]]&amp;"&amp;qs=true","Search")</f>
        <v>Search</v>
      </c>
      <c r="E244" s="43" t="s">
        <v>501</v>
      </c>
      <c r="F244" s="45">
        <v>45627</v>
      </c>
      <c r="G244" s="43" t="s">
        <v>42</v>
      </c>
      <c r="H244" s="43" t="s">
        <v>377</v>
      </c>
      <c r="I244" s="46">
        <v>246</v>
      </c>
      <c r="J244" s="44"/>
    </row>
    <row r="245" spans="2:10" ht="25.35" hidden="1" customHeight="1">
      <c r="B245" s="8" t="s">
        <v>502</v>
      </c>
      <c r="C245" s="23" t="s">
        <v>9</v>
      </c>
      <c r="D245" s="36" t="str">
        <f>HYPERLINK("https://intranet.mha.org.uk/search?q="&amp;Table4[[#This Row],[Ref]]&amp;"&amp;qs=true","Search")</f>
        <v>Search</v>
      </c>
      <c r="E245" s="43" t="s">
        <v>503</v>
      </c>
      <c r="F245" s="45">
        <v>45505</v>
      </c>
      <c r="G245" s="43" t="s">
        <v>11</v>
      </c>
      <c r="H245" s="43" t="s">
        <v>377</v>
      </c>
      <c r="I245" s="46">
        <v>247</v>
      </c>
      <c r="J245" s="44"/>
    </row>
    <row r="246" spans="2:10" ht="25.35" hidden="1" customHeight="1">
      <c r="B246" s="8" t="s">
        <v>504</v>
      </c>
      <c r="C246" s="21"/>
      <c r="D246" s="36" t="str">
        <f>HYPERLINK("https://intranet.mha.org.uk/search?q="&amp;Table4[[#This Row],[Ref]]&amp;"&amp;qs=true","Search")</f>
        <v>Search</v>
      </c>
      <c r="E246" s="43" t="s">
        <v>505</v>
      </c>
      <c r="F246" s="45">
        <v>44317</v>
      </c>
      <c r="G246" s="43" t="s">
        <v>42</v>
      </c>
      <c r="H246" s="43" t="s">
        <v>377</v>
      </c>
      <c r="I246" s="46">
        <v>248</v>
      </c>
      <c r="J246" s="44"/>
    </row>
    <row r="247" spans="2:10" ht="25.35" hidden="1" customHeight="1">
      <c r="B247" s="8" t="s">
        <v>506</v>
      </c>
      <c r="C247" s="23" t="s">
        <v>9</v>
      </c>
      <c r="D247" s="36" t="str">
        <f>HYPERLINK("https://intranet.mha.org.uk/search?q="&amp;Table4[[#This Row],[Ref]]&amp;"&amp;qs=true","Search")</f>
        <v>Search</v>
      </c>
      <c r="E247" s="43" t="s">
        <v>507</v>
      </c>
      <c r="F247" s="45">
        <v>45505</v>
      </c>
      <c r="G247" s="43" t="s">
        <v>11</v>
      </c>
      <c r="H247" s="43" t="s">
        <v>377</v>
      </c>
      <c r="I247" s="46">
        <v>249</v>
      </c>
      <c r="J247" s="44"/>
    </row>
    <row r="248" spans="2:10" ht="25.35" customHeight="1">
      <c r="B248" s="8" t="s">
        <v>508</v>
      </c>
      <c r="C248" s="23"/>
      <c r="D248" s="36" t="str">
        <f>HYPERLINK("https://intranet.mha.org.uk/search?q="&amp;Table4[[#This Row],[Ref]]&amp;"&amp;qs=true","Search")</f>
        <v>Search</v>
      </c>
      <c r="E248" s="43" t="s">
        <v>509</v>
      </c>
      <c r="F248" s="45">
        <v>45292</v>
      </c>
      <c r="G248" s="43" t="s">
        <v>11</v>
      </c>
      <c r="H248" s="43" t="s">
        <v>510</v>
      </c>
      <c r="I248" s="46">
        <v>250</v>
      </c>
      <c r="J248" s="44"/>
    </row>
    <row r="249" spans="2:10" ht="25.35" customHeight="1">
      <c r="B249" s="8" t="s">
        <v>511</v>
      </c>
      <c r="C249" s="23" t="s">
        <v>9</v>
      </c>
      <c r="D249" s="36" t="str">
        <f>HYPERLINK("https://intranet.mha.org.uk/search?q="&amp;Table4[[#This Row],[Ref]]&amp;"&amp;qs=true","Search")</f>
        <v>Search</v>
      </c>
      <c r="E249" s="43" t="s">
        <v>512</v>
      </c>
      <c r="F249" s="45">
        <v>44501</v>
      </c>
      <c r="G249" s="43" t="s">
        <v>11</v>
      </c>
      <c r="H249" s="43" t="s">
        <v>510</v>
      </c>
      <c r="I249" s="46">
        <v>251</v>
      </c>
      <c r="J249" s="44"/>
    </row>
    <row r="250" spans="2:10" ht="25.35" customHeight="1">
      <c r="B250" s="8" t="s">
        <v>513</v>
      </c>
      <c r="C250" s="23"/>
      <c r="D250" s="36" t="str">
        <f>HYPERLINK("https://intranet.mha.org.uk/search?q="&amp;Table4[[#This Row],[Ref]]&amp;"&amp;qs=true","Search")</f>
        <v>Search</v>
      </c>
      <c r="E250" s="43" t="s">
        <v>514</v>
      </c>
      <c r="F250" s="45">
        <v>45047</v>
      </c>
      <c r="G250" s="43" t="s">
        <v>11</v>
      </c>
      <c r="H250" s="43" t="s">
        <v>510</v>
      </c>
      <c r="I250" s="46">
        <v>252</v>
      </c>
      <c r="J250" s="44"/>
    </row>
    <row r="251" spans="2:10" ht="25.35" customHeight="1">
      <c r="B251" s="8" t="s">
        <v>515</v>
      </c>
      <c r="C251" s="23" t="s">
        <v>9</v>
      </c>
      <c r="D251" s="36" t="str">
        <f>HYPERLINK("https://intranet.mha.org.uk/search?q="&amp;Table4[[#This Row],[Ref]]&amp;"&amp;qs=true","Search")</f>
        <v>Search</v>
      </c>
      <c r="E251" s="43" t="s">
        <v>516</v>
      </c>
      <c r="F251" s="45">
        <v>45597</v>
      </c>
      <c r="G251" s="43" t="s">
        <v>11</v>
      </c>
      <c r="H251" s="43" t="s">
        <v>510</v>
      </c>
      <c r="I251" s="46">
        <v>253</v>
      </c>
      <c r="J251" s="44"/>
    </row>
    <row r="252" spans="2:10" ht="25.35" customHeight="1">
      <c r="B252" s="8" t="s">
        <v>517</v>
      </c>
      <c r="C252" s="23" t="s">
        <v>9</v>
      </c>
      <c r="D252" s="36" t="str">
        <f>HYPERLINK("https://intranet.mha.org.uk/search?q="&amp;Table4[[#This Row],[Ref]]&amp;"&amp;qs=true","Search")</f>
        <v>Search</v>
      </c>
      <c r="E252" s="43" t="s">
        <v>518</v>
      </c>
      <c r="F252" s="45">
        <v>45474</v>
      </c>
      <c r="G252" s="43" t="s">
        <v>42</v>
      </c>
      <c r="H252" s="43" t="s">
        <v>510</v>
      </c>
      <c r="I252" s="46">
        <v>254</v>
      </c>
      <c r="J252" s="44"/>
    </row>
    <row r="253" spans="2:10" ht="25.35" customHeight="1">
      <c r="B253" s="8" t="s">
        <v>519</v>
      </c>
      <c r="C253" s="23" t="s">
        <v>9</v>
      </c>
      <c r="D253" s="36" t="str">
        <f>HYPERLINK("https://intranet.mha.org.uk/search?q="&amp;Table4[[#This Row],[Ref]]&amp;"&amp;qs=true","Search")</f>
        <v>Search</v>
      </c>
      <c r="E253" s="43" t="s">
        <v>520</v>
      </c>
      <c r="F253" s="45">
        <v>45627</v>
      </c>
      <c r="G253" s="43" t="s">
        <v>42</v>
      </c>
      <c r="H253" s="43" t="s">
        <v>510</v>
      </c>
      <c r="I253" s="46">
        <v>255</v>
      </c>
      <c r="J253" s="44"/>
    </row>
    <row r="254" spans="2:10" ht="25.35" customHeight="1">
      <c r="B254" s="8" t="s">
        <v>521</v>
      </c>
      <c r="C254" s="23" t="s">
        <v>9</v>
      </c>
      <c r="D254" s="36" t="str">
        <f>HYPERLINK("https://intranet.mha.org.uk/search?q="&amp;Table4[[#This Row],[Ref]]&amp;"&amp;qs=true","Search")</f>
        <v>Search</v>
      </c>
      <c r="E254" s="43" t="s">
        <v>522</v>
      </c>
      <c r="F254" s="45">
        <v>45627</v>
      </c>
      <c r="G254" s="43" t="s">
        <v>42</v>
      </c>
      <c r="H254" s="43" t="s">
        <v>510</v>
      </c>
      <c r="I254" s="46">
        <v>256</v>
      </c>
      <c r="J254" s="44"/>
    </row>
    <row r="255" spans="2:10" ht="25.35" customHeight="1">
      <c r="B255" s="8" t="s">
        <v>523</v>
      </c>
      <c r="C255" s="23"/>
      <c r="D255" s="36" t="str">
        <f>HYPERLINK("https://intranet.mha.org.uk/search?q="&amp;Table4[[#This Row],[Ref]]&amp;"&amp;qs=true","Search")</f>
        <v>Search</v>
      </c>
      <c r="E255" s="43" t="s">
        <v>524</v>
      </c>
      <c r="F255" s="45">
        <v>45139</v>
      </c>
      <c r="G255" s="43" t="s">
        <v>11</v>
      </c>
      <c r="H255" s="43" t="s">
        <v>510</v>
      </c>
      <c r="I255" s="46">
        <v>257</v>
      </c>
      <c r="J255" s="44"/>
    </row>
    <row r="256" spans="2:10" ht="25.35" customHeight="1">
      <c r="B256" s="8" t="s">
        <v>525</v>
      </c>
      <c r="C256" s="23" t="s">
        <v>9</v>
      </c>
      <c r="D256" s="36" t="str">
        <f>HYPERLINK("https://intranet.mha.org.uk/search?q="&amp;Table4[[#This Row],[Ref]]&amp;"&amp;qs=true","Search")</f>
        <v>Search</v>
      </c>
      <c r="E256" s="43" t="s">
        <v>526</v>
      </c>
      <c r="F256" s="45">
        <v>45658</v>
      </c>
      <c r="G256" s="43" t="s">
        <v>11</v>
      </c>
      <c r="H256" s="43" t="s">
        <v>510</v>
      </c>
      <c r="I256" s="46">
        <v>258</v>
      </c>
      <c r="J256" s="44"/>
    </row>
    <row r="257" spans="2:10" ht="25.35" customHeight="1">
      <c r="B257" s="8" t="s">
        <v>527</v>
      </c>
      <c r="C257" s="23" t="s">
        <v>9</v>
      </c>
      <c r="D257" s="36" t="str">
        <f>HYPERLINK("https://intranet.mha.org.uk/search?q="&amp;Table4[[#This Row],[Ref]]&amp;"&amp;qs=true","Search")</f>
        <v>Search</v>
      </c>
      <c r="E257" s="43" t="s">
        <v>528</v>
      </c>
      <c r="F257" s="45">
        <v>45658</v>
      </c>
      <c r="G257" s="43" t="s">
        <v>11</v>
      </c>
      <c r="H257" s="43" t="s">
        <v>510</v>
      </c>
      <c r="I257" s="46">
        <v>259</v>
      </c>
      <c r="J257" s="44"/>
    </row>
    <row r="258" spans="2:10" ht="25.35" customHeight="1">
      <c r="B258" s="20" t="s">
        <v>529</v>
      </c>
      <c r="C258" s="22" t="s">
        <v>9</v>
      </c>
      <c r="D258" s="36" t="str">
        <f>HYPERLINK("https://intranet.mha.org.uk/search?q="&amp;Table4[[#This Row],[Ref]]&amp;"&amp;qs=true","Search")</f>
        <v>Search</v>
      </c>
      <c r="E258" s="43" t="s">
        <v>530</v>
      </c>
      <c r="F258" s="45">
        <v>45597</v>
      </c>
      <c r="G258" s="43" t="s">
        <v>11</v>
      </c>
      <c r="H258" s="43" t="s">
        <v>510</v>
      </c>
      <c r="I258" s="46">
        <v>260</v>
      </c>
      <c r="J258" s="44"/>
    </row>
    <row r="259" spans="2:10" ht="25.35" customHeight="1">
      <c r="B259" s="20" t="s">
        <v>531</v>
      </c>
      <c r="C259" s="22" t="s">
        <v>9</v>
      </c>
      <c r="D259" s="36" t="str">
        <f>HYPERLINK("https://intranet.mha.org.uk/search?q="&amp;Table4[[#This Row],[Ref]]&amp;"&amp;qs=true","Search")</f>
        <v>Search</v>
      </c>
      <c r="E259" s="43" t="s">
        <v>532</v>
      </c>
      <c r="F259" s="45">
        <v>45383</v>
      </c>
      <c r="G259" s="43" t="s">
        <v>11</v>
      </c>
      <c r="H259" s="43" t="s">
        <v>510</v>
      </c>
      <c r="I259" s="46">
        <v>261</v>
      </c>
      <c r="J259" s="44"/>
    </row>
    <row r="260" spans="2:10" ht="25.35" customHeight="1">
      <c r="B260" s="8" t="s">
        <v>533</v>
      </c>
      <c r="C260" s="23"/>
      <c r="D260" s="36" t="str">
        <f>HYPERLINK("https://intranet.mha.org.uk/search?q="&amp;Table4[[#This Row],[Ref]]&amp;"&amp;qs=true","Search")</f>
        <v>Search</v>
      </c>
      <c r="E260" s="43" t="s">
        <v>534</v>
      </c>
      <c r="F260" s="45">
        <v>45078</v>
      </c>
      <c r="G260" s="43" t="s">
        <v>11</v>
      </c>
      <c r="H260" s="43" t="s">
        <v>510</v>
      </c>
      <c r="I260" s="46">
        <v>262</v>
      </c>
      <c r="J260" s="44"/>
    </row>
    <row r="261" spans="2:10" ht="25.35" customHeight="1">
      <c r="B261" s="8" t="s">
        <v>535</v>
      </c>
      <c r="C261" s="23"/>
      <c r="D261" s="36" t="str">
        <f>HYPERLINK("https://intranet.mha.org.uk/search?q="&amp;Table4[[#This Row],[Ref]]&amp;"&amp;qs=true","Search")</f>
        <v>Search</v>
      </c>
      <c r="E261" s="43" t="s">
        <v>536</v>
      </c>
      <c r="F261" s="45">
        <v>45078</v>
      </c>
      <c r="G261" s="43" t="s">
        <v>11</v>
      </c>
      <c r="H261" s="43" t="s">
        <v>510</v>
      </c>
      <c r="I261" s="46">
        <v>263</v>
      </c>
      <c r="J261" s="44"/>
    </row>
    <row r="262" spans="2:10" ht="25.35" customHeight="1">
      <c r="B262" s="39" t="s">
        <v>537</v>
      </c>
      <c r="C262" s="22" t="s">
        <v>9</v>
      </c>
      <c r="D262" s="36" t="str">
        <f>HYPERLINK("https://intranet.mha.org.uk/search?q="&amp;Table4[[#This Row],[Ref]]&amp;"&amp;qs=true","Search")</f>
        <v>Search</v>
      </c>
      <c r="E262" s="43" t="s">
        <v>538</v>
      </c>
      <c r="F262" s="45">
        <v>45444</v>
      </c>
      <c r="G262" s="43" t="s">
        <v>11</v>
      </c>
      <c r="H262" s="43" t="s">
        <v>510</v>
      </c>
      <c r="I262" s="46">
        <v>264</v>
      </c>
      <c r="J262" s="44"/>
    </row>
    <row r="263" spans="2:10" ht="25.35" customHeight="1">
      <c r="B263" s="39" t="s">
        <v>539</v>
      </c>
      <c r="C263" s="22" t="s">
        <v>9</v>
      </c>
      <c r="D263" s="36" t="str">
        <f>HYPERLINK("https://intranet.mha.org.uk/search?q="&amp;Table4[[#This Row],[Ref]]&amp;"&amp;qs=true","Search")</f>
        <v>Search</v>
      </c>
      <c r="E263" s="43" t="s">
        <v>540</v>
      </c>
      <c r="F263" s="45">
        <v>45413</v>
      </c>
      <c r="G263" s="43" t="s">
        <v>11</v>
      </c>
      <c r="H263" s="43" t="s">
        <v>510</v>
      </c>
      <c r="I263" s="46">
        <v>265</v>
      </c>
      <c r="J263" s="44"/>
    </row>
    <row r="264" spans="2:10" ht="25.35" customHeight="1">
      <c r="B264" s="39" t="s">
        <v>541</v>
      </c>
      <c r="C264" s="22" t="s">
        <v>9</v>
      </c>
      <c r="D264" s="36" t="str">
        <f>HYPERLINK("https://intranet.mha.org.uk/search?q="&amp;Table4[[#This Row],[Ref]]&amp;"&amp;qs=true","Search")</f>
        <v>Search</v>
      </c>
      <c r="E264" s="43" t="s">
        <v>542</v>
      </c>
      <c r="F264" s="45">
        <v>45413</v>
      </c>
      <c r="G264" s="43" t="s">
        <v>11</v>
      </c>
      <c r="H264" s="43" t="s">
        <v>510</v>
      </c>
      <c r="I264" s="46">
        <v>266</v>
      </c>
      <c r="J264" s="44"/>
    </row>
    <row r="265" spans="2:10" ht="25.35" customHeight="1">
      <c r="B265" s="20" t="s">
        <v>543</v>
      </c>
      <c r="C265" s="22" t="s">
        <v>9</v>
      </c>
      <c r="D265" s="36" t="str">
        <f>HYPERLINK("https://intranet.mha.org.uk/search?q="&amp;Table4[[#This Row],[Ref]]&amp;"&amp;qs=true","Search")</f>
        <v>Search</v>
      </c>
      <c r="E265" s="43" t="s">
        <v>544</v>
      </c>
      <c r="F265" s="45">
        <v>45597</v>
      </c>
      <c r="G265" s="43" t="s">
        <v>11</v>
      </c>
      <c r="H265" s="43" t="s">
        <v>510</v>
      </c>
      <c r="I265" s="46">
        <v>267</v>
      </c>
      <c r="J265" s="44"/>
    </row>
    <row r="266" spans="2:10" ht="25.35" customHeight="1">
      <c r="B266" s="20" t="s">
        <v>545</v>
      </c>
      <c r="C266" s="22" t="s">
        <v>9</v>
      </c>
      <c r="D266" s="36" t="str">
        <f>HYPERLINK("https://intranet.mha.org.uk/search?q="&amp;Table4[[#This Row],[Ref]]&amp;"&amp;qs=true","Search")</f>
        <v>Search</v>
      </c>
      <c r="E266" s="43" t="s">
        <v>546</v>
      </c>
      <c r="F266" s="45">
        <v>45505</v>
      </c>
      <c r="G266" s="43" t="s">
        <v>42</v>
      </c>
      <c r="H266" s="43" t="s">
        <v>510</v>
      </c>
      <c r="I266" s="46">
        <v>268</v>
      </c>
      <c r="J266" s="44"/>
    </row>
    <row r="267" spans="2:10" ht="25.35" customHeight="1">
      <c r="B267" s="20" t="s">
        <v>547</v>
      </c>
      <c r="C267" s="22" t="s">
        <v>9</v>
      </c>
      <c r="D267" s="36" t="str">
        <f>HYPERLINK("https://intranet.mha.org.uk/search?q="&amp;Table4[[#This Row],[Ref]]&amp;"&amp;qs=true","Search")</f>
        <v>Search</v>
      </c>
      <c r="E267" s="43" t="s">
        <v>548</v>
      </c>
      <c r="F267" s="45">
        <v>45292</v>
      </c>
      <c r="G267" s="43" t="s">
        <v>11</v>
      </c>
      <c r="H267" s="43" t="s">
        <v>510</v>
      </c>
      <c r="I267" s="46">
        <v>269</v>
      </c>
      <c r="J267" s="44"/>
    </row>
    <row r="268" spans="2:10" ht="25.35" customHeight="1">
      <c r="B268" s="8" t="s">
        <v>549</v>
      </c>
      <c r="C268" s="23"/>
      <c r="D268" s="36" t="str">
        <f>HYPERLINK("https://intranet.mha.org.uk/search?q="&amp;Table4[[#This Row],[Ref]]&amp;"&amp;qs=true","Search")</f>
        <v>Search</v>
      </c>
      <c r="E268" s="43" t="s">
        <v>550</v>
      </c>
      <c r="F268" s="45">
        <v>45108</v>
      </c>
      <c r="G268" s="43" t="s">
        <v>11</v>
      </c>
      <c r="H268" s="43" t="s">
        <v>510</v>
      </c>
      <c r="I268" s="46">
        <v>270</v>
      </c>
      <c r="J268" s="44"/>
    </row>
    <row r="269" spans="2:10" ht="25.35" customHeight="1">
      <c r="B269" s="20" t="s">
        <v>551</v>
      </c>
      <c r="C269" s="22" t="s">
        <v>9</v>
      </c>
      <c r="D269" s="36" t="str">
        <f>HYPERLINK("https://intranet.mha.org.uk/search?q="&amp;Table4[[#This Row],[Ref]]&amp;"&amp;qs=true","Search")</f>
        <v>Search</v>
      </c>
      <c r="E269" s="43" t="s">
        <v>552</v>
      </c>
      <c r="F269" s="45">
        <v>45474</v>
      </c>
      <c r="G269" s="43" t="s">
        <v>11</v>
      </c>
      <c r="H269" s="43" t="s">
        <v>510</v>
      </c>
      <c r="I269" s="46">
        <v>271</v>
      </c>
      <c r="J269" s="44"/>
    </row>
    <row r="270" spans="2:10" ht="25.35" customHeight="1">
      <c r="B270" s="20" t="s">
        <v>553</v>
      </c>
      <c r="C270" s="22" t="s">
        <v>9</v>
      </c>
      <c r="D270" s="36" t="str">
        <f>HYPERLINK("https://intranet.mha.org.uk/search?q="&amp;Table4[[#This Row],[Ref]]&amp;"&amp;qs=true","Search")</f>
        <v>Search</v>
      </c>
      <c r="E270" s="43" t="s">
        <v>554</v>
      </c>
      <c r="F270" s="45">
        <v>45444</v>
      </c>
      <c r="G270" s="43" t="s">
        <v>11</v>
      </c>
      <c r="H270" s="43" t="s">
        <v>510</v>
      </c>
      <c r="I270" s="46">
        <v>272</v>
      </c>
      <c r="J270" s="44"/>
    </row>
    <row r="271" spans="2:10" ht="25.35" customHeight="1">
      <c r="B271" s="20" t="s">
        <v>555</v>
      </c>
      <c r="C271" s="22" t="s">
        <v>9</v>
      </c>
      <c r="D271" s="36" t="str">
        <f>HYPERLINK("https://intranet.mha.org.uk/search?q="&amp;Table4[[#This Row],[Ref]]&amp;"&amp;qs=true","Search")</f>
        <v>Search</v>
      </c>
      <c r="E271" s="43" t="s">
        <v>556</v>
      </c>
      <c r="F271" s="45">
        <v>45444</v>
      </c>
      <c r="G271" s="43" t="s">
        <v>11</v>
      </c>
      <c r="H271" s="43" t="s">
        <v>510</v>
      </c>
      <c r="I271" s="46">
        <v>273</v>
      </c>
      <c r="J271" s="44"/>
    </row>
    <row r="272" spans="2:10" ht="25.35" customHeight="1">
      <c r="B272" s="20" t="s">
        <v>557</v>
      </c>
      <c r="C272" s="22" t="s">
        <v>9</v>
      </c>
      <c r="D272" s="36" t="str">
        <f>HYPERLINK("https://intranet.mha.org.uk/search?q="&amp;Table4[[#This Row],[Ref]]&amp;"&amp;qs=true","Search")</f>
        <v>Search</v>
      </c>
      <c r="E272" s="49" t="s">
        <v>558</v>
      </c>
      <c r="F272" s="45">
        <v>45261</v>
      </c>
      <c r="G272" s="43" t="s">
        <v>11</v>
      </c>
      <c r="H272" s="43" t="s">
        <v>510</v>
      </c>
      <c r="I272" s="46">
        <v>274</v>
      </c>
      <c r="J272" s="44"/>
    </row>
    <row r="273" spans="2:10" ht="25.35" customHeight="1">
      <c r="B273" s="20" t="s">
        <v>559</v>
      </c>
      <c r="C273" s="22" t="s">
        <v>9</v>
      </c>
      <c r="D273" s="36" t="str">
        <f>HYPERLINK("https://intranet.mha.org.uk/search?q="&amp;Table4[[#This Row],[Ref]]&amp;"&amp;qs=true","Search")</f>
        <v>Search</v>
      </c>
      <c r="E273" s="43" t="s">
        <v>560</v>
      </c>
      <c r="F273" s="45">
        <v>45292</v>
      </c>
      <c r="G273" s="43" t="s">
        <v>11</v>
      </c>
      <c r="H273" s="43" t="s">
        <v>510</v>
      </c>
      <c r="I273" s="46">
        <v>275</v>
      </c>
      <c r="J273" s="44"/>
    </row>
    <row r="274" spans="2:10" ht="25.35" customHeight="1">
      <c r="B274" s="8" t="s">
        <v>561</v>
      </c>
      <c r="C274" s="23"/>
      <c r="D274" s="36" t="str">
        <f>HYPERLINK("https://intranet.mha.org.uk/search?q="&amp;Table4[[#This Row],[Ref]]&amp;"&amp;qs=true","Search")</f>
        <v>Search</v>
      </c>
      <c r="E274" s="43" t="s">
        <v>562</v>
      </c>
      <c r="F274" s="45">
        <v>45292</v>
      </c>
      <c r="G274" s="43" t="s">
        <v>42</v>
      </c>
      <c r="H274" s="43" t="s">
        <v>510</v>
      </c>
      <c r="I274" s="46">
        <v>276</v>
      </c>
      <c r="J274" s="44"/>
    </row>
    <row r="275" spans="2:10" ht="25.35" customHeight="1">
      <c r="B275" s="20" t="s">
        <v>563</v>
      </c>
      <c r="C275" s="22" t="s">
        <v>9</v>
      </c>
      <c r="D275" s="36" t="str">
        <f>HYPERLINK("https://intranet.mha.org.uk/search?q="&amp;Table4[[#This Row],[Ref]]&amp;"&amp;qs=true","Search")</f>
        <v>Search</v>
      </c>
      <c r="E275" s="43" t="s">
        <v>564</v>
      </c>
      <c r="F275" s="45">
        <v>45474</v>
      </c>
      <c r="G275" s="43" t="s">
        <v>11</v>
      </c>
      <c r="H275" s="43" t="s">
        <v>510</v>
      </c>
      <c r="I275" s="46">
        <v>277</v>
      </c>
      <c r="J275" s="44"/>
    </row>
    <row r="276" spans="2:10" ht="25.35" customHeight="1">
      <c r="B276" s="20" t="s">
        <v>565</v>
      </c>
      <c r="C276" s="22" t="s">
        <v>9</v>
      </c>
      <c r="D276" s="36" t="str">
        <f>HYPERLINK("https://intranet.mha.org.uk/search?q="&amp;Table4[[#This Row],[Ref]]&amp;"&amp;qs=true","Search")</f>
        <v>Search</v>
      </c>
      <c r="E276" s="43" t="s">
        <v>566</v>
      </c>
      <c r="F276" s="45">
        <v>45474</v>
      </c>
      <c r="G276" s="43" t="s">
        <v>11</v>
      </c>
      <c r="H276" s="43" t="s">
        <v>510</v>
      </c>
      <c r="I276" s="46">
        <v>278</v>
      </c>
      <c r="J276" s="44"/>
    </row>
    <row r="277" spans="2:10" ht="25.35" customHeight="1">
      <c r="B277" s="8" t="s">
        <v>567</v>
      </c>
      <c r="C277" s="23"/>
      <c r="D277" s="36" t="str">
        <f>HYPERLINK("https://intranet.mha.org.uk/search?q="&amp;Table4[[#This Row],[Ref]]&amp;"&amp;qs=true","Search")</f>
        <v>Search</v>
      </c>
      <c r="E277" s="43" t="s">
        <v>568</v>
      </c>
      <c r="F277" s="45">
        <v>45170</v>
      </c>
      <c r="G277" s="43" t="s">
        <v>11</v>
      </c>
      <c r="H277" s="43" t="s">
        <v>510</v>
      </c>
      <c r="I277" s="46">
        <v>279</v>
      </c>
      <c r="J277" s="44"/>
    </row>
    <row r="278" spans="2:10" ht="25.35" customHeight="1">
      <c r="B278" s="20" t="s">
        <v>569</v>
      </c>
      <c r="C278" s="22" t="s">
        <v>9</v>
      </c>
      <c r="D278" s="36" t="str">
        <f>HYPERLINK("https://intranet.mha.org.uk/search?q="&amp;Table4[[#This Row],[Ref]]&amp;"&amp;qs=true","Search")</f>
        <v>Search</v>
      </c>
      <c r="E278" s="43" t="s">
        <v>570</v>
      </c>
      <c r="F278" s="45">
        <v>44927</v>
      </c>
      <c r="G278" s="43" t="s">
        <v>11</v>
      </c>
      <c r="H278" s="43" t="s">
        <v>510</v>
      </c>
      <c r="I278" s="46">
        <v>280</v>
      </c>
      <c r="J278" s="44"/>
    </row>
    <row r="279" spans="2:10" ht="25.35" customHeight="1">
      <c r="B279" s="39" t="s">
        <v>571</v>
      </c>
      <c r="C279" s="22" t="s">
        <v>9</v>
      </c>
      <c r="D279" s="36" t="str">
        <f>HYPERLINK("https://intranet.mha.org.uk/search?q="&amp;Table4[[#This Row],[Ref]]&amp;"&amp;qs=true","Search")</f>
        <v>Search</v>
      </c>
      <c r="E279" s="43" t="s">
        <v>572</v>
      </c>
      <c r="F279" s="45">
        <v>45566</v>
      </c>
      <c r="G279" s="43" t="s">
        <v>11</v>
      </c>
      <c r="H279" s="43" t="s">
        <v>510</v>
      </c>
      <c r="I279" s="46">
        <v>281</v>
      </c>
      <c r="J279" s="44"/>
    </row>
    <row r="280" spans="2:10" ht="25.35" customHeight="1">
      <c r="B280" s="20" t="s">
        <v>573</v>
      </c>
      <c r="C280" s="22" t="s">
        <v>9</v>
      </c>
      <c r="D280" s="36" t="str">
        <f>HYPERLINK("https://intranet.mha.org.uk/search?q="&amp;Table4[[#This Row],[Ref]]&amp;"&amp;qs=true","Search")</f>
        <v>Search</v>
      </c>
      <c r="E280" s="43" t="s">
        <v>574</v>
      </c>
      <c r="F280" s="45">
        <v>45444</v>
      </c>
      <c r="G280" s="43" t="s">
        <v>11</v>
      </c>
      <c r="H280" s="43" t="s">
        <v>510</v>
      </c>
      <c r="I280" s="46">
        <v>282</v>
      </c>
      <c r="J280" s="44"/>
    </row>
    <row r="281" spans="2:10" ht="25.35" customHeight="1">
      <c r="B281" s="20" t="s">
        <v>575</v>
      </c>
      <c r="C281" s="22" t="s">
        <v>9</v>
      </c>
      <c r="D281" s="36" t="str">
        <f>HYPERLINK("https://intranet.mha.org.uk/search?q="&amp;Table4[[#This Row],[Ref]]&amp;"&amp;qs=true","Search")</f>
        <v>Search</v>
      </c>
      <c r="E281" s="43" t="s">
        <v>576</v>
      </c>
      <c r="F281" s="45">
        <v>45658</v>
      </c>
      <c r="G281" s="43" t="s">
        <v>11</v>
      </c>
      <c r="H281" s="43" t="s">
        <v>510</v>
      </c>
      <c r="I281" s="46">
        <v>283</v>
      </c>
      <c r="J281" s="44"/>
    </row>
    <row r="282" spans="2:10" ht="25.35" customHeight="1">
      <c r="B282" s="20" t="s">
        <v>577</v>
      </c>
      <c r="C282" s="22" t="s">
        <v>9</v>
      </c>
      <c r="D282" s="36" t="str">
        <f>HYPERLINK("https://intranet.mha.org.uk/search?q="&amp;Table4[[#This Row],[Ref]]&amp;"&amp;qs=true","Search")</f>
        <v>Search</v>
      </c>
      <c r="E282" s="43" t="s">
        <v>578</v>
      </c>
      <c r="F282" s="45">
        <v>45352</v>
      </c>
      <c r="G282" s="43" t="s">
        <v>11</v>
      </c>
      <c r="H282" s="43" t="s">
        <v>510</v>
      </c>
      <c r="I282" s="46">
        <v>284</v>
      </c>
      <c r="J282" s="44"/>
    </row>
    <row r="283" spans="2:10" ht="25.35" customHeight="1">
      <c r="B283" s="8" t="s">
        <v>579</v>
      </c>
      <c r="C283" s="23"/>
      <c r="D283" s="36" t="str">
        <f>HYPERLINK("https://intranet.mha.org.uk/search?q="&amp;Table4[[#This Row],[Ref]]&amp;"&amp;qs=true","Search")</f>
        <v>Search</v>
      </c>
      <c r="E283" s="43" t="s">
        <v>580</v>
      </c>
      <c r="F283" s="45">
        <v>44805</v>
      </c>
      <c r="G283" s="43" t="s">
        <v>11</v>
      </c>
      <c r="H283" s="43" t="s">
        <v>510</v>
      </c>
      <c r="I283" s="46">
        <v>285</v>
      </c>
      <c r="J283" s="44"/>
    </row>
    <row r="284" spans="2:10" ht="25.35" customHeight="1">
      <c r="B284" s="20" t="s">
        <v>581</v>
      </c>
      <c r="C284" s="22" t="s">
        <v>9</v>
      </c>
      <c r="D284" s="36" t="str">
        <f>HYPERLINK("https://intranet.mha.org.uk/search?q="&amp;Table4[[#This Row],[Ref]]&amp;"&amp;qs=true","Search")</f>
        <v>Search</v>
      </c>
      <c r="E284" s="43" t="s">
        <v>582</v>
      </c>
      <c r="F284" s="45">
        <v>45474</v>
      </c>
      <c r="G284" s="43" t="s">
        <v>11</v>
      </c>
      <c r="H284" s="43" t="s">
        <v>510</v>
      </c>
      <c r="I284" s="46">
        <v>286</v>
      </c>
      <c r="J284" s="44"/>
    </row>
    <row r="285" spans="2:10" ht="25.35" customHeight="1">
      <c r="B285" s="20" t="s">
        <v>583</v>
      </c>
      <c r="C285" s="22" t="s">
        <v>9</v>
      </c>
      <c r="D285" s="36" t="str">
        <f>HYPERLINK("https://intranet.mha.org.uk/search?q="&amp;Table4[[#This Row],[Ref]]&amp;"&amp;qs=true","Search")</f>
        <v>Search</v>
      </c>
      <c r="E285" s="43" t="s">
        <v>584</v>
      </c>
      <c r="F285" s="45">
        <v>45474</v>
      </c>
      <c r="G285" s="43" t="s">
        <v>11</v>
      </c>
      <c r="H285" s="43" t="s">
        <v>510</v>
      </c>
      <c r="I285" s="46">
        <v>287</v>
      </c>
      <c r="J285" s="44"/>
    </row>
    <row r="286" spans="2:10" ht="25.35" customHeight="1">
      <c r="B286" s="20" t="s">
        <v>585</v>
      </c>
      <c r="C286" s="22" t="s">
        <v>9</v>
      </c>
      <c r="D286" s="36" t="str">
        <f>HYPERLINK("https://intranet.mha.org.uk/search?q="&amp;Table4[[#This Row],[Ref]]&amp;"&amp;qs=true","Search")</f>
        <v>Search</v>
      </c>
      <c r="E286" s="43" t="s">
        <v>586</v>
      </c>
      <c r="F286" s="45">
        <v>45474</v>
      </c>
      <c r="G286" s="43" t="s">
        <v>11</v>
      </c>
      <c r="H286" s="43" t="s">
        <v>510</v>
      </c>
      <c r="I286" s="46">
        <v>288</v>
      </c>
      <c r="J286" s="44"/>
    </row>
    <row r="287" spans="2:10" ht="25.35" customHeight="1">
      <c r="B287" s="8" t="s">
        <v>587</v>
      </c>
      <c r="C287" s="23"/>
      <c r="D287" s="36" t="str">
        <f>HYPERLINK("https://intranet.mha.org.uk/search?q="&amp;Table4[[#This Row],[Ref]]&amp;"&amp;qs=true","Search")</f>
        <v>Search</v>
      </c>
      <c r="E287" s="43" t="s">
        <v>588</v>
      </c>
      <c r="F287" s="45">
        <v>45139</v>
      </c>
      <c r="G287" s="43" t="s">
        <v>11</v>
      </c>
      <c r="H287" s="43" t="s">
        <v>510</v>
      </c>
      <c r="I287" s="46">
        <v>289</v>
      </c>
      <c r="J287" s="44"/>
    </row>
    <row r="288" spans="2:10" ht="25.35" customHeight="1">
      <c r="B288" s="20" t="s">
        <v>589</v>
      </c>
      <c r="C288" s="22" t="s">
        <v>9</v>
      </c>
      <c r="D288" s="36" t="str">
        <f>HYPERLINK("https://intranet.mha.org.uk/search?q="&amp;Table4[[#This Row],[Ref]]&amp;"&amp;qs=true","Search")</f>
        <v>Search</v>
      </c>
      <c r="E288" s="43" t="s">
        <v>590</v>
      </c>
      <c r="F288" s="45">
        <v>45352</v>
      </c>
      <c r="G288" s="43" t="s">
        <v>11</v>
      </c>
      <c r="H288" s="43" t="s">
        <v>510</v>
      </c>
      <c r="I288" s="46">
        <v>290</v>
      </c>
      <c r="J288" s="44"/>
    </row>
    <row r="289" spans="2:10" ht="25.35" customHeight="1">
      <c r="B289" s="8" t="s">
        <v>591</v>
      </c>
      <c r="C289" s="23"/>
      <c r="D289" s="36" t="str">
        <f>HYPERLINK("https://intranet.mha.org.uk/search?q="&amp;Table4[[#This Row],[Ref]]&amp;"&amp;qs=true","Search")</f>
        <v>Search</v>
      </c>
      <c r="E289" s="43" t="s">
        <v>592</v>
      </c>
      <c r="F289" s="45">
        <v>44682</v>
      </c>
      <c r="G289" s="43" t="s">
        <v>11</v>
      </c>
      <c r="H289" s="43" t="s">
        <v>510</v>
      </c>
      <c r="I289" s="46">
        <v>291</v>
      </c>
      <c r="J289" s="44"/>
    </row>
    <row r="290" spans="2:10" ht="25.35" customHeight="1">
      <c r="B290" s="8" t="s">
        <v>593</v>
      </c>
      <c r="C290" s="23" t="s">
        <v>9</v>
      </c>
      <c r="D290" s="36" t="str">
        <f>HYPERLINK("https://intranet.mha.org.uk/search?q="&amp;Table4[[#This Row],[Ref]]&amp;"&amp;qs=true","Search")</f>
        <v>Search</v>
      </c>
      <c r="E290" s="43" t="s">
        <v>594</v>
      </c>
      <c r="F290" s="45">
        <v>45627</v>
      </c>
      <c r="G290" s="43" t="s">
        <v>11</v>
      </c>
      <c r="H290" s="43" t="s">
        <v>510</v>
      </c>
      <c r="I290" s="46">
        <v>292</v>
      </c>
      <c r="J290" s="44"/>
    </row>
    <row r="291" spans="2:10" ht="25.35" customHeight="1">
      <c r="B291" s="39" t="s">
        <v>595</v>
      </c>
      <c r="C291" s="23"/>
      <c r="D291" s="36" t="str">
        <f>HYPERLINK("https://intranet.mha.org.uk/search?q="&amp;Table4[[#This Row],[Ref]]&amp;"&amp;qs=true","Search")</f>
        <v>Search</v>
      </c>
      <c r="E291" s="43" t="s">
        <v>596</v>
      </c>
      <c r="F291" s="45">
        <v>42856</v>
      </c>
      <c r="G291" s="43" t="s">
        <v>11</v>
      </c>
      <c r="H291" s="43" t="s">
        <v>510</v>
      </c>
      <c r="I291" s="46">
        <v>293</v>
      </c>
      <c r="J291" s="44"/>
    </row>
    <row r="292" spans="2:10" ht="25.35" customHeight="1">
      <c r="B292" s="8" t="s">
        <v>597</v>
      </c>
      <c r="C292" s="23" t="s">
        <v>9</v>
      </c>
      <c r="D292" s="36" t="str">
        <f>HYPERLINK("https://intranet.mha.org.uk/search?q="&amp;Table4[[#This Row],[Ref]]&amp;"&amp;qs=true","Search")</f>
        <v>Search</v>
      </c>
      <c r="E292" s="43" t="s">
        <v>598</v>
      </c>
      <c r="F292" s="45">
        <v>45627</v>
      </c>
      <c r="G292" s="43" t="s">
        <v>42</v>
      </c>
      <c r="H292" s="43" t="s">
        <v>510</v>
      </c>
      <c r="I292" s="46">
        <v>294</v>
      </c>
      <c r="J292" s="44"/>
    </row>
    <row r="293" spans="2:10" ht="25.35" customHeight="1">
      <c r="B293" s="20" t="s">
        <v>599</v>
      </c>
      <c r="C293" s="22" t="s">
        <v>9</v>
      </c>
      <c r="D293" s="36" t="str">
        <f>HYPERLINK("https://intranet.mha.org.uk/search?q="&amp;Table4[[#This Row],[Ref]]&amp;"&amp;qs=true","Search")</f>
        <v>Search</v>
      </c>
      <c r="E293" s="43" t="s">
        <v>600</v>
      </c>
      <c r="F293" s="45">
        <v>45627</v>
      </c>
      <c r="G293" s="43" t="s">
        <v>11</v>
      </c>
      <c r="H293" s="43" t="s">
        <v>510</v>
      </c>
      <c r="I293" s="46">
        <v>295</v>
      </c>
      <c r="J293" s="44"/>
    </row>
    <row r="294" spans="2:10" ht="25.35" customHeight="1">
      <c r="B294" s="20" t="s">
        <v>601</v>
      </c>
      <c r="C294" s="22" t="s">
        <v>9</v>
      </c>
      <c r="D294" s="36" t="str">
        <f>HYPERLINK("https://intranet.mha.org.uk/search?q="&amp;Table4[[#This Row],[Ref]]&amp;"&amp;qs=true","Search")</f>
        <v>Search</v>
      </c>
      <c r="E294" s="43" t="s">
        <v>602</v>
      </c>
      <c r="F294" s="45">
        <v>45627</v>
      </c>
      <c r="G294" s="43" t="s">
        <v>42</v>
      </c>
      <c r="H294" s="43" t="s">
        <v>510</v>
      </c>
      <c r="I294" s="46">
        <v>296</v>
      </c>
      <c r="J294" s="44"/>
    </row>
    <row r="295" spans="2:10" ht="25.35" customHeight="1">
      <c r="B295" s="20" t="s">
        <v>603</v>
      </c>
      <c r="C295" s="22" t="s">
        <v>9</v>
      </c>
      <c r="D295" s="36" t="str">
        <f>HYPERLINK("https://intranet.mha.org.uk/search?q="&amp;Table4[[#This Row],[Ref]]&amp;"&amp;qs=true","Search")</f>
        <v>Search</v>
      </c>
      <c r="E295" s="43" t="s">
        <v>604</v>
      </c>
      <c r="F295" s="45">
        <v>45627</v>
      </c>
      <c r="G295" s="43" t="s">
        <v>42</v>
      </c>
      <c r="H295" s="43" t="s">
        <v>510</v>
      </c>
      <c r="I295" s="46">
        <v>297</v>
      </c>
      <c r="J295" s="44"/>
    </row>
    <row r="296" spans="2:10" ht="25.35" customHeight="1">
      <c r="B296" s="20" t="s">
        <v>605</v>
      </c>
      <c r="C296" s="22" t="s">
        <v>9</v>
      </c>
      <c r="D296" s="36" t="str">
        <f>HYPERLINK("https://intranet.mha.org.uk/search?q="&amp;Table4[[#This Row],[Ref]]&amp;"&amp;qs=true","Search")</f>
        <v>Search</v>
      </c>
      <c r="E296" s="43" t="s">
        <v>606</v>
      </c>
      <c r="F296" s="45">
        <v>45597</v>
      </c>
      <c r="G296" s="43" t="s">
        <v>11</v>
      </c>
      <c r="H296" s="43" t="s">
        <v>510</v>
      </c>
      <c r="I296" s="46">
        <v>298</v>
      </c>
      <c r="J296" s="44"/>
    </row>
    <row r="297" spans="2:10" ht="25.35" customHeight="1">
      <c r="B297" s="20" t="s">
        <v>607</v>
      </c>
      <c r="C297" s="22" t="s">
        <v>9</v>
      </c>
      <c r="D297" s="36" t="str">
        <f>HYPERLINK("https://intranet.mha.org.uk/search?q="&amp;Table4[[#This Row],[Ref]]&amp;"&amp;qs=true","Search")</f>
        <v>Search</v>
      </c>
      <c r="E297" s="43" t="s">
        <v>608</v>
      </c>
      <c r="F297" s="45">
        <v>45505</v>
      </c>
      <c r="G297" s="43" t="s">
        <v>11</v>
      </c>
      <c r="H297" s="43" t="s">
        <v>510</v>
      </c>
      <c r="I297" s="46">
        <v>299</v>
      </c>
      <c r="J297" s="44"/>
    </row>
    <row r="298" spans="2:10" ht="25.35" customHeight="1">
      <c r="B298" s="20" t="s">
        <v>609</v>
      </c>
      <c r="C298" s="22" t="s">
        <v>9</v>
      </c>
      <c r="D298" s="36" t="str">
        <f>HYPERLINK("https://intranet.mha.org.uk/search?q="&amp;Table4[[#This Row],[Ref]]&amp;"&amp;qs=true","Search")</f>
        <v>Search</v>
      </c>
      <c r="E298" s="43" t="s">
        <v>610</v>
      </c>
      <c r="F298" s="45">
        <v>45108</v>
      </c>
      <c r="G298" s="43" t="s">
        <v>11</v>
      </c>
      <c r="H298" s="43" t="s">
        <v>510</v>
      </c>
      <c r="I298" s="46">
        <v>300</v>
      </c>
      <c r="J298" s="44"/>
    </row>
    <row r="299" spans="2:10" ht="25.35" customHeight="1">
      <c r="B299" s="8" t="s">
        <v>611</v>
      </c>
      <c r="C299" s="23"/>
      <c r="D299" s="36" t="str">
        <f>HYPERLINK("https://intranet.mha.org.uk/search?q="&amp;Table4[[#This Row],[Ref]]&amp;"&amp;qs=true","Search")</f>
        <v>Search</v>
      </c>
      <c r="E299" s="43" t="s">
        <v>612</v>
      </c>
      <c r="F299" s="45">
        <v>45108</v>
      </c>
      <c r="G299" s="43" t="s">
        <v>11</v>
      </c>
      <c r="H299" s="43" t="s">
        <v>510</v>
      </c>
      <c r="I299" s="46">
        <v>301</v>
      </c>
      <c r="J299" s="44"/>
    </row>
    <row r="300" spans="2:10" ht="25.35" customHeight="1">
      <c r="B300" s="8" t="s">
        <v>613</v>
      </c>
      <c r="C300" s="23"/>
      <c r="D300" s="36" t="str">
        <f>HYPERLINK("https://intranet.mha.org.uk/search?q="&amp;Table4[[#This Row],[Ref]]&amp;"&amp;qs=true","Search")</f>
        <v>Search</v>
      </c>
      <c r="E300" s="43" t="s">
        <v>614</v>
      </c>
      <c r="F300" s="45">
        <v>45108</v>
      </c>
      <c r="G300" s="43" t="s">
        <v>11</v>
      </c>
      <c r="H300" s="43" t="s">
        <v>510</v>
      </c>
      <c r="I300" s="46">
        <v>302</v>
      </c>
      <c r="J300" s="44"/>
    </row>
    <row r="301" spans="2:10" ht="25.35" customHeight="1">
      <c r="B301" s="8" t="s">
        <v>615</v>
      </c>
      <c r="C301" s="23"/>
      <c r="D301" s="36" t="str">
        <f>HYPERLINK("https://intranet.mha.org.uk/search?q="&amp;Table4[[#This Row],[Ref]]&amp;"&amp;qs=true","Search")</f>
        <v>Search</v>
      </c>
      <c r="E301" s="43" t="s">
        <v>616</v>
      </c>
      <c r="F301" s="45">
        <v>45139</v>
      </c>
      <c r="G301" s="43" t="s">
        <v>11</v>
      </c>
      <c r="H301" s="43" t="s">
        <v>510</v>
      </c>
      <c r="I301" s="46">
        <v>303</v>
      </c>
      <c r="J301" s="44"/>
    </row>
    <row r="302" spans="2:10" ht="25.35" customHeight="1">
      <c r="B302" s="8" t="s">
        <v>617</v>
      </c>
      <c r="C302" s="23"/>
      <c r="D302" s="36" t="str">
        <f>HYPERLINK("https://intranet.mha.org.uk/search?q="&amp;Table4[[#This Row],[Ref]]&amp;"&amp;qs=true","Search")</f>
        <v>Search</v>
      </c>
      <c r="E302" s="43" t="s">
        <v>618</v>
      </c>
      <c r="F302" s="45">
        <v>45108</v>
      </c>
      <c r="G302" s="43" t="s">
        <v>11</v>
      </c>
      <c r="H302" s="43" t="s">
        <v>510</v>
      </c>
      <c r="I302" s="46">
        <v>304</v>
      </c>
      <c r="J302" s="44"/>
    </row>
    <row r="303" spans="2:10" ht="25.35" customHeight="1">
      <c r="B303" s="8" t="s">
        <v>619</v>
      </c>
      <c r="C303" s="23"/>
      <c r="D303" s="36" t="str">
        <f>HYPERLINK("https://intranet.mha.org.uk/search?q="&amp;Table4[[#This Row],[Ref]]&amp;"&amp;qs=true","Search")</f>
        <v>Search</v>
      </c>
      <c r="E303" s="43" t="s">
        <v>620</v>
      </c>
      <c r="F303" s="45">
        <v>45444</v>
      </c>
      <c r="G303" s="43" t="s">
        <v>11</v>
      </c>
      <c r="H303" s="43" t="s">
        <v>510</v>
      </c>
      <c r="I303" s="46">
        <v>305</v>
      </c>
      <c r="J303" s="44"/>
    </row>
    <row r="304" spans="2:10" ht="25.35" customHeight="1">
      <c r="B304" s="20" t="s">
        <v>621</v>
      </c>
      <c r="C304" s="22" t="s">
        <v>9</v>
      </c>
      <c r="D304" s="36" t="str">
        <f>HYPERLINK("https://intranet.mha.org.uk/search?q="&amp;Table4[[#This Row],[Ref]]&amp;"&amp;qs=true","Search")</f>
        <v>Search</v>
      </c>
      <c r="E304" s="43" t="s">
        <v>622</v>
      </c>
      <c r="F304" s="45">
        <v>45658</v>
      </c>
      <c r="G304" s="43" t="s">
        <v>11</v>
      </c>
      <c r="H304" s="43" t="s">
        <v>510</v>
      </c>
      <c r="I304" s="46">
        <v>306</v>
      </c>
      <c r="J304" s="44"/>
    </row>
    <row r="305" spans="2:10" ht="25.35" customHeight="1">
      <c r="B305" s="20" t="s">
        <v>623</v>
      </c>
      <c r="C305" s="22" t="s">
        <v>9</v>
      </c>
      <c r="D305" s="36" t="str">
        <f>HYPERLINK("https://intranet.mha.org.uk/search?q="&amp;Table4[[#This Row],[Ref]]&amp;"&amp;qs=true","Search")</f>
        <v>Search</v>
      </c>
      <c r="E305" s="43" t="s">
        <v>624</v>
      </c>
      <c r="F305" s="45">
        <v>45261</v>
      </c>
      <c r="G305" s="43" t="s">
        <v>11</v>
      </c>
      <c r="H305" s="43" t="s">
        <v>510</v>
      </c>
      <c r="I305" s="46">
        <v>307</v>
      </c>
      <c r="J305" s="44"/>
    </row>
    <row r="306" spans="2:10" ht="25.35" customHeight="1">
      <c r="B306" s="8" t="s">
        <v>625</v>
      </c>
      <c r="C306" s="23" t="s">
        <v>9</v>
      </c>
      <c r="D306" s="36" t="str">
        <f>HYPERLINK("https://intranet.mha.org.uk/search?q="&amp;Table4[[#This Row],[Ref]]&amp;"&amp;qs=true","Search")</f>
        <v>Search</v>
      </c>
      <c r="E306" s="43" t="s">
        <v>626</v>
      </c>
      <c r="F306" s="45">
        <v>45597</v>
      </c>
      <c r="G306" s="43" t="s">
        <v>11</v>
      </c>
      <c r="H306" s="43" t="s">
        <v>510</v>
      </c>
      <c r="I306" s="46">
        <v>308</v>
      </c>
      <c r="J306" s="44"/>
    </row>
    <row r="307" spans="2:10" ht="25.35" customHeight="1">
      <c r="B307" s="20" t="s">
        <v>627</v>
      </c>
      <c r="C307" s="22" t="s">
        <v>9</v>
      </c>
      <c r="D307" s="36" t="str">
        <f>HYPERLINK("https://intranet.mha.org.uk/search?q="&amp;Table4[[#This Row],[Ref]]&amp;"&amp;qs=true","Search")</f>
        <v>Search</v>
      </c>
      <c r="E307" s="43" t="s">
        <v>628</v>
      </c>
      <c r="F307" s="45">
        <v>45352</v>
      </c>
      <c r="G307" s="43" t="s">
        <v>11</v>
      </c>
      <c r="H307" s="43" t="s">
        <v>510</v>
      </c>
      <c r="I307" s="46">
        <v>309</v>
      </c>
      <c r="J307" s="44"/>
    </row>
    <row r="308" spans="2:10" ht="25.35" customHeight="1">
      <c r="B308" s="20" t="s">
        <v>629</v>
      </c>
      <c r="C308" s="22" t="s">
        <v>9</v>
      </c>
      <c r="D308" s="36" t="str">
        <f>HYPERLINK("https://intranet.mha.org.uk/search?q="&amp;Table4[[#This Row],[Ref]]&amp;"&amp;qs=true","Search")</f>
        <v>Search</v>
      </c>
      <c r="E308" s="43" t="s">
        <v>630</v>
      </c>
      <c r="F308" s="45">
        <v>45352</v>
      </c>
      <c r="G308" s="43" t="s">
        <v>42</v>
      </c>
      <c r="H308" s="43" t="s">
        <v>510</v>
      </c>
      <c r="I308" s="46">
        <v>310</v>
      </c>
      <c r="J308" s="44"/>
    </row>
    <row r="309" spans="2:10" ht="25.35" customHeight="1">
      <c r="B309" s="20" t="s">
        <v>631</v>
      </c>
      <c r="C309" s="22" t="s">
        <v>9</v>
      </c>
      <c r="D309" s="36" t="str">
        <f>HYPERLINK("https://intranet.mha.org.uk/search?q="&amp;Table4[[#This Row],[Ref]]&amp;"&amp;qs=true","Search")</f>
        <v>Search</v>
      </c>
      <c r="E309" s="43" t="s">
        <v>632</v>
      </c>
      <c r="F309" s="45">
        <v>45352</v>
      </c>
      <c r="G309" s="43" t="s">
        <v>42</v>
      </c>
      <c r="H309" s="43" t="s">
        <v>510</v>
      </c>
      <c r="I309" s="46">
        <v>311</v>
      </c>
      <c r="J309" s="44"/>
    </row>
    <row r="310" spans="2:10" ht="25.35" customHeight="1">
      <c r="B310" s="8" t="s">
        <v>633</v>
      </c>
      <c r="C310" s="23" t="s">
        <v>9</v>
      </c>
      <c r="D310" s="36" t="str">
        <f>HYPERLINK("https://intranet.mha.org.uk/search?q="&amp;Table4[[#This Row],[Ref]]&amp;"&amp;qs=true","Search")</f>
        <v>Search</v>
      </c>
      <c r="E310" s="43" t="s">
        <v>634</v>
      </c>
      <c r="F310" s="45">
        <v>45658</v>
      </c>
      <c r="G310" s="43" t="s">
        <v>11</v>
      </c>
      <c r="H310" s="43" t="s">
        <v>510</v>
      </c>
      <c r="I310" s="46">
        <v>312</v>
      </c>
      <c r="J310" s="44"/>
    </row>
    <row r="311" spans="2:10" ht="25.35" customHeight="1">
      <c r="B311" s="8" t="s">
        <v>635</v>
      </c>
      <c r="C311" s="23" t="s">
        <v>9</v>
      </c>
      <c r="D311" s="36" t="str">
        <f>HYPERLINK("https://intranet.mha.org.uk/search?q="&amp;Table4[[#This Row],[Ref]]&amp;"&amp;qs=true","Search")</f>
        <v>Search</v>
      </c>
      <c r="E311" s="43" t="s">
        <v>636</v>
      </c>
      <c r="F311" s="45">
        <v>45505</v>
      </c>
      <c r="G311" s="43" t="s">
        <v>42</v>
      </c>
      <c r="H311" s="43" t="s">
        <v>510</v>
      </c>
      <c r="I311" s="46">
        <v>313</v>
      </c>
      <c r="J311" s="44"/>
    </row>
    <row r="312" spans="2:10" ht="25.35" customHeight="1">
      <c r="B312" s="8" t="s">
        <v>637</v>
      </c>
      <c r="C312" s="22" t="s">
        <v>9</v>
      </c>
      <c r="D312" s="36" t="str">
        <f>HYPERLINK("https://intranet.mha.org.uk/search?q="&amp;Table4[[#This Row],[Ref]]&amp;"&amp;qs=true","Search")</f>
        <v>Search</v>
      </c>
      <c r="E312" s="43" t="s">
        <v>638</v>
      </c>
      <c r="F312" s="45">
        <v>45505</v>
      </c>
      <c r="G312" s="43" t="s">
        <v>42</v>
      </c>
      <c r="H312" s="43" t="s">
        <v>510</v>
      </c>
      <c r="I312" s="46">
        <v>314</v>
      </c>
      <c r="J312" s="44"/>
    </row>
    <row r="313" spans="2:10" ht="25.35" customHeight="1">
      <c r="B313" s="8" t="s">
        <v>639</v>
      </c>
      <c r="C313" s="23" t="s">
        <v>9</v>
      </c>
      <c r="D313" s="36" t="str">
        <f>HYPERLINK("https://intranet.mha.org.uk/search?q="&amp;Table4[[#This Row],[Ref]]&amp;"&amp;qs=true","Search")</f>
        <v>Search</v>
      </c>
      <c r="E313" s="43" t="s">
        <v>640</v>
      </c>
      <c r="F313" s="45">
        <v>45505</v>
      </c>
      <c r="G313" s="43" t="s">
        <v>42</v>
      </c>
      <c r="H313" s="43" t="s">
        <v>510</v>
      </c>
      <c r="I313" s="46">
        <v>315</v>
      </c>
      <c r="J313" s="44"/>
    </row>
    <row r="314" spans="2:10" ht="25.35" customHeight="1">
      <c r="B314" s="8" t="s">
        <v>641</v>
      </c>
      <c r="C314" s="24" t="s">
        <v>9</v>
      </c>
      <c r="D314" s="36" t="str">
        <f>HYPERLINK("https://intranet.mha.org.uk/search?q="&amp;Table4[[#This Row],[Ref]]&amp;"&amp;qs=true","Search")</f>
        <v>Search</v>
      </c>
      <c r="E314" s="43" t="s">
        <v>642</v>
      </c>
      <c r="F314" s="45">
        <v>45505</v>
      </c>
      <c r="G314" s="43" t="s">
        <v>42</v>
      </c>
      <c r="H314" s="43" t="s">
        <v>510</v>
      </c>
      <c r="I314" s="46">
        <v>316</v>
      </c>
      <c r="J314" s="44"/>
    </row>
    <row r="315" spans="2:10" ht="25.35" customHeight="1">
      <c r="B315" s="8" t="s">
        <v>643</v>
      </c>
      <c r="C315" s="23" t="s">
        <v>9</v>
      </c>
      <c r="D315" s="36" t="str">
        <f>HYPERLINK("https://intranet.mha.org.uk/search?q="&amp;Table4[[#This Row],[Ref]]&amp;"&amp;qs=true","Search")</f>
        <v>Search</v>
      </c>
      <c r="E315" s="43" t="s">
        <v>644</v>
      </c>
      <c r="F315" s="45">
        <v>45505</v>
      </c>
      <c r="G315" s="43" t="s">
        <v>42</v>
      </c>
      <c r="H315" s="43" t="s">
        <v>510</v>
      </c>
      <c r="I315" s="46">
        <v>317</v>
      </c>
      <c r="J315" s="44"/>
    </row>
    <row r="316" spans="2:10" ht="25.35" customHeight="1">
      <c r="B316" s="20" t="s">
        <v>645</v>
      </c>
      <c r="C316" s="22" t="s">
        <v>9</v>
      </c>
      <c r="D316" s="36" t="str">
        <f>HYPERLINK("https://intranet.mha.org.uk/search?q="&amp;Table4[[#This Row],[Ref]]&amp;"&amp;qs=true","Search")</f>
        <v>Search</v>
      </c>
      <c r="E316" s="43" t="s">
        <v>646</v>
      </c>
      <c r="F316" s="45">
        <v>45627</v>
      </c>
      <c r="G316" s="43" t="s">
        <v>11</v>
      </c>
      <c r="H316" s="43" t="s">
        <v>510</v>
      </c>
      <c r="I316" s="46">
        <v>318</v>
      </c>
      <c r="J316" s="44"/>
    </row>
    <row r="317" spans="2:10" ht="25.35" customHeight="1">
      <c r="B317" s="8" t="s">
        <v>647</v>
      </c>
      <c r="C317" s="23" t="s">
        <v>9</v>
      </c>
      <c r="D317" s="36" t="str">
        <f>HYPERLINK("https://intranet.mha.org.uk/search?q="&amp;Table4[[#This Row],[Ref]]&amp;"&amp;qs=true","Search")</f>
        <v>Search</v>
      </c>
      <c r="E317" s="43" t="s">
        <v>648</v>
      </c>
      <c r="F317" s="45">
        <v>45597</v>
      </c>
      <c r="G317" s="43" t="s">
        <v>11</v>
      </c>
      <c r="H317" s="43" t="s">
        <v>510</v>
      </c>
      <c r="I317" s="46">
        <v>319</v>
      </c>
      <c r="J317" s="44"/>
    </row>
    <row r="318" spans="2:10" ht="25.35" customHeight="1">
      <c r="B318" s="20" t="s">
        <v>649</v>
      </c>
      <c r="C318" s="22" t="s">
        <v>9</v>
      </c>
      <c r="D318" s="36" t="str">
        <f>HYPERLINK("https://intranet.mha.org.uk/search?q="&amp;Table4[[#This Row],[Ref]]&amp;"&amp;qs=true","Search")</f>
        <v>Search</v>
      </c>
      <c r="E318" s="43" t="s">
        <v>650</v>
      </c>
      <c r="F318" s="45">
        <v>45658</v>
      </c>
      <c r="G318" s="43" t="s">
        <v>11</v>
      </c>
      <c r="H318" s="43" t="s">
        <v>510</v>
      </c>
      <c r="I318" s="46">
        <v>320</v>
      </c>
      <c r="J318" s="44"/>
    </row>
    <row r="319" spans="2:10" ht="25.35" customHeight="1">
      <c r="B319" s="20" t="s">
        <v>651</v>
      </c>
      <c r="C319" s="22" t="s">
        <v>9</v>
      </c>
      <c r="D319" s="36" t="str">
        <f>HYPERLINK("https://intranet.mha.org.uk/search?q="&amp;Table4[[#This Row],[Ref]]&amp;"&amp;qs=true","Search")</f>
        <v>Search</v>
      </c>
      <c r="E319" s="43" t="s">
        <v>652</v>
      </c>
      <c r="F319" s="45">
        <v>45658</v>
      </c>
      <c r="G319" s="43" t="s">
        <v>11</v>
      </c>
      <c r="H319" s="43" t="s">
        <v>510</v>
      </c>
      <c r="I319" s="46">
        <v>321</v>
      </c>
      <c r="J319" s="44"/>
    </row>
    <row r="320" spans="2:10" ht="25.35" customHeight="1">
      <c r="B320" s="20" t="s">
        <v>653</v>
      </c>
      <c r="C320" s="22" t="s">
        <v>9</v>
      </c>
      <c r="D320" s="36" t="str">
        <f>HYPERLINK("https://intranet.mha.org.uk/search?q="&amp;Table4[[#This Row],[Ref]]&amp;"&amp;qs=true","Search")</f>
        <v>Search</v>
      </c>
      <c r="E320" s="43" t="s">
        <v>654</v>
      </c>
      <c r="F320" s="45">
        <v>45352</v>
      </c>
      <c r="G320" s="43" t="s">
        <v>11</v>
      </c>
      <c r="H320" s="43" t="s">
        <v>510</v>
      </c>
      <c r="I320" s="46">
        <v>322</v>
      </c>
      <c r="J320" s="44"/>
    </row>
    <row r="321" spans="2:10" ht="25.35" customHeight="1">
      <c r="B321" s="20" t="s">
        <v>655</v>
      </c>
      <c r="C321" s="22" t="s">
        <v>9</v>
      </c>
      <c r="D321" s="36" t="str">
        <f>HYPERLINK("https://intranet.mha.org.uk/search?q="&amp;Table4[[#This Row],[Ref]]&amp;"&amp;qs=true","Search")</f>
        <v>Search</v>
      </c>
      <c r="E321" s="43" t="s">
        <v>656</v>
      </c>
      <c r="F321" s="45">
        <v>45444</v>
      </c>
      <c r="G321" s="43" t="s">
        <v>42</v>
      </c>
      <c r="H321" s="43" t="s">
        <v>510</v>
      </c>
      <c r="I321" s="46">
        <v>323</v>
      </c>
      <c r="J321" s="44"/>
    </row>
    <row r="322" spans="2:10" ht="25.35" customHeight="1">
      <c r="B322" s="8" t="s">
        <v>657</v>
      </c>
      <c r="C322" s="23" t="s">
        <v>9</v>
      </c>
      <c r="D322" s="36" t="str">
        <f>HYPERLINK("https://intranet.mha.org.uk/search?q="&amp;Table4[[#This Row],[Ref]]&amp;"&amp;qs=true","Search")</f>
        <v>Search</v>
      </c>
      <c r="E322" s="43" t="s">
        <v>658</v>
      </c>
      <c r="F322" s="45">
        <v>45444</v>
      </c>
      <c r="G322" s="43" t="s">
        <v>11</v>
      </c>
      <c r="H322" s="43" t="s">
        <v>510</v>
      </c>
      <c r="I322" s="46">
        <v>324</v>
      </c>
      <c r="J322" s="44"/>
    </row>
    <row r="323" spans="2:10" ht="25.35" customHeight="1">
      <c r="B323" s="20" t="s">
        <v>659</v>
      </c>
      <c r="C323" s="22" t="s">
        <v>9</v>
      </c>
      <c r="D323" s="36" t="str">
        <f>HYPERLINK("https://intranet.mha.org.uk/search?q="&amp;Table4[[#This Row],[Ref]]&amp;"&amp;qs=true","Search")</f>
        <v>Search</v>
      </c>
      <c r="E323" s="43" t="s">
        <v>660</v>
      </c>
      <c r="F323" s="45">
        <v>45383</v>
      </c>
      <c r="G323" s="43" t="s">
        <v>11</v>
      </c>
      <c r="H323" s="43" t="s">
        <v>510</v>
      </c>
      <c r="I323" s="46">
        <v>325</v>
      </c>
      <c r="J323" s="44"/>
    </row>
    <row r="324" spans="2:10" ht="25.35" customHeight="1">
      <c r="B324" s="20" t="s">
        <v>661</v>
      </c>
      <c r="C324" s="22"/>
      <c r="D324" s="36" t="str">
        <f>HYPERLINK("https://intranet.mha.org.uk/search?q="&amp;Table4[[#This Row],[Ref]]&amp;"&amp;qs=true","Search")</f>
        <v>Search</v>
      </c>
      <c r="E324" s="43" t="s">
        <v>662</v>
      </c>
      <c r="F324" s="45">
        <v>45383</v>
      </c>
      <c r="G324" s="43" t="s">
        <v>11</v>
      </c>
      <c r="H324" s="43" t="s">
        <v>510</v>
      </c>
      <c r="I324" s="46">
        <v>326</v>
      </c>
      <c r="J324" s="44"/>
    </row>
    <row r="325" spans="2:10" ht="25.35" customHeight="1">
      <c r="B325" s="20" t="s">
        <v>663</v>
      </c>
      <c r="C325" s="22"/>
      <c r="D325" s="36" t="str">
        <f>HYPERLINK("https://intranet.mha.org.uk/search?q="&amp;Table4[[#This Row],[Ref]]&amp;"&amp;qs=true","Search")</f>
        <v>Search</v>
      </c>
      <c r="E325" s="43" t="s">
        <v>664</v>
      </c>
      <c r="F325" s="45">
        <v>45383</v>
      </c>
      <c r="G325" s="43" t="s">
        <v>11</v>
      </c>
      <c r="H325" s="43" t="s">
        <v>510</v>
      </c>
      <c r="I325" s="46">
        <v>327</v>
      </c>
      <c r="J325" s="44"/>
    </row>
    <row r="326" spans="2:10" ht="25.35" customHeight="1">
      <c r="B326" s="20" t="s">
        <v>665</v>
      </c>
      <c r="C326" s="22"/>
      <c r="D326" s="36" t="str">
        <f>HYPERLINK("https://intranet.mha.org.uk/search?q="&amp;Table4[[#This Row],[Ref]]&amp;"&amp;qs=true","Search")</f>
        <v>Search</v>
      </c>
      <c r="E326" s="43" t="s">
        <v>666</v>
      </c>
      <c r="F326" s="45">
        <v>45383</v>
      </c>
      <c r="G326" s="43" t="s">
        <v>11</v>
      </c>
      <c r="H326" s="43" t="s">
        <v>510</v>
      </c>
      <c r="I326" s="46">
        <v>328</v>
      </c>
      <c r="J326" s="44"/>
    </row>
    <row r="327" spans="2:10" ht="25.35" customHeight="1">
      <c r="B327" s="20" t="s">
        <v>667</v>
      </c>
      <c r="C327" s="22"/>
      <c r="D327" s="36" t="str">
        <f>HYPERLINK("https://intranet.mha.org.uk/search?q="&amp;Table4[[#This Row],[Ref]]&amp;"&amp;qs=true","Search")</f>
        <v>Search</v>
      </c>
      <c r="E327" s="43" t="s">
        <v>668</v>
      </c>
      <c r="F327" s="45">
        <v>45383</v>
      </c>
      <c r="G327" s="43" t="s">
        <v>11</v>
      </c>
      <c r="H327" s="43" t="s">
        <v>510</v>
      </c>
      <c r="I327" s="46">
        <v>329</v>
      </c>
      <c r="J327" s="44"/>
    </row>
    <row r="328" spans="2:10" ht="25.35" customHeight="1">
      <c r="B328" s="20" t="s">
        <v>669</v>
      </c>
      <c r="C328" s="22"/>
      <c r="D328" s="36" t="str">
        <f>HYPERLINK("https://intranet.mha.org.uk/search?q="&amp;Table4[[#This Row],[Ref]]&amp;"&amp;qs=true","Search")</f>
        <v>Search</v>
      </c>
      <c r="E328" s="43" t="s">
        <v>670</v>
      </c>
      <c r="F328" s="45">
        <v>45383</v>
      </c>
      <c r="G328" s="43" t="s">
        <v>11</v>
      </c>
      <c r="H328" s="43" t="s">
        <v>510</v>
      </c>
      <c r="I328" s="46">
        <v>330</v>
      </c>
      <c r="J328" s="44"/>
    </row>
    <row r="329" spans="2:10" ht="25.35" customHeight="1">
      <c r="B329" s="20" t="s">
        <v>671</v>
      </c>
      <c r="C329" s="22"/>
      <c r="D329" s="36" t="str">
        <f>HYPERLINK("https://intranet.mha.org.uk/search?q="&amp;Table4[[#This Row],[Ref]]&amp;"&amp;qs=true","Search")</f>
        <v>Search</v>
      </c>
      <c r="E329" s="43" t="s">
        <v>672</v>
      </c>
      <c r="F329" s="45">
        <v>45383</v>
      </c>
      <c r="G329" s="43" t="s">
        <v>11</v>
      </c>
      <c r="H329" s="43" t="s">
        <v>510</v>
      </c>
      <c r="I329" s="46">
        <v>331</v>
      </c>
      <c r="J329" s="44"/>
    </row>
    <row r="330" spans="2:10" ht="25.35" customHeight="1">
      <c r="B330" s="20" t="s">
        <v>673</v>
      </c>
      <c r="C330" s="22" t="s">
        <v>9</v>
      </c>
      <c r="D330" s="36" t="str">
        <f>HYPERLINK("https://intranet.mha.org.uk/search?q="&amp;Table4[[#This Row],[Ref]]&amp;"&amp;qs=true","Search")</f>
        <v>Search</v>
      </c>
      <c r="E330" s="43" t="s">
        <v>674</v>
      </c>
      <c r="F330" s="45">
        <v>45444</v>
      </c>
      <c r="G330" s="43" t="s">
        <v>11</v>
      </c>
      <c r="H330" s="43" t="s">
        <v>510</v>
      </c>
      <c r="I330" s="46">
        <v>332</v>
      </c>
      <c r="J330" s="44"/>
    </row>
    <row r="331" spans="2:10" ht="25.35" customHeight="1">
      <c r="B331" s="8" t="s">
        <v>675</v>
      </c>
      <c r="C331" s="22" t="s">
        <v>9</v>
      </c>
      <c r="D331" s="36" t="str">
        <f>HYPERLINK("https://intranet.mha.org.uk/search?q="&amp;Table4[[#This Row],[Ref]]&amp;"&amp;qs=true","Search")</f>
        <v>Search</v>
      </c>
      <c r="E331" s="43" t="s">
        <v>676</v>
      </c>
      <c r="F331" s="45">
        <v>45597</v>
      </c>
      <c r="G331" s="43" t="s">
        <v>11</v>
      </c>
      <c r="H331" s="43" t="s">
        <v>510</v>
      </c>
      <c r="I331" s="46">
        <v>333</v>
      </c>
      <c r="J331" s="44"/>
    </row>
    <row r="332" spans="2:10" ht="25.35" customHeight="1">
      <c r="B332" s="20" t="s">
        <v>677</v>
      </c>
      <c r="C332" s="22" t="s">
        <v>9</v>
      </c>
      <c r="D332" s="36" t="str">
        <f>HYPERLINK("https://intranet.mha.org.uk/search?q="&amp;Table4[[#This Row],[Ref]]&amp;"&amp;qs=true","Search")</f>
        <v>Search</v>
      </c>
      <c r="E332" s="43" t="s">
        <v>678</v>
      </c>
      <c r="F332" s="45">
        <v>45444</v>
      </c>
      <c r="G332" s="43" t="s">
        <v>11</v>
      </c>
      <c r="H332" s="43" t="s">
        <v>510</v>
      </c>
      <c r="I332" s="46">
        <v>334</v>
      </c>
      <c r="J332" s="44"/>
    </row>
    <row r="333" spans="2:10" ht="25.35" customHeight="1">
      <c r="B333" s="20" t="s">
        <v>679</v>
      </c>
      <c r="C333" s="22" t="s">
        <v>9</v>
      </c>
      <c r="D333" s="36" t="str">
        <f>HYPERLINK("https://intranet.mha.org.uk/search?q="&amp;Table4[[#This Row],[Ref]]&amp;"&amp;qs=true","Search")</f>
        <v>Search</v>
      </c>
      <c r="E333" s="43" t="s">
        <v>680</v>
      </c>
      <c r="F333" s="45">
        <v>45292</v>
      </c>
      <c r="G333" s="43" t="s">
        <v>42</v>
      </c>
      <c r="H333" s="43" t="s">
        <v>510</v>
      </c>
      <c r="I333" s="46">
        <v>335</v>
      </c>
      <c r="J333" s="44"/>
    </row>
    <row r="334" spans="2:10" ht="25.35" customHeight="1">
      <c r="B334" s="20" t="s">
        <v>681</v>
      </c>
      <c r="C334" s="22" t="s">
        <v>9</v>
      </c>
      <c r="D334" s="36" t="str">
        <f>HYPERLINK("https://intranet.mha.org.uk/search?q="&amp;Table4[[#This Row],[Ref]]&amp;"&amp;qs=true","Search")</f>
        <v>Search</v>
      </c>
      <c r="E334" s="43" t="s">
        <v>682</v>
      </c>
      <c r="F334" s="45">
        <v>45352</v>
      </c>
      <c r="G334" s="43" t="s">
        <v>42</v>
      </c>
      <c r="H334" s="43" t="s">
        <v>510</v>
      </c>
      <c r="I334" s="46">
        <v>336</v>
      </c>
      <c r="J334" s="44"/>
    </row>
    <row r="335" spans="2:10" ht="25.35" customHeight="1">
      <c r="B335" s="20" t="s">
        <v>683</v>
      </c>
      <c r="C335" s="22" t="s">
        <v>9</v>
      </c>
      <c r="D335" s="36" t="str">
        <f>HYPERLINK("https://intranet.mha.org.uk/search?q="&amp;Table4[[#This Row],[Ref]]&amp;"&amp;qs=true","Search")</f>
        <v>Search</v>
      </c>
      <c r="E335" s="43" t="s">
        <v>684</v>
      </c>
      <c r="F335" s="45">
        <v>45413</v>
      </c>
      <c r="G335" s="43" t="s">
        <v>42</v>
      </c>
      <c r="H335" s="43" t="s">
        <v>510</v>
      </c>
      <c r="I335" s="46">
        <v>337</v>
      </c>
      <c r="J335" s="44"/>
    </row>
    <row r="336" spans="2:10" ht="25.35" customHeight="1">
      <c r="B336" s="20" t="s">
        <v>685</v>
      </c>
      <c r="C336" s="22" t="s">
        <v>9</v>
      </c>
      <c r="D336" s="36" t="str">
        <f>HYPERLINK("https://intranet.mha.org.uk/search?q="&amp;Table4[[#This Row],[Ref]]&amp;"&amp;qs=true","Search")</f>
        <v>Search</v>
      </c>
      <c r="E336" s="43" t="s">
        <v>686</v>
      </c>
      <c r="F336" s="45">
        <v>45352</v>
      </c>
      <c r="G336" s="43" t="s">
        <v>687</v>
      </c>
      <c r="H336" s="43" t="s">
        <v>510</v>
      </c>
      <c r="I336" s="46">
        <v>338</v>
      </c>
      <c r="J336" s="44"/>
    </row>
    <row r="337" spans="2:10" ht="25.35" customHeight="1">
      <c r="B337" s="20" t="s">
        <v>688</v>
      </c>
      <c r="C337" s="22" t="s">
        <v>9</v>
      </c>
      <c r="D337" s="36" t="str">
        <f>HYPERLINK("https://intranet.mha.org.uk/search?q="&amp;Table4[[#This Row],[Ref]]&amp;"&amp;qs=true","Search")</f>
        <v>Search</v>
      </c>
      <c r="E337" s="43" t="s">
        <v>689</v>
      </c>
      <c r="F337" s="45">
        <v>45352</v>
      </c>
      <c r="G337" s="43" t="s">
        <v>687</v>
      </c>
      <c r="H337" s="43" t="s">
        <v>510</v>
      </c>
      <c r="I337" s="46">
        <v>339</v>
      </c>
      <c r="J337" s="44"/>
    </row>
    <row r="338" spans="2:10" ht="25.35" customHeight="1">
      <c r="B338" s="20" t="s">
        <v>690</v>
      </c>
      <c r="C338" s="22" t="s">
        <v>9</v>
      </c>
      <c r="D338" s="36" t="str">
        <f>HYPERLINK("https://intranet.mha.org.uk/search?q="&amp;Table4[[#This Row],[Ref]]&amp;"&amp;qs=true","Search")</f>
        <v>Search</v>
      </c>
      <c r="E338" s="43" t="s">
        <v>691</v>
      </c>
      <c r="F338" s="45">
        <v>45352</v>
      </c>
      <c r="G338" s="43" t="s">
        <v>687</v>
      </c>
      <c r="H338" s="43" t="s">
        <v>510</v>
      </c>
      <c r="I338" s="46">
        <v>340</v>
      </c>
      <c r="J338" s="44"/>
    </row>
    <row r="339" spans="2:10" ht="25.35" customHeight="1">
      <c r="B339" s="20" t="s">
        <v>692</v>
      </c>
      <c r="C339" s="22" t="s">
        <v>9</v>
      </c>
      <c r="D339" s="36" t="str">
        <f>HYPERLINK("https://intranet.mha.org.uk/search?q="&amp;Table4[[#This Row],[Ref]]&amp;"&amp;qs=true","Search")</f>
        <v>Search</v>
      </c>
      <c r="E339" s="43" t="s">
        <v>693</v>
      </c>
      <c r="F339" s="45">
        <v>45352</v>
      </c>
      <c r="G339" s="43" t="s">
        <v>687</v>
      </c>
      <c r="H339" s="43" t="s">
        <v>510</v>
      </c>
      <c r="I339" s="46">
        <v>341</v>
      </c>
      <c r="J339" s="44"/>
    </row>
    <row r="340" spans="2:10" ht="25.35" customHeight="1">
      <c r="B340" s="20" t="s">
        <v>694</v>
      </c>
      <c r="C340" s="22" t="s">
        <v>9</v>
      </c>
      <c r="D340" s="36" t="str">
        <f>HYPERLINK("https://intranet.mha.org.uk/search?q="&amp;Table4[[#This Row],[Ref]]&amp;"&amp;qs=true","Search")</f>
        <v>Search</v>
      </c>
      <c r="E340" s="43" t="s">
        <v>695</v>
      </c>
      <c r="F340" s="45">
        <v>45474</v>
      </c>
      <c r="G340" s="43" t="s">
        <v>687</v>
      </c>
      <c r="H340" s="43" t="s">
        <v>510</v>
      </c>
      <c r="I340" s="46">
        <v>342</v>
      </c>
      <c r="J340" s="44"/>
    </row>
    <row r="341" spans="2:10" ht="25.35" customHeight="1">
      <c r="B341" s="20" t="s">
        <v>696</v>
      </c>
      <c r="C341" s="22" t="s">
        <v>9</v>
      </c>
      <c r="D341" s="36" t="str">
        <f>HYPERLINK("https://intranet.mha.org.uk/search?q="&amp;Table4[[#This Row],[Ref]]&amp;"&amp;qs=true","Search")</f>
        <v>Search</v>
      </c>
      <c r="E341" s="43" t="s">
        <v>697</v>
      </c>
      <c r="F341" s="45">
        <v>45352</v>
      </c>
      <c r="G341" s="43" t="s">
        <v>687</v>
      </c>
      <c r="H341" s="43" t="s">
        <v>510</v>
      </c>
      <c r="I341" s="46">
        <v>343</v>
      </c>
      <c r="J341" s="44"/>
    </row>
    <row r="342" spans="2:10" ht="25.35" customHeight="1">
      <c r="B342" s="20" t="s">
        <v>698</v>
      </c>
      <c r="C342" s="22" t="s">
        <v>9</v>
      </c>
      <c r="D342" s="36" t="str">
        <f>HYPERLINK("https://intranet.mha.org.uk/search?q="&amp;Table4[[#This Row],[Ref]]&amp;"&amp;qs=true","Search")</f>
        <v>Search</v>
      </c>
      <c r="E342" s="43" t="s">
        <v>699</v>
      </c>
      <c r="F342" s="45">
        <v>45352</v>
      </c>
      <c r="G342" s="43" t="s">
        <v>687</v>
      </c>
      <c r="H342" s="43" t="s">
        <v>510</v>
      </c>
      <c r="I342" s="46">
        <v>344</v>
      </c>
      <c r="J342" s="44"/>
    </row>
    <row r="343" spans="2:10" ht="25.35" customHeight="1">
      <c r="B343" s="20" t="s">
        <v>700</v>
      </c>
      <c r="C343" s="22" t="s">
        <v>9</v>
      </c>
      <c r="D343" s="36" t="str">
        <f>HYPERLINK("https://intranet.mha.org.uk/search?q="&amp;Table4[[#This Row],[Ref]]&amp;"&amp;qs=true","Search")</f>
        <v>Search</v>
      </c>
      <c r="E343" s="43" t="s">
        <v>701</v>
      </c>
      <c r="F343" s="45">
        <v>45352</v>
      </c>
      <c r="G343" s="43" t="s">
        <v>687</v>
      </c>
      <c r="H343" s="43" t="s">
        <v>510</v>
      </c>
      <c r="I343" s="46">
        <v>345</v>
      </c>
      <c r="J343" s="44"/>
    </row>
    <row r="344" spans="2:10" ht="25.35" customHeight="1">
      <c r="B344" s="20" t="s">
        <v>702</v>
      </c>
      <c r="C344" s="22" t="s">
        <v>9</v>
      </c>
      <c r="D344" s="36" t="str">
        <f>HYPERLINK("https://intranet.mha.org.uk/search?q="&amp;Table4[[#This Row],[Ref]]&amp;"&amp;qs=true","Search")</f>
        <v>Search</v>
      </c>
      <c r="E344" s="43" t="s">
        <v>703</v>
      </c>
      <c r="F344" s="45">
        <v>45352</v>
      </c>
      <c r="G344" s="43" t="s">
        <v>687</v>
      </c>
      <c r="H344" s="43" t="s">
        <v>510</v>
      </c>
      <c r="I344" s="46">
        <v>346</v>
      </c>
      <c r="J344" s="44"/>
    </row>
    <row r="345" spans="2:10" ht="25.35" customHeight="1">
      <c r="B345" s="20" t="s">
        <v>704</v>
      </c>
      <c r="C345" s="22" t="s">
        <v>9</v>
      </c>
      <c r="D345" s="36" t="str">
        <f>HYPERLINK("https://intranet.mha.org.uk/search?q="&amp;Table4[[#This Row],[Ref]]&amp;"&amp;qs=true","Search")</f>
        <v>Search</v>
      </c>
      <c r="E345" s="43" t="s">
        <v>705</v>
      </c>
      <c r="F345" s="45">
        <v>45352</v>
      </c>
      <c r="G345" s="43" t="s">
        <v>687</v>
      </c>
      <c r="H345" s="43" t="s">
        <v>510</v>
      </c>
      <c r="I345" s="46">
        <v>347</v>
      </c>
      <c r="J345" s="44"/>
    </row>
    <row r="346" spans="2:10" ht="25.35" customHeight="1">
      <c r="B346" s="20" t="s">
        <v>706</v>
      </c>
      <c r="C346" s="22" t="s">
        <v>9</v>
      </c>
      <c r="D346" s="36" t="str">
        <f>HYPERLINK("https://intranet.mha.org.uk/search?q="&amp;Table4[[#This Row],[Ref]]&amp;"&amp;qs=true","Search")</f>
        <v>Search</v>
      </c>
      <c r="E346" s="43" t="s">
        <v>707</v>
      </c>
      <c r="F346" s="45">
        <v>45352</v>
      </c>
      <c r="G346" s="43" t="s">
        <v>687</v>
      </c>
      <c r="H346" s="43" t="s">
        <v>510</v>
      </c>
      <c r="I346" s="46">
        <v>348</v>
      </c>
      <c r="J346" s="44"/>
    </row>
    <row r="347" spans="2:10" ht="25.35" customHeight="1">
      <c r="B347" s="20" t="s">
        <v>708</v>
      </c>
      <c r="C347" s="22" t="s">
        <v>9</v>
      </c>
      <c r="D347" s="36" t="str">
        <f>HYPERLINK("https://intranet.mha.org.uk/search?q="&amp;Table4[[#This Row],[Ref]]&amp;"&amp;qs=true","Search")</f>
        <v>Search</v>
      </c>
      <c r="E347" s="43" t="s">
        <v>709</v>
      </c>
      <c r="F347" s="45">
        <v>45658</v>
      </c>
      <c r="G347" s="43" t="s">
        <v>687</v>
      </c>
      <c r="H347" s="43" t="s">
        <v>510</v>
      </c>
      <c r="I347" s="46">
        <v>349</v>
      </c>
      <c r="J347" s="44"/>
    </row>
    <row r="348" spans="2:10" ht="25.35" customHeight="1">
      <c r="B348" s="20" t="s">
        <v>710</v>
      </c>
      <c r="C348" s="22" t="s">
        <v>9</v>
      </c>
      <c r="D348" s="36" t="str">
        <f>HYPERLINK("https://intranet.mha.org.uk/search?q="&amp;Table4[[#This Row],[Ref]]&amp;"&amp;qs=true","Search")</f>
        <v>Search</v>
      </c>
      <c r="E348" s="43" t="s">
        <v>711</v>
      </c>
      <c r="F348" s="45">
        <v>45352</v>
      </c>
      <c r="G348" s="43" t="s">
        <v>687</v>
      </c>
      <c r="H348" s="43" t="s">
        <v>510</v>
      </c>
      <c r="I348" s="46">
        <v>350</v>
      </c>
      <c r="J348" s="44"/>
    </row>
    <row r="349" spans="2:10" ht="25.35" customHeight="1">
      <c r="B349" s="20" t="s">
        <v>712</v>
      </c>
      <c r="C349" s="22" t="s">
        <v>9</v>
      </c>
      <c r="D349" s="36" t="str">
        <f>HYPERLINK("https://intranet.mha.org.uk/search?q="&amp;Table4[[#This Row],[Ref]]&amp;"&amp;qs=true","Search")</f>
        <v>Search</v>
      </c>
      <c r="E349" s="43" t="s">
        <v>713</v>
      </c>
      <c r="F349" s="45">
        <v>45352</v>
      </c>
      <c r="G349" s="43" t="s">
        <v>687</v>
      </c>
      <c r="H349" s="43" t="s">
        <v>510</v>
      </c>
      <c r="I349" s="46">
        <v>351</v>
      </c>
      <c r="J349" s="44"/>
    </row>
    <row r="350" spans="2:10" ht="25.35" customHeight="1">
      <c r="B350" s="20" t="s">
        <v>714</v>
      </c>
      <c r="C350" s="22" t="s">
        <v>9</v>
      </c>
      <c r="D350" s="36" t="str">
        <f>HYPERLINK("https://intranet.mha.org.uk/search?q="&amp;Table4[[#This Row],[Ref]]&amp;"&amp;qs=true","Search")</f>
        <v>Search</v>
      </c>
      <c r="E350" s="43" t="s">
        <v>715</v>
      </c>
      <c r="F350" s="45">
        <v>45352</v>
      </c>
      <c r="G350" s="43" t="s">
        <v>687</v>
      </c>
      <c r="H350" s="43" t="s">
        <v>510</v>
      </c>
      <c r="I350" s="46">
        <v>352</v>
      </c>
      <c r="J350" s="44"/>
    </row>
    <row r="351" spans="2:10" ht="25.35" customHeight="1">
      <c r="B351" s="20" t="s">
        <v>716</v>
      </c>
      <c r="C351" s="22" t="s">
        <v>9</v>
      </c>
      <c r="D351" s="36" t="str">
        <f>HYPERLINK("https://intranet.mha.org.uk/search?q="&amp;Table4[[#This Row],[Ref]]&amp;"&amp;qs=true","Search")</f>
        <v>Search</v>
      </c>
      <c r="E351" s="43" t="s">
        <v>717</v>
      </c>
      <c r="F351" s="45">
        <v>45352</v>
      </c>
      <c r="G351" s="43" t="s">
        <v>687</v>
      </c>
      <c r="H351" s="43" t="s">
        <v>510</v>
      </c>
      <c r="I351" s="46">
        <v>353</v>
      </c>
      <c r="J351" s="44"/>
    </row>
    <row r="352" spans="2:10" ht="25.35" customHeight="1">
      <c r="B352" s="20" t="s">
        <v>718</v>
      </c>
      <c r="C352" s="22" t="s">
        <v>9</v>
      </c>
      <c r="D352" s="36" t="str">
        <f>HYPERLINK("https://intranet.mha.org.uk/search?q="&amp;Table4[[#This Row],[Ref]]&amp;"&amp;qs=true","Search")</f>
        <v>Search</v>
      </c>
      <c r="E352" s="43" t="s">
        <v>719</v>
      </c>
      <c r="F352" s="45">
        <v>45658</v>
      </c>
      <c r="G352" s="43" t="s">
        <v>687</v>
      </c>
      <c r="H352" s="43" t="s">
        <v>510</v>
      </c>
      <c r="I352" s="46">
        <v>354</v>
      </c>
      <c r="J352" s="44"/>
    </row>
    <row r="353" spans="2:10" ht="25.35" customHeight="1">
      <c r="B353" s="20" t="s">
        <v>720</v>
      </c>
      <c r="C353" s="22" t="s">
        <v>9</v>
      </c>
      <c r="D353" s="36" t="str">
        <f>HYPERLINK("https://intranet.mha.org.uk/search?q="&amp;Table4[[#This Row],[Ref]]&amp;"&amp;qs=true","Search")</f>
        <v>Search</v>
      </c>
      <c r="E353" s="43" t="s">
        <v>721</v>
      </c>
      <c r="F353" s="45">
        <v>45352</v>
      </c>
      <c r="G353" s="43" t="s">
        <v>687</v>
      </c>
      <c r="H353" s="43" t="s">
        <v>510</v>
      </c>
      <c r="I353" s="46">
        <v>355</v>
      </c>
      <c r="J353" s="44"/>
    </row>
    <row r="354" spans="2:10" ht="25.35" customHeight="1">
      <c r="B354" s="20" t="s">
        <v>722</v>
      </c>
      <c r="C354" s="22" t="s">
        <v>9</v>
      </c>
      <c r="D354" s="36" t="str">
        <f>HYPERLINK("https://intranet.mha.org.uk/search?q="&amp;Table4[[#This Row],[Ref]]&amp;"&amp;qs=true","Search")</f>
        <v>Search</v>
      </c>
      <c r="E354" s="43" t="s">
        <v>723</v>
      </c>
      <c r="F354" s="45">
        <v>45444</v>
      </c>
      <c r="G354" s="43" t="s">
        <v>687</v>
      </c>
      <c r="H354" s="43" t="s">
        <v>510</v>
      </c>
      <c r="I354" s="46">
        <v>356</v>
      </c>
      <c r="J354" s="44"/>
    </row>
    <row r="355" spans="2:10" ht="25.35" customHeight="1">
      <c r="B355" s="20" t="s">
        <v>724</v>
      </c>
      <c r="C355" s="22" t="s">
        <v>9</v>
      </c>
      <c r="D355" s="36" t="str">
        <f>HYPERLINK("https://intranet.mha.org.uk/search?q="&amp;Table4[[#This Row],[Ref]]&amp;"&amp;qs=true","Search")</f>
        <v>Search</v>
      </c>
      <c r="E355" s="43" t="s">
        <v>725</v>
      </c>
      <c r="F355" s="45">
        <v>45505</v>
      </c>
      <c r="G355" s="43" t="s">
        <v>11</v>
      </c>
      <c r="H355" s="43" t="s">
        <v>510</v>
      </c>
      <c r="I355" s="46">
        <v>357</v>
      </c>
      <c r="J355" s="44"/>
    </row>
    <row r="356" spans="2:10" ht="25.35" customHeight="1">
      <c r="B356" s="20" t="s">
        <v>726</v>
      </c>
      <c r="C356" s="22" t="s">
        <v>9</v>
      </c>
      <c r="D356" s="36" t="str">
        <f>HYPERLINK("https://intranet.mha.org.uk/search?q="&amp;Table4[[#This Row],[Ref]]&amp;"&amp;qs=true","Search")</f>
        <v>Search</v>
      </c>
      <c r="E356" s="43" t="s">
        <v>727</v>
      </c>
      <c r="F356" s="45">
        <v>45992</v>
      </c>
      <c r="G356" s="43" t="s">
        <v>11</v>
      </c>
      <c r="H356" s="43" t="s">
        <v>510</v>
      </c>
      <c r="I356" s="46">
        <v>358</v>
      </c>
      <c r="J356" s="44"/>
    </row>
    <row r="357" spans="2:10" ht="25.35" customHeight="1">
      <c r="B357" s="8" t="s">
        <v>728</v>
      </c>
      <c r="C357" s="23" t="s">
        <v>9</v>
      </c>
      <c r="D357" s="36" t="str">
        <f>HYPERLINK("https://intranet.mha.org.uk/search?q="&amp;Table4[[#This Row],[Ref]]&amp;"&amp;qs=true","Search")</f>
        <v>Search</v>
      </c>
      <c r="E357" s="43" t="s">
        <v>729</v>
      </c>
      <c r="F357" s="45">
        <v>45566</v>
      </c>
      <c r="G357" s="43" t="s">
        <v>11</v>
      </c>
      <c r="H357" s="43" t="s">
        <v>510</v>
      </c>
      <c r="I357" s="46">
        <v>359</v>
      </c>
      <c r="J357" s="44"/>
    </row>
    <row r="358" spans="2:10" ht="25.35" customHeight="1">
      <c r="B358" s="8" t="s">
        <v>730</v>
      </c>
      <c r="C358" s="23" t="s">
        <v>9</v>
      </c>
      <c r="D358" s="36" t="str">
        <f>HYPERLINK("https://intranet.mha.org.uk/search?q="&amp;Table4[[#This Row],[Ref]]&amp;"&amp;qs=true","Search")</f>
        <v>Search</v>
      </c>
      <c r="E358" s="43" t="s">
        <v>731</v>
      </c>
      <c r="F358" s="45">
        <v>45566</v>
      </c>
      <c r="G358" s="43" t="s">
        <v>11</v>
      </c>
      <c r="H358" s="43" t="s">
        <v>510</v>
      </c>
      <c r="I358" s="46">
        <v>360</v>
      </c>
      <c r="J358" s="44"/>
    </row>
    <row r="359" spans="2:10" ht="25.35" customHeight="1">
      <c r="B359" s="8" t="s">
        <v>732</v>
      </c>
      <c r="C359" s="23" t="s">
        <v>9</v>
      </c>
      <c r="D359" s="36" t="str">
        <f>HYPERLINK("https://intranet.mha.org.uk/search?q="&amp;Table4[[#This Row],[Ref]]&amp;"&amp;qs=true","Search")</f>
        <v>Search</v>
      </c>
      <c r="E359" s="43" t="s">
        <v>733</v>
      </c>
      <c r="F359" s="45">
        <v>45566</v>
      </c>
      <c r="G359" s="43" t="s">
        <v>687</v>
      </c>
      <c r="H359" s="43" t="s">
        <v>510</v>
      </c>
      <c r="I359" s="46">
        <v>361</v>
      </c>
      <c r="J359" s="44"/>
    </row>
    <row r="360" spans="2:10" ht="25.35" customHeight="1">
      <c r="B360" s="8" t="s">
        <v>734</v>
      </c>
      <c r="C360" s="23" t="s">
        <v>9</v>
      </c>
      <c r="D360" s="36" t="str">
        <f>HYPERLINK("https://intranet.mha.org.uk/search?q="&amp;Table4[[#This Row],[Ref]]&amp;"&amp;qs=true","Search")</f>
        <v>Search</v>
      </c>
      <c r="E360" s="43" t="s">
        <v>735</v>
      </c>
      <c r="F360" s="45">
        <v>45566</v>
      </c>
      <c r="G360" s="43" t="s">
        <v>687</v>
      </c>
      <c r="H360" s="43" t="s">
        <v>510</v>
      </c>
      <c r="I360" s="46">
        <v>362</v>
      </c>
      <c r="J360" s="44"/>
    </row>
    <row r="361" spans="2:10" ht="25.35" customHeight="1">
      <c r="B361" s="8" t="s">
        <v>736</v>
      </c>
      <c r="C361" s="23" t="s">
        <v>9</v>
      </c>
      <c r="D361" s="36" t="str">
        <f>HYPERLINK("https://intranet.mha.org.uk/search?q="&amp;Table4[[#This Row],[Ref]]&amp;"&amp;qs=true","Search")</f>
        <v>Search</v>
      </c>
      <c r="E361" s="43" t="s">
        <v>737</v>
      </c>
      <c r="F361" s="45">
        <v>45566</v>
      </c>
      <c r="G361" s="43" t="s">
        <v>687</v>
      </c>
      <c r="H361" s="43" t="s">
        <v>510</v>
      </c>
      <c r="I361" s="46">
        <v>363</v>
      </c>
      <c r="J361" s="44"/>
    </row>
    <row r="362" spans="2:10" ht="25.35" customHeight="1">
      <c r="B362" s="8" t="s">
        <v>738</v>
      </c>
      <c r="C362" s="23" t="s">
        <v>9</v>
      </c>
      <c r="D362" s="36" t="str">
        <f>HYPERLINK("https://intranet.mha.org.uk/search?q="&amp;Table4[[#This Row],[Ref]]&amp;"&amp;qs=true","Search")</f>
        <v>Search</v>
      </c>
      <c r="E362" s="43" t="s">
        <v>739</v>
      </c>
      <c r="F362" s="45">
        <v>45566</v>
      </c>
      <c r="G362" s="43" t="s">
        <v>687</v>
      </c>
      <c r="H362" s="43" t="s">
        <v>510</v>
      </c>
      <c r="I362" s="46">
        <v>364</v>
      </c>
      <c r="J362" s="44"/>
    </row>
    <row r="363" spans="2:10" ht="25.35" customHeight="1">
      <c r="B363" s="8" t="s">
        <v>740</v>
      </c>
      <c r="C363" s="23" t="s">
        <v>9</v>
      </c>
      <c r="D363" s="36" t="str">
        <f>HYPERLINK("https://intranet.mha.org.uk/search?q="&amp;Table4[[#This Row],[Ref]]&amp;"&amp;qs=true","Search")</f>
        <v>Search</v>
      </c>
      <c r="E363" s="43" t="s">
        <v>741</v>
      </c>
      <c r="F363" s="45">
        <v>45566</v>
      </c>
      <c r="G363" s="43" t="s">
        <v>687</v>
      </c>
      <c r="H363" s="43" t="s">
        <v>510</v>
      </c>
      <c r="I363" s="46">
        <v>365</v>
      </c>
      <c r="J363" s="44"/>
    </row>
    <row r="364" spans="2:10" ht="25.35" customHeight="1">
      <c r="B364" s="8" t="s">
        <v>742</v>
      </c>
      <c r="C364" s="23" t="s">
        <v>9</v>
      </c>
      <c r="D364" s="36" t="str">
        <f>HYPERLINK("https://intranet.mha.org.uk/search?q="&amp;Table4[[#This Row],[Ref]]&amp;"&amp;qs=true","Search")</f>
        <v>Search</v>
      </c>
      <c r="E364" s="43" t="s">
        <v>743</v>
      </c>
      <c r="F364" s="45">
        <v>45566</v>
      </c>
      <c r="G364" s="43" t="s">
        <v>687</v>
      </c>
      <c r="H364" s="43" t="s">
        <v>510</v>
      </c>
      <c r="I364" s="46">
        <v>366</v>
      </c>
      <c r="J364" s="44"/>
    </row>
    <row r="365" spans="2:10" ht="25.35" customHeight="1">
      <c r="B365" s="8" t="s">
        <v>744</v>
      </c>
      <c r="C365" s="23" t="s">
        <v>9</v>
      </c>
      <c r="D365" s="36" t="str">
        <f>HYPERLINK("https://intranet.mha.org.uk/search?q="&amp;Table4[[#This Row],[Ref]]&amp;"&amp;qs=true","Search")</f>
        <v>Search</v>
      </c>
      <c r="E365" s="43" t="s">
        <v>745</v>
      </c>
      <c r="F365" s="45">
        <v>45566</v>
      </c>
      <c r="G365" s="43" t="s">
        <v>687</v>
      </c>
      <c r="H365" s="43" t="s">
        <v>510</v>
      </c>
      <c r="I365" s="46">
        <v>367</v>
      </c>
      <c r="J365" s="44"/>
    </row>
    <row r="366" spans="2:10" ht="25.35" customHeight="1">
      <c r="B366" s="8" t="s">
        <v>746</v>
      </c>
      <c r="C366" s="23" t="s">
        <v>9</v>
      </c>
      <c r="D366" s="36" t="str">
        <f>HYPERLINK("https://intranet.mha.org.uk/search?q="&amp;Table4[[#This Row],[Ref]]&amp;"&amp;qs=true","Search")</f>
        <v>Search</v>
      </c>
      <c r="E366" s="43" t="s">
        <v>747</v>
      </c>
      <c r="F366" s="45">
        <v>45566</v>
      </c>
      <c r="G366" s="43" t="s">
        <v>687</v>
      </c>
      <c r="H366" s="43" t="s">
        <v>510</v>
      </c>
      <c r="I366" s="46">
        <v>368</v>
      </c>
      <c r="J366" s="44"/>
    </row>
    <row r="367" spans="2:10" ht="25.35" customHeight="1">
      <c r="B367" s="8" t="s">
        <v>748</v>
      </c>
      <c r="C367" s="23" t="s">
        <v>9</v>
      </c>
      <c r="D367" s="36" t="str">
        <f>HYPERLINK("https://intranet.mha.org.uk/search?q="&amp;Table4[[#This Row],[Ref]]&amp;"&amp;qs=true","Search")</f>
        <v>Search</v>
      </c>
      <c r="E367" s="43" t="s">
        <v>749</v>
      </c>
      <c r="F367" s="45">
        <v>45566</v>
      </c>
      <c r="G367" s="43" t="s">
        <v>687</v>
      </c>
      <c r="H367" s="43" t="s">
        <v>510</v>
      </c>
      <c r="I367" s="46">
        <v>369</v>
      </c>
      <c r="J367" s="44"/>
    </row>
    <row r="368" spans="2:10" ht="25.35" customHeight="1">
      <c r="B368" s="8" t="s">
        <v>750</v>
      </c>
      <c r="C368" s="23" t="s">
        <v>9</v>
      </c>
      <c r="D368" s="36" t="str">
        <f>HYPERLINK("https://intranet.mha.org.uk/search?q="&amp;Table4[[#This Row],[Ref]]&amp;"&amp;qs=true","Search")</f>
        <v>Search</v>
      </c>
      <c r="E368" s="43" t="s">
        <v>751</v>
      </c>
      <c r="F368" s="45">
        <v>45566</v>
      </c>
      <c r="G368" s="43" t="s">
        <v>687</v>
      </c>
      <c r="H368" s="43" t="s">
        <v>510</v>
      </c>
      <c r="I368" s="46">
        <v>370</v>
      </c>
      <c r="J368" s="44"/>
    </row>
    <row r="369" spans="2:10" ht="25.35" customHeight="1">
      <c r="B369" s="8" t="s">
        <v>752</v>
      </c>
      <c r="C369" s="23" t="s">
        <v>9</v>
      </c>
      <c r="D369" s="36" t="str">
        <f>HYPERLINK("https://intranet.mha.org.uk/search?q="&amp;Table4[[#This Row],[Ref]]&amp;"&amp;qs=true","Search")</f>
        <v>Search</v>
      </c>
      <c r="E369" s="43" t="s">
        <v>753</v>
      </c>
      <c r="F369" s="45">
        <v>45566</v>
      </c>
      <c r="G369" s="43" t="s">
        <v>687</v>
      </c>
      <c r="H369" s="43" t="s">
        <v>510</v>
      </c>
      <c r="I369" s="46">
        <v>371</v>
      </c>
      <c r="J369" s="44"/>
    </row>
    <row r="370" spans="2:10" ht="25.35" customHeight="1">
      <c r="B370" s="8" t="s">
        <v>754</v>
      </c>
      <c r="C370" s="23" t="s">
        <v>9</v>
      </c>
      <c r="D370" s="36" t="str">
        <f>HYPERLINK("https://intranet.mha.org.uk/search?q="&amp;Table4[[#This Row],[Ref]]&amp;"&amp;qs=true","Search")</f>
        <v>Search</v>
      </c>
      <c r="E370" s="43" t="s">
        <v>755</v>
      </c>
      <c r="F370" s="45">
        <v>45566</v>
      </c>
      <c r="G370" s="43" t="s">
        <v>687</v>
      </c>
      <c r="H370" s="43" t="s">
        <v>510</v>
      </c>
      <c r="I370" s="46">
        <v>372</v>
      </c>
      <c r="J370" s="44"/>
    </row>
    <row r="371" spans="2:10" ht="25.35" customHeight="1">
      <c r="B371" s="8" t="s">
        <v>756</v>
      </c>
      <c r="C371" s="23" t="s">
        <v>9</v>
      </c>
      <c r="D371" s="36" t="str">
        <f>HYPERLINK("https://intranet.mha.org.uk/search?q="&amp;Table4[[#This Row],[Ref]]&amp;"&amp;qs=true","Search")</f>
        <v>Search</v>
      </c>
      <c r="E371" s="43" t="s">
        <v>757</v>
      </c>
      <c r="F371" s="45">
        <v>45566</v>
      </c>
      <c r="G371" s="43" t="s">
        <v>687</v>
      </c>
      <c r="H371" s="43" t="s">
        <v>510</v>
      </c>
      <c r="I371" s="46">
        <v>373</v>
      </c>
      <c r="J371" s="44"/>
    </row>
    <row r="372" spans="2:10" ht="25.35" customHeight="1">
      <c r="B372" s="8" t="s">
        <v>758</v>
      </c>
      <c r="C372" s="23" t="s">
        <v>9</v>
      </c>
      <c r="D372" s="36" t="str">
        <f>HYPERLINK("https://intranet.mha.org.uk/search?q="&amp;Table4[[#This Row],[Ref]]&amp;"&amp;qs=true","Search")</f>
        <v>Search</v>
      </c>
      <c r="E372" s="43" t="s">
        <v>759</v>
      </c>
      <c r="F372" s="45">
        <v>45566</v>
      </c>
      <c r="G372" s="43" t="s">
        <v>687</v>
      </c>
      <c r="H372" s="43" t="s">
        <v>510</v>
      </c>
      <c r="I372" s="46">
        <v>374</v>
      </c>
      <c r="J372" s="44"/>
    </row>
    <row r="373" spans="2:10" ht="25.35" customHeight="1">
      <c r="B373" s="8" t="s">
        <v>760</v>
      </c>
      <c r="C373" s="23" t="s">
        <v>9</v>
      </c>
      <c r="D373" s="36" t="str">
        <f>HYPERLINK("https://intranet.mha.org.uk/search?q="&amp;Table4[[#This Row],[Ref]]&amp;"&amp;qs=true","Search")</f>
        <v>Search</v>
      </c>
      <c r="E373" s="43" t="s">
        <v>761</v>
      </c>
      <c r="F373" s="45">
        <v>45597</v>
      </c>
      <c r="G373" s="43" t="s">
        <v>11</v>
      </c>
      <c r="H373" s="43" t="s">
        <v>510</v>
      </c>
      <c r="I373" s="46">
        <v>375</v>
      </c>
      <c r="J373" s="44"/>
    </row>
    <row r="374" spans="2:10" ht="25.35" customHeight="1">
      <c r="B374" s="8" t="s">
        <v>762</v>
      </c>
      <c r="C374" s="23" t="s">
        <v>9</v>
      </c>
      <c r="D374" s="36" t="str">
        <f>HYPERLINK("https://intranet.mha.org.uk/search?q="&amp;Table4[[#This Row],[Ref]]&amp;"&amp;qs=true","Search")</f>
        <v>Search</v>
      </c>
      <c r="E374" s="43" t="s">
        <v>763</v>
      </c>
      <c r="F374" s="45">
        <v>45444</v>
      </c>
      <c r="G374" s="43" t="s">
        <v>11</v>
      </c>
      <c r="H374" s="43" t="s">
        <v>510</v>
      </c>
      <c r="I374" s="46">
        <v>376</v>
      </c>
      <c r="J374" s="44"/>
    </row>
    <row r="375" spans="2:10" ht="25.35" customHeight="1">
      <c r="B375" s="8" t="s">
        <v>764</v>
      </c>
      <c r="C375" s="23" t="s">
        <v>9</v>
      </c>
      <c r="D375" s="36" t="str">
        <f>HYPERLINK("https://intranet.mha.org.uk/search?q="&amp;Table4[[#This Row],[Ref]]&amp;"&amp;qs=true","Search")</f>
        <v>Search</v>
      </c>
      <c r="E375" s="50" t="s">
        <v>765</v>
      </c>
      <c r="F375" s="45">
        <v>45597</v>
      </c>
      <c r="G375" s="43" t="s">
        <v>11</v>
      </c>
      <c r="H375" s="43" t="s">
        <v>510</v>
      </c>
      <c r="I375" s="46">
        <v>377</v>
      </c>
      <c r="J375" s="44"/>
    </row>
    <row r="376" spans="2:10" ht="25.35" customHeight="1">
      <c r="B376" s="20" t="s">
        <v>766</v>
      </c>
      <c r="C376" s="22" t="s">
        <v>9</v>
      </c>
      <c r="D376" s="36" t="str">
        <f>HYPERLINK("https://intranet.mha.org.uk/search?q="&amp;Table4[[#This Row],[Ref]]&amp;"&amp;qs=true","Search")</f>
        <v>Search</v>
      </c>
      <c r="E376" s="50" t="s">
        <v>767</v>
      </c>
      <c r="F376" s="45">
        <v>45474</v>
      </c>
      <c r="G376" s="43" t="s">
        <v>11</v>
      </c>
      <c r="H376" s="43" t="s">
        <v>510</v>
      </c>
      <c r="I376" s="46">
        <v>378</v>
      </c>
      <c r="J376" s="44"/>
    </row>
    <row r="377" spans="2:10" ht="25.35" customHeight="1">
      <c r="B377" s="20" t="s">
        <v>768</v>
      </c>
      <c r="C377" s="22" t="s">
        <v>9</v>
      </c>
      <c r="D377" s="36" t="str">
        <f>HYPERLINK("https://intranet.mha.org.uk/search?q="&amp;Table4[[#This Row],[Ref]]&amp;"&amp;qs=true","Search")</f>
        <v>Search</v>
      </c>
      <c r="E377" s="50" t="s">
        <v>769</v>
      </c>
      <c r="F377" s="45">
        <v>45444</v>
      </c>
      <c r="G377" s="43" t="s">
        <v>42</v>
      </c>
      <c r="H377" s="43" t="s">
        <v>510</v>
      </c>
      <c r="I377" s="46">
        <v>379</v>
      </c>
      <c r="J377" s="44"/>
    </row>
    <row r="378" spans="2:10" ht="25.35" customHeight="1">
      <c r="B378" s="20" t="s">
        <v>770</v>
      </c>
      <c r="C378" s="22" t="s">
        <v>9</v>
      </c>
      <c r="D378" s="36" t="str">
        <f>HYPERLINK("https://intranet.mha.org.uk/search?q="&amp;Table4[[#This Row],[Ref]]&amp;"&amp;qs=true","Search")</f>
        <v>Search</v>
      </c>
      <c r="E378" s="43" t="s">
        <v>771</v>
      </c>
      <c r="F378" s="45">
        <v>45444</v>
      </c>
      <c r="G378" s="43" t="s">
        <v>11</v>
      </c>
      <c r="H378" s="43" t="s">
        <v>510</v>
      </c>
      <c r="I378" s="46">
        <v>380</v>
      </c>
      <c r="J378" s="44"/>
    </row>
    <row r="379" spans="2:10" ht="25.35" customHeight="1">
      <c r="B379" s="8" t="s">
        <v>772</v>
      </c>
      <c r="C379" s="23"/>
      <c r="D379" s="36" t="str">
        <f>HYPERLINK("https://intranet.mha.org.uk/search?q="&amp;Table4[[#This Row],[Ref]]&amp;"&amp;qs=true","Search")</f>
        <v>Search</v>
      </c>
      <c r="E379" s="43" t="s">
        <v>773</v>
      </c>
      <c r="F379" s="45">
        <v>45170</v>
      </c>
      <c r="G379" s="43" t="s">
        <v>11</v>
      </c>
      <c r="H379" s="43" t="s">
        <v>510</v>
      </c>
      <c r="I379" s="46">
        <v>381</v>
      </c>
      <c r="J379" s="44"/>
    </row>
    <row r="380" spans="2:10" ht="25.35" customHeight="1">
      <c r="B380" s="8" t="s">
        <v>774</v>
      </c>
      <c r="C380" s="23" t="s">
        <v>9</v>
      </c>
      <c r="D380" s="36" t="str">
        <f>HYPERLINK("https://intranet.mha.org.uk/search?q="&amp;Table4[[#This Row],[Ref]]&amp;"&amp;qs=true","Search")</f>
        <v>Search</v>
      </c>
      <c r="E380" s="43" t="s">
        <v>775</v>
      </c>
      <c r="F380" s="45">
        <v>45444</v>
      </c>
      <c r="G380" s="43" t="s">
        <v>42</v>
      </c>
      <c r="H380" s="43" t="s">
        <v>510</v>
      </c>
      <c r="I380" s="46">
        <v>382</v>
      </c>
      <c r="J380" s="44"/>
    </row>
    <row r="381" spans="2:10" ht="25.35" customHeight="1">
      <c r="B381" s="8" t="s">
        <v>776</v>
      </c>
      <c r="C381" s="23" t="s">
        <v>9</v>
      </c>
      <c r="D381" s="36" t="str">
        <f>HYPERLINK("https://intranet.mha.org.uk/search?q="&amp;Table4[[#This Row],[Ref]]&amp;"&amp;qs=true","Search")</f>
        <v>Search</v>
      </c>
      <c r="E381" s="43" t="s">
        <v>777</v>
      </c>
      <c r="F381" s="45">
        <v>45597</v>
      </c>
      <c r="G381" s="43" t="s">
        <v>11</v>
      </c>
      <c r="H381" s="43" t="s">
        <v>510</v>
      </c>
      <c r="I381" s="46">
        <v>383</v>
      </c>
      <c r="J381" s="44"/>
    </row>
    <row r="382" spans="2:10" ht="25.35" customHeight="1">
      <c r="B382" s="39" t="s">
        <v>778</v>
      </c>
      <c r="C382" s="22" t="s">
        <v>9</v>
      </c>
      <c r="D382" s="36" t="str">
        <f>HYPERLINK("https://intranet.mha.org.uk/search?q="&amp;Table4[[#This Row],[Ref]]&amp;"&amp;qs=true","Search")</f>
        <v>Search</v>
      </c>
      <c r="E382" s="43" t="s">
        <v>779</v>
      </c>
      <c r="F382" s="45">
        <v>45566</v>
      </c>
      <c r="G382" s="43" t="s">
        <v>11</v>
      </c>
      <c r="H382" s="43" t="s">
        <v>510</v>
      </c>
      <c r="I382" s="46">
        <v>384</v>
      </c>
      <c r="J382" s="44"/>
    </row>
    <row r="383" spans="2:10" ht="25.35" customHeight="1">
      <c r="B383" s="20" t="s">
        <v>780</v>
      </c>
      <c r="C383" s="22" t="s">
        <v>9</v>
      </c>
      <c r="D383" s="36" t="str">
        <f>HYPERLINK("https://intranet.mha.org.uk/search?q="&amp;Table4[[#This Row],[Ref]]&amp;"&amp;qs=true","Search")</f>
        <v>Search</v>
      </c>
      <c r="E383" s="43" t="s">
        <v>781</v>
      </c>
      <c r="F383" s="45">
        <v>45474</v>
      </c>
      <c r="G383" s="43" t="s">
        <v>11</v>
      </c>
      <c r="H383" s="43" t="s">
        <v>510</v>
      </c>
      <c r="I383" s="46">
        <v>385</v>
      </c>
      <c r="J383" s="44"/>
    </row>
    <row r="384" spans="2:10" ht="25.35" customHeight="1">
      <c r="B384" s="20" t="s">
        <v>782</v>
      </c>
      <c r="C384" s="22" t="s">
        <v>9</v>
      </c>
      <c r="D384" s="36" t="str">
        <f>HYPERLINK("https://intranet.mha.org.uk/search?q="&amp;Table4[[#This Row],[Ref]]&amp;"&amp;qs=true","Search")</f>
        <v>Search</v>
      </c>
      <c r="E384" s="43" t="s">
        <v>783</v>
      </c>
      <c r="F384" s="45">
        <v>45597</v>
      </c>
      <c r="G384" s="43" t="s">
        <v>11</v>
      </c>
      <c r="H384" s="43" t="s">
        <v>510</v>
      </c>
      <c r="I384" s="46">
        <v>386</v>
      </c>
      <c r="J384" s="44"/>
    </row>
    <row r="385" spans="2:10" ht="25.35" customHeight="1">
      <c r="B385" s="8" t="s">
        <v>784</v>
      </c>
      <c r="C385" s="23"/>
      <c r="D385" s="36" t="str">
        <f>HYPERLINK("https://intranet.mha.org.uk/search?q="&amp;Table4[[#This Row],[Ref]]&amp;"&amp;qs=true","Search")</f>
        <v>Search</v>
      </c>
      <c r="E385" s="43" t="s">
        <v>785</v>
      </c>
      <c r="F385" s="45">
        <v>44866</v>
      </c>
      <c r="G385" s="43" t="s">
        <v>11</v>
      </c>
      <c r="H385" s="43" t="s">
        <v>510</v>
      </c>
      <c r="I385" s="46">
        <v>387</v>
      </c>
      <c r="J385" s="44"/>
    </row>
    <row r="386" spans="2:10" ht="25.35" customHeight="1">
      <c r="B386" s="20" t="s">
        <v>786</v>
      </c>
      <c r="C386" s="22" t="s">
        <v>9</v>
      </c>
      <c r="D386" s="36" t="str">
        <f>HYPERLINK("https://intranet.mha.org.uk/search?q="&amp;Table4[[#This Row],[Ref]]&amp;"&amp;qs=true","Search")</f>
        <v>Search</v>
      </c>
      <c r="E386" s="43" t="s">
        <v>787</v>
      </c>
      <c r="F386" s="45">
        <v>45597</v>
      </c>
      <c r="G386" s="43" t="s">
        <v>11</v>
      </c>
      <c r="H386" s="43" t="s">
        <v>510</v>
      </c>
      <c r="I386" s="46">
        <v>388</v>
      </c>
      <c r="J386" s="44"/>
    </row>
    <row r="387" spans="2:10" ht="25.35" customHeight="1">
      <c r="B387" s="20" t="s">
        <v>788</v>
      </c>
      <c r="C387" s="22" t="s">
        <v>9</v>
      </c>
      <c r="D387" s="36" t="str">
        <f>HYPERLINK("https://intranet.mha.org.uk/search?q="&amp;Table4[[#This Row],[Ref]]&amp;"&amp;qs=true","Search")</f>
        <v>Search</v>
      </c>
      <c r="E387" s="43" t="s">
        <v>789</v>
      </c>
      <c r="F387" s="45">
        <v>44866</v>
      </c>
      <c r="G387" s="43" t="s">
        <v>42</v>
      </c>
      <c r="H387" s="43" t="s">
        <v>510</v>
      </c>
      <c r="I387" s="46">
        <v>389</v>
      </c>
      <c r="J387" s="44"/>
    </row>
    <row r="388" spans="2:10" ht="25.35" customHeight="1">
      <c r="B388" s="20" t="s">
        <v>790</v>
      </c>
      <c r="C388" s="22" t="s">
        <v>9</v>
      </c>
      <c r="D388" s="36" t="str">
        <f>HYPERLINK("https://intranet.mha.org.uk/search?q="&amp;Table4[[#This Row],[Ref]]&amp;"&amp;qs=true","Search")</f>
        <v>Search</v>
      </c>
      <c r="E388" s="43" t="s">
        <v>791</v>
      </c>
      <c r="F388" s="45">
        <v>45474</v>
      </c>
      <c r="G388" s="43" t="s">
        <v>42</v>
      </c>
      <c r="H388" s="43" t="s">
        <v>510</v>
      </c>
      <c r="I388" s="46">
        <v>390</v>
      </c>
      <c r="J388" s="44"/>
    </row>
    <row r="389" spans="2:10" ht="25.35" customHeight="1">
      <c r="B389" s="20" t="s">
        <v>792</v>
      </c>
      <c r="C389" s="22" t="s">
        <v>9</v>
      </c>
      <c r="D389" s="36" t="str">
        <f>HYPERLINK("https://intranet.mha.org.uk/search?q="&amp;Table4[[#This Row],[Ref]]&amp;"&amp;qs=true","Search")</f>
        <v>Search</v>
      </c>
      <c r="E389" s="43" t="s">
        <v>793</v>
      </c>
      <c r="F389" s="45">
        <v>45323</v>
      </c>
      <c r="G389" s="43" t="s">
        <v>11</v>
      </c>
      <c r="H389" s="43" t="s">
        <v>510</v>
      </c>
      <c r="I389" s="46">
        <v>391</v>
      </c>
      <c r="J389" s="44"/>
    </row>
    <row r="390" spans="2:10" ht="25.35" customHeight="1">
      <c r="B390" s="8" t="s">
        <v>794</v>
      </c>
      <c r="C390" s="23"/>
      <c r="D390" s="36" t="str">
        <f>HYPERLINK("https://intranet.mha.org.uk/search?q="&amp;Table4[[#This Row],[Ref]]&amp;"&amp;qs=true","Search")</f>
        <v>Search</v>
      </c>
      <c r="E390" s="43" t="s">
        <v>795</v>
      </c>
      <c r="F390" s="45">
        <v>45444</v>
      </c>
      <c r="G390" s="43" t="s">
        <v>11</v>
      </c>
      <c r="H390" s="43" t="s">
        <v>510</v>
      </c>
      <c r="I390" s="46">
        <v>392</v>
      </c>
      <c r="J390" s="44"/>
    </row>
    <row r="391" spans="2:10" ht="25.35" customHeight="1">
      <c r="B391" s="20" t="s">
        <v>796</v>
      </c>
      <c r="C391" s="22" t="s">
        <v>9</v>
      </c>
      <c r="D391" s="36" t="str">
        <f>HYPERLINK("https://intranet.mha.org.uk/search?q="&amp;Table4[[#This Row],[Ref]]&amp;"&amp;qs=true","Search")</f>
        <v>Search</v>
      </c>
      <c r="E391" s="43" t="s">
        <v>797</v>
      </c>
      <c r="F391" s="45">
        <v>45627</v>
      </c>
      <c r="G391" s="43" t="s">
        <v>11</v>
      </c>
      <c r="H391" s="43" t="s">
        <v>510</v>
      </c>
      <c r="I391" s="46">
        <v>393</v>
      </c>
      <c r="J391" s="44"/>
    </row>
    <row r="392" spans="2:10" ht="25.35" customHeight="1">
      <c r="B392" s="20" t="s">
        <v>798</v>
      </c>
      <c r="C392" s="22" t="s">
        <v>9</v>
      </c>
      <c r="D392" s="36" t="str">
        <f>HYPERLINK("https://intranet.mha.org.uk/search?q="&amp;Table4[[#This Row],[Ref]]&amp;"&amp;qs=true","Search")</f>
        <v>Search</v>
      </c>
      <c r="E392" s="43" t="s">
        <v>799</v>
      </c>
      <c r="F392" s="45">
        <v>45352</v>
      </c>
      <c r="G392" s="43" t="s">
        <v>11</v>
      </c>
      <c r="H392" s="43" t="s">
        <v>510</v>
      </c>
      <c r="I392" s="46">
        <v>394</v>
      </c>
      <c r="J392" s="44"/>
    </row>
    <row r="393" spans="2:10" ht="25.35" hidden="1" customHeight="1">
      <c r="B393" s="20" t="s">
        <v>800</v>
      </c>
      <c r="C393" s="22" t="s">
        <v>9</v>
      </c>
      <c r="D393" s="36" t="str">
        <f>HYPERLINK("https://intranet.mha.org.uk/search?q="&amp;Table4[[#This Row],[Ref]]&amp;"&amp;qs=true","Search")</f>
        <v>Search</v>
      </c>
      <c r="E393" s="49" t="s">
        <v>801</v>
      </c>
      <c r="F393" s="45">
        <v>45627</v>
      </c>
      <c r="G393" s="43" t="s">
        <v>11</v>
      </c>
      <c r="H393" s="49" t="s">
        <v>802</v>
      </c>
      <c r="I393" s="46">
        <v>395</v>
      </c>
      <c r="J393" s="44"/>
    </row>
    <row r="394" spans="2:10" ht="25.35" hidden="1" customHeight="1">
      <c r="B394" s="20" t="s">
        <v>803</v>
      </c>
      <c r="C394" s="22" t="s">
        <v>9</v>
      </c>
      <c r="D394" s="36" t="str">
        <f>HYPERLINK("https://intranet.mha.org.uk/search?q="&amp;Table4[[#This Row],[Ref]]&amp;"&amp;qs=true","Search")</f>
        <v>Search</v>
      </c>
      <c r="E394" s="43" t="s">
        <v>804</v>
      </c>
      <c r="F394" s="45">
        <v>45627</v>
      </c>
      <c r="G394" s="43" t="s">
        <v>11</v>
      </c>
      <c r="H394" s="43" t="s">
        <v>802</v>
      </c>
      <c r="I394" s="46">
        <v>396</v>
      </c>
      <c r="J394" s="44"/>
    </row>
    <row r="395" spans="2:10" ht="25.35" hidden="1" customHeight="1">
      <c r="B395" s="20" t="s">
        <v>805</v>
      </c>
      <c r="C395" s="22" t="s">
        <v>9</v>
      </c>
      <c r="D395" s="36" t="str">
        <f>HYPERLINK("https://intranet.mha.org.uk/search?q="&amp;Table4[[#This Row],[Ref]]&amp;"&amp;qs=true","Search")</f>
        <v>Search</v>
      </c>
      <c r="E395" s="43" t="s">
        <v>806</v>
      </c>
      <c r="F395" s="45">
        <v>45627</v>
      </c>
      <c r="G395" s="43" t="s">
        <v>73</v>
      </c>
      <c r="H395" s="43" t="s">
        <v>802</v>
      </c>
      <c r="I395" s="46">
        <v>397</v>
      </c>
      <c r="J395" s="44"/>
    </row>
    <row r="396" spans="2:10" ht="25.35" hidden="1" customHeight="1">
      <c r="B396" s="20" t="s">
        <v>807</v>
      </c>
      <c r="C396" s="22" t="s">
        <v>9</v>
      </c>
      <c r="D396" s="36" t="str">
        <f>HYPERLINK("https://intranet.mha.org.uk/search?q="&amp;Table4[[#This Row],[Ref]]&amp;"&amp;qs=true","Search")</f>
        <v>Search</v>
      </c>
      <c r="E396" s="43" t="s">
        <v>808</v>
      </c>
      <c r="F396" s="45">
        <v>45627</v>
      </c>
      <c r="G396" s="43" t="s">
        <v>42</v>
      </c>
      <c r="H396" s="43" t="s">
        <v>802</v>
      </c>
      <c r="I396" s="46">
        <v>398</v>
      </c>
      <c r="J396" s="44"/>
    </row>
    <row r="397" spans="2:10" ht="25.35" hidden="1" customHeight="1">
      <c r="B397" s="20" t="s">
        <v>809</v>
      </c>
      <c r="C397" s="22" t="s">
        <v>9</v>
      </c>
      <c r="D397" s="36" t="str">
        <f>HYPERLINK("https://intranet.mha.org.uk/search?q="&amp;Table4[[#This Row],[Ref]]&amp;"&amp;qs=true","Search")</f>
        <v>Search</v>
      </c>
      <c r="E397" s="43" t="s">
        <v>810</v>
      </c>
      <c r="F397" s="45">
        <v>45658</v>
      </c>
      <c r="G397" s="43" t="s">
        <v>11</v>
      </c>
      <c r="H397" s="43" t="s">
        <v>802</v>
      </c>
      <c r="I397" s="46">
        <v>399</v>
      </c>
      <c r="J397" s="44"/>
    </row>
    <row r="398" spans="2:10" ht="25.35" hidden="1" customHeight="1">
      <c r="B398" s="20" t="s">
        <v>811</v>
      </c>
      <c r="C398" s="22" t="s">
        <v>9</v>
      </c>
      <c r="D398" s="36" t="str">
        <f>HYPERLINK("https://intranet.mha.org.uk/search?q="&amp;Table4[[#This Row],[Ref]]&amp;"&amp;qs=true","Search")</f>
        <v>Search</v>
      </c>
      <c r="E398" s="43" t="s">
        <v>812</v>
      </c>
      <c r="F398" s="45">
        <v>45658</v>
      </c>
      <c r="G398" s="43" t="s">
        <v>11</v>
      </c>
      <c r="H398" s="43" t="s">
        <v>813</v>
      </c>
      <c r="I398" s="46">
        <v>400</v>
      </c>
      <c r="J398" s="44"/>
    </row>
    <row r="399" spans="2:10" ht="25.35" hidden="1" customHeight="1">
      <c r="B399" s="20" t="s">
        <v>814</v>
      </c>
      <c r="C399" s="22" t="s">
        <v>9</v>
      </c>
      <c r="D399" s="36" t="str">
        <f>HYPERLINK("https://intranet.mha.org.uk/search?q="&amp;Table4[[#This Row],[Ref]]&amp;"&amp;qs=true","Search")</f>
        <v>Search</v>
      </c>
      <c r="E399" s="43" t="s">
        <v>815</v>
      </c>
      <c r="F399" s="45">
        <v>45474</v>
      </c>
      <c r="G399" s="43" t="s">
        <v>11</v>
      </c>
      <c r="H399" s="43" t="s">
        <v>813</v>
      </c>
      <c r="I399" s="46">
        <v>401</v>
      </c>
      <c r="J399" s="44"/>
    </row>
    <row r="400" spans="2:10" ht="25.35" hidden="1" customHeight="1">
      <c r="B400" s="39" t="s">
        <v>816</v>
      </c>
      <c r="C400" s="22" t="s">
        <v>9</v>
      </c>
      <c r="D400" s="36" t="str">
        <f>HYPERLINK("https://intranet.mha.org.uk/search?q="&amp;Table4[[#This Row],[Ref]]&amp;"&amp;qs=true","Search")</f>
        <v>Search</v>
      </c>
      <c r="E400" s="43" t="s">
        <v>817</v>
      </c>
      <c r="F400" s="45">
        <v>45658</v>
      </c>
      <c r="G400" s="43" t="s">
        <v>11</v>
      </c>
      <c r="H400" s="43" t="s">
        <v>813</v>
      </c>
      <c r="I400" s="46">
        <v>402</v>
      </c>
      <c r="J400" s="44"/>
    </row>
    <row r="401" spans="2:10" ht="25.35" hidden="1" customHeight="1">
      <c r="B401" s="20" t="s">
        <v>818</v>
      </c>
      <c r="C401" s="22" t="s">
        <v>9</v>
      </c>
      <c r="D401" s="36" t="str">
        <f>HYPERLINK("https://intranet.mha.org.uk/search?q="&amp;Table4[[#This Row],[Ref]]&amp;"&amp;qs=true","Search")</f>
        <v>Search</v>
      </c>
      <c r="E401" s="43" t="s">
        <v>819</v>
      </c>
      <c r="F401" s="45">
        <v>45231</v>
      </c>
      <c r="G401" s="43" t="s">
        <v>11</v>
      </c>
      <c r="H401" s="43" t="s">
        <v>813</v>
      </c>
      <c r="I401" s="46">
        <v>403</v>
      </c>
      <c r="J401" s="44"/>
    </row>
    <row r="402" spans="2:10" ht="25.35" hidden="1" customHeight="1">
      <c r="B402" s="20" t="s">
        <v>820</v>
      </c>
      <c r="C402" s="22" t="s">
        <v>9</v>
      </c>
      <c r="D402" s="36" t="str">
        <f>HYPERLINK("https://intranet.mha.org.uk/search?q="&amp;Table4[[#This Row],[Ref]]&amp;"&amp;qs=true","Search")</f>
        <v>Search</v>
      </c>
      <c r="E402" s="43" t="s">
        <v>821</v>
      </c>
      <c r="F402" s="45">
        <v>45292</v>
      </c>
      <c r="G402" s="43" t="s">
        <v>11</v>
      </c>
      <c r="H402" s="43" t="s">
        <v>813</v>
      </c>
      <c r="I402" s="46">
        <v>404</v>
      </c>
      <c r="J402" s="44"/>
    </row>
    <row r="403" spans="2:10" ht="25.35" hidden="1" customHeight="1">
      <c r="B403" s="20" t="s">
        <v>822</v>
      </c>
      <c r="C403" s="22" t="s">
        <v>9</v>
      </c>
      <c r="D403" s="36" t="str">
        <f>HYPERLINK("https://intranet.mha.org.uk/search?q="&amp;Table4[[#This Row],[Ref]]&amp;"&amp;qs=true","Search")</f>
        <v>Search</v>
      </c>
      <c r="E403" s="43" t="s">
        <v>823</v>
      </c>
      <c r="F403" s="45">
        <v>45383</v>
      </c>
      <c r="G403" s="43" t="s">
        <v>11</v>
      </c>
      <c r="H403" s="43" t="s">
        <v>813</v>
      </c>
      <c r="I403" s="46">
        <v>405</v>
      </c>
      <c r="J403" s="44"/>
    </row>
    <row r="404" spans="2:10" ht="25.35" hidden="1" customHeight="1">
      <c r="B404" s="20" t="s">
        <v>824</v>
      </c>
      <c r="C404" s="22" t="s">
        <v>9</v>
      </c>
      <c r="D404" s="36" t="str">
        <f>HYPERLINK("https://intranet.mha.org.uk/search?q="&amp;Table4[[#This Row],[Ref]]&amp;"&amp;qs=true","Search")</f>
        <v>Search</v>
      </c>
      <c r="E404" s="43" t="s">
        <v>825</v>
      </c>
      <c r="F404" s="45">
        <v>45383</v>
      </c>
      <c r="G404" s="43" t="s">
        <v>11</v>
      </c>
      <c r="H404" s="43" t="s">
        <v>813</v>
      </c>
      <c r="I404" s="46">
        <v>406</v>
      </c>
      <c r="J404" s="44"/>
    </row>
    <row r="405" spans="2:10" ht="25.35" hidden="1" customHeight="1">
      <c r="B405" s="20" t="s">
        <v>826</v>
      </c>
      <c r="C405" s="22" t="s">
        <v>9</v>
      </c>
      <c r="D405" s="36" t="str">
        <f>HYPERLINK("https://intranet.mha.org.uk/search?q="&amp;Table4[[#This Row],[Ref]]&amp;"&amp;qs=true","Search")</f>
        <v>Search</v>
      </c>
      <c r="E405" s="43" t="s">
        <v>827</v>
      </c>
      <c r="F405" s="45">
        <v>44958</v>
      </c>
      <c r="G405" s="43" t="s">
        <v>11</v>
      </c>
      <c r="H405" s="43" t="s">
        <v>813</v>
      </c>
      <c r="I405" s="46">
        <v>407</v>
      </c>
      <c r="J405" s="44"/>
    </row>
    <row r="406" spans="2:10" ht="25.35" hidden="1" customHeight="1">
      <c r="B406" s="20" t="s">
        <v>828</v>
      </c>
      <c r="C406" s="22" t="s">
        <v>9</v>
      </c>
      <c r="D406" s="36" t="str">
        <f>HYPERLINK("https://intranet.mha.org.uk/search?q="&amp;Table4[[#This Row],[Ref]]&amp;"&amp;qs=true","Search")</f>
        <v>Search</v>
      </c>
      <c r="E406" s="43" t="s">
        <v>829</v>
      </c>
      <c r="F406" s="45">
        <v>44713</v>
      </c>
      <c r="G406" s="43" t="s">
        <v>11</v>
      </c>
      <c r="H406" s="43" t="s">
        <v>813</v>
      </c>
      <c r="I406" s="46">
        <v>408</v>
      </c>
      <c r="J406" s="44"/>
    </row>
    <row r="407" spans="2:10" ht="25.35" hidden="1" customHeight="1">
      <c r="B407" s="20" t="s">
        <v>830</v>
      </c>
      <c r="C407" s="22" t="s">
        <v>9</v>
      </c>
      <c r="D407" s="36" t="str">
        <f>HYPERLINK("https://intranet.mha.org.uk/search?q="&amp;Table4[[#This Row],[Ref]]&amp;"&amp;qs=true","Search")</f>
        <v>Search</v>
      </c>
      <c r="E407" s="43" t="s">
        <v>831</v>
      </c>
      <c r="F407" s="45">
        <v>44958</v>
      </c>
      <c r="G407" s="43" t="s">
        <v>11</v>
      </c>
      <c r="H407" s="43" t="s">
        <v>813</v>
      </c>
      <c r="I407" s="46">
        <v>409</v>
      </c>
      <c r="J407" s="44"/>
    </row>
    <row r="408" spans="2:10" ht="25.35" hidden="1" customHeight="1">
      <c r="B408" s="20" t="s">
        <v>832</v>
      </c>
      <c r="C408" s="22" t="s">
        <v>9</v>
      </c>
      <c r="D408" s="36" t="str">
        <f>HYPERLINK("https://intranet.mha.org.uk/search?q="&amp;Table4[[#This Row],[Ref]]&amp;"&amp;qs=true","Search")</f>
        <v>Search</v>
      </c>
      <c r="E408" s="43" t="s">
        <v>833</v>
      </c>
      <c r="F408" s="45">
        <v>45474</v>
      </c>
      <c r="G408" s="43" t="s">
        <v>11</v>
      </c>
      <c r="H408" s="43" t="s">
        <v>813</v>
      </c>
      <c r="I408" s="46">
        <v>410</v>
      </c>
      <c r="J408" s="44"/>
    </row>
    <row r="409" spans="2:10" ht="25.35" hidden="1" customHeight="1">
      <c r="B409" s="20" t="s">
        <v>834</v>
      </c>
      <c r="C409" s="22" t="s">
        <v>9</v>
      </c>
      <c r="D409" s="36" t="str">
        <f>HYPERLINK("https://intranet.mha.org.uk/search?q="&amp;Table4[[#This Row],[Ref]]&amp;"&amp;qs=true","Search")</f>
        <v>Search</v>
      </c>
      <c r="E409" s="43" t="s">
        <v>835</v>
      </c>
      <c r="F409" s="45">
        <v>45474</v>
      </c>
      <c r="G409" s="43" t="s">
        <v>11</v>
      </c>
      <c r="H409" s="43" t="s">
        <v>813</v>
      </c>
      <c r="I409" s="46">
        <v>411</v>
      </c>
      <c r="J409" s="44"/>
    </row>
    <row r="410" spans="2:10" ht="25.35" hidden="1" customHeight="1">
      <c r="B410" s="20" t="s">
        <v>836</v>
      </c>
      <c r="C410" s="22" t="s">
        <v>9</v>
      </c>
      <c r="D410" s="36" t="str">
        <f>HYPERLINK("https://intranet.mha.org.uk/search?q="&amp;Table4[[#This Row],[Ref]]&amp;"&amp;qs=true","Search")</f>
        <v>Search</v>
      </c>
      <c r="E410" s="43" t="s">
        <v>837</v>
      </c>
      <c r="F410" s="45">
        <v>45323</v>
      </c>
      <c r="G410" s="43" t="s">
        <v>11</v>
      </c>
      <c r="H410" s="43" t="s">
        <v>813</v>
      </c>
      <c r="I410" s="46">
        <v>412</v>
      </c>
      <c r="J410" s="44"/>
    </row>
    <row r="411" spans="2:10" ht="25.35" hidden="1" customHeight="1">
      <c r="B411" s="39" t="s">
        <v>838</v>
      </c>
      <c r="C411" s="22" t="s">
        <v>9</v>
      </c>
      <c r="D411" s="36" t="str">
        <f>HYPERLINK("https://intranet.mha.org.uk/search?q="&amp;Table4[[#This Row],[Ref]]&amp;"&amp;qs=true","Search")</f>
        <v>Search</v>
      </c>
      <c r="E411" s="43" t="s">
        <v>839</v>
      </c>
      <c r="F411" s="45">
        <v>45474</v>
      </c>
      <c r="G411" s="43" t="s">
        <v>11</v>
      </c>
      <c r="H411" s="43" t="s">
        <v>813</v>
      </c>
      <c r="I411" s="46">
        <v>413</v>
      </c>
      <c r="J411" s="44"/>
    </row>
    <row r="412" spans="2:10" ht="25.35" hidden="1" customHeight="1">
      <c r="B412" s="8" t="s">
        <v>267</v>
      </c>
      <c r="C412" s="23" t="s">
        <v>9</v>
      </c>
      <c r="D412" s="36" t="str">
        <f>HYPERLINK("https://intranet.mha.org.uk/search?q="&amp;Table4[[#This Row],[Ref]]&amp;"&amp;qs=true","Search")</f>
        <v>Search</v>
      </c>
      <c r="E412" s="43" t="s">
        <v>840</v>
      </c>
      <c r="F412" s="45">
        <v>45474</v>
      </c>
      <c r="G412" s="43" t="s">
        <v>11</v>
      </c>
      <c r="H412" s="43" t="s">
        <v>813</v>
      </c>
      <c r="I412" s="46">
        <v>414</v>
      </c>
      <c r="J412" s="44"/>
    </row>
    <row r="413" spans="2:10" ht="25.35" hidden="1" customHeight="1">
      <c r="B413" s="8" t="s">
        <v>841</v>
      </c>
      <c r="C413" s="21"/>
      <c r="D413" s="36" t="str">
        <f>HYPERLINK("https://intranet.mha.org.uk/search?q="&amp;Table4[[#This Row],[Ref]]&amp;"&amp;qs=true","Search")</f>
        <v>Search</v>
      </c>
      <c r="E413" s="43" t="s">
        <v>842</v>
      </c>
      <c r="F413" s="45">
        <v>45474</v>
      </c>
      <c r="G413" s="43" t="s">
        <v>11</v>
      </c>
      <c r="H413" s="43" t="s">
        <v>813</v>
      </c>
      <c r="I413" s="46">
        <v>415</v>
      </c>
      <c r="J413" s="44"/>
    </row>
    <row r="414" spans="2:10" ht="25.35" hidden="1" customHeight="1">
      <c r="B414" s="20" t="s">
        <v>843</v>
      </c>
      <c r="C414" s="22" t="s">
        <v>9</v>
      </c>
      <c r="D414" s="36" t="str">
        <f>HYPERLINK("https://intranet.mha.org.uk/search?q="&amp;Table4[[#This Row],[Ref]]&amp;"&amp;qs=true","Search")</f>
        <v>Search</v>
      </c>
      <c r="E414" s="43" t="s">
        <v>844</v>
      </c>
      <c r="F414" s="45">
        <v>45658</v>
      </c>
      <c r="G414" s="43" t="s">
        <v>11</v>
      </c>
      <c r="H414" s="43" t="s">
        <v>813</v>
      </c>
      <c r="I414" s="46">
        <v>416</v>
      </c>
      <c r="J414" s="44"/>
    </row>
    <row r="415" spans="2:10" ht="25.35" hidden="1" customHeight="1">
      <c r="B415" s="8" t="s">
        <v>845</v>
      </c>
      <c r="C415" s="21"/>
      <c r="D415" s="36" t="str">
        <f>HYPERLINK("https://intranet.mha.org.uk/search?q="&amp;Table4[[#This Row],[Ref]]&amp;"&amp;qs=true","Search")</f>
        <v>Search</v>
      </c>
      <c r="E415" s="43" t="s">
        <v>846</v>
      </c>
      <c r="F415" s="45">
        <v>45139</v>
      </c>
      <c r="G415" s="43" t="s">
        <v>42</v>
      </c>
      <c r="H415" s="43" t="s">
        <v>813</v>
      </c>
      <c r="I415" s="46">
        <v>417</v>
      </c>
      <c r="J415" s="44"/>
    </row>
    <row r="416" spans="2:10" ht="25.35" hidden="1" customHeight="1">
      <c r="B416" s="8" t="s">
        <v>847</v>
      </c>
      <c r="C416" s="21"/>
      <c r="D416" s="36" t="str">
        <f>HYPERLINK("https://intranet.mha.org.uk/search?q="&amp;Table4[[#This Row],[Ref]]&amp;"&amp;qs=true","Search")</f>
        <v>Search</v>
      </c>
      <c r="E416" s="43" t="s">
        <v>848</v>
      </c>
      <c r="F416" s="45">
        <v>45139</v>
      </c>
      <c r="G416" s="43" t="s">
        <v>73</v>
      </c>
      <c r="H416" s="43" t="s">
        <v>813</v>
      </c>
      <c r="I416" s="46">
        <v>418</v>
      </c>
      <c r="J416" s="44"/>
    </row>
    <row r="417" spans="2:10" ht="25.35" hidden="1" customHeight="1">
      <c r="B417" s="8" t="s">
        <v>849</v>
      </c>
      <c r="C417" s="23" t="s">
        <v>9</v>
      </c>
      <c r="D417" s="36" t="str">
        <f>HYPERLINK("https://intranet.mha.org.uk/search?q="&amp;Table4[[#This Row],[Ref]]&amp;"&amp;qs=true","Search")</f>
        <v>Search</v>
      </c>
      <c r="E417" s="43" t="s">
        <v>850</v>
      </c>
      <c r="F417" s="45">
        <v>45474</v>
      </c>
      <c r="G417" s="43" t="s">
        <v>11</v>
      </c>
      <c r="H417" s="43" t="s">
        <v>813</v>
      </c>
      <c r="I417" s="46">
        <v>419</v>
      </c>
      <c r="J417" s="44"/>
    </row>
    <row r="418" spans="2:10" ht="25.35" hidden="1" customHeight="1">
      <c r="B418" s="8" t="s">
        <v>851</v>
      </c>
      <c r="C418" s="21"/>
      <c r="D418" s="36" t="str">
        <f>HYPERLINK("https://intranet.mha.org.uk/search?q="&amp;Table4[[#This Row],[Ref]]&amp;"&amp;qs=true","Search")</f>
        <v>Search</v>
      </c>
      <c r="E418" s="43" t="s">
        <v>852</v>
      </c>
      <c r="F418" s="45">
        <v>44562</v>
      </c>
      <c r="G418" s="43" t="s">
        <v>11</v>
      </c>
      <c r="H418" s="43" t="s">
        <v>813</v>
      </c>
      <c r="I418" s="46">
        <v>420</v>
      </c>
      <c r="J418" s="44"/>
    </row>
    <row r="419" spans="2:10" ht="25.35" hidden="1" customHeight="1">
      <c r="B419" s="8" t="s">
        <v>853</v>
      </c>
      <c r="C419" s="23" t="s">
        <v>9</v>
      </c>
      <c r="D419" s="36" t="str">
        <f>HYPERLINK("https://intranet.mha.org.uk/search?q="&amp;Table4[[#This Row],[Ref]]&amp;"&amp;qs=true","Search")</f>
        <v>Search</v>
      </c>
      <c r="E419" s="43" t="s">
        <v>854</v>
      </c>
      <c r="F419" s="45">
        <v>45597</v>
      </c>
      <c r="G419" s="43" t="s">
        <v>11</v>
      </c>
      <c r="H419" s="43" t="s">
        <v>813</v>
      </c>
      <c r="I419" s="46">
        <v>421</v>
      </c>
      <c r="J419" s="44"/>
    </row>
    <row r="420" spans="2:10" ht="25.35" hidden="1" customHeight="1">
      <c r="B420" s="8" t="s">
        <v>855</v>
      </c>
      <c r="C420" s="21"/>
      <c r="D420" s="36" t="str">
        <f>HYPERLINK("https://intranet.mha.org.uk/search?q="&amp;Table4[[#This Row],[Ref]]&amp;"&amp;qs=true","Search")</f>
        <v>Search</v>
      </c>
      <c r="E420" s="43" t="s">
        <v>856</v>
      </c>
      <c r="F420" s="45">
        <v>45444</v>
      </c>
      <c r="G420" s="43" t="s">
        <v>42</v>
      </c>
      <c r="H420" s="43" t="s">
        <v>813</v>
      </c>
      <c r="I420" s="46">
        <v>422</v>
      </c>
      <c r="J420" s="44"/>
    </row>
    <row r="421" spans="2:10" ht="25.35" hidden="1" customHeight="1">
      <c r="B421" s="8" t="s">
        <v>857</v>
      </c>
      <c r="C421" s="8"/>
      <c r="D421" s="36" t="str">
        <f>HYPERLINK("https://intranet.mha.org.uk/search?q="&amp;Table4[[#This Row],[Ref]]&amp;"&amp;qs=true","Search")</f>
        <v>Search</v>
      </c>
      <c r="E421" s="43" t="s">
        <v>858</v>
      </c>
      <c r="F421" s="45">
        <v>45444</v>
      </c>
      <c r="G421" s="43" t="s">
        <v>42</v>
      </c>
      <c r="H421" s="43" t="s">
        <v>813</v>
      </c>
      <c r="I421" s="46">
        <v>423</v>
      </c>
      <c r="J421" s="44"/>
    </row>
    <row r="422" spans="2:10" ht="25.35" hidden="1" customHeight="1">
      <c r="B422" s="8" t="s">
        <v>859</v>
      </c>
      <c r="C422" s="24" t="s">
        <v>9</v>
      </c>
      <c r="D422" s="36" t="str">
        <f>HYPERLINK("https://intranet.mha.org.uk/search?q="&amp;Table4[[#This Row],[Ref]]&amp;"&amp;qs=true","Search")</f>
        <v>Search</v>
      </c>
      <c r="E422" s="51" t="s">
        <v>860</v>
      </c>
      <c r="F422" s="45">
        <v>45383</v>
      </c>
      <c r="G422" s="43" t="s">
        <v>11</v>
      </c>
      <c r="H422" s="43" t="s">
        <v>861</v>
      </c>
      <c r="I422" s="46">
        <v>424</v>
      </c>
      <c r="J422" s="44"/>
    </row>
    <row r="423" spans="2:10" ht="25.35" hidden="1" customHeight="1">
      <c r="B423" s="52" t="s">
        <v>862</v>
      </c>
      <c r="C423" s="24" t="s">
        <v>9</v>
      </c>
      <c r="D423" s="36" t="str">
        <f>HYPERLINK("https://intranet.mha.org.uk/search?q="&amp;Table4[[#This Row],[Ref]]&amp;"&amp;qs=true","Search")</f>
        <v>Search</v>
      </c>
      <c r="E423" s="51" t="s">
        <v>863</v>
      </c>
      <c r="F423" s="45">
        <v>45383</v>
      </c>
      <c r="G423" s="43" t="s">
        <v>42</v>
      </c>
      <c r="H423" s="43" t="s">
        <v>861</v>
      </c>
      <c r="I423" s="46">
        <v>425</v>
      </c>
      <c r="J423" s="44"/>
    </row>
    <row r="424" spans="2:10" ht="25.35" hidden="1" customHeight="1">
      <c r="B424" s="52" t="s">
        <v>864</v>
      </c>
      <c r="C424" s="24" t="s">
        <v>9</v>
      </c>
      <c r="D424" s="36" t="str">
        <f>HYPERLINK("https://intranet.mha.org.uk/search?q="&amp;Table4[[#This Row],[Ref]]&amp;"&amp;qs=true","Search")</f>
        <v>Search</v>
      </c>
      <c r="E424" s="51" t="s">
        <v>865</v>
      </c>
      <c r="F424" s="45">
        <v>45383</v>
      </c>
      <c r="G424" s="43" t="s">
        <v>42</v>
      </c>
      <c r="H424" s="43" t="s">
        <v>861</v>
      </c>
      <c r="I424" s="46">
        <v>426</v>
      </c>
      <c r="J424" s="44"/>
    </row>
    <row r="425" spans="2:10" ht="25.35" hidden="1" customHeight="1">
      <c r="B425" s="52" t="s">
        <v>866</v>
      </c>
      <c r="C425" s="24" t="s">
        <v>9</v>
      </c>
      <c r="D425" s="36" t="str">
        <f>HYPERLINK("https://intranet.mha.org.uk/search?q="&amp;Table4[[#This Row],[Ref]]&amp;"&amp;qs=true","Search")</f>
        <v>Search</v>
      </c>
      <c r="E425" s="51" t="s">
        <v>867</v>
      </c>
      <c r="F425" s="45">
        <v>45383</v>
      </c>
      <c r="G425" s="43" t="s">
        <v>42</v>
      </c>
      <c r="H425" s="43" t="s">
        <v>861</v>
      </c>
      <c r="I425" s="46">
        <v>427</v>
      </c>
      <c r="J425" s="44"/>
    </row>
    <row r="426" spans="2:10" ht="25.35" hidden="1" customHeight="1">
      <c r="B426" s="52" t="s">
        <v>868</v>
      </c>
      <c r="C426" s="24" t="s">
        <v>9</v>
      </c>
      <c r="D426" s="36" t="str">
        <f>HYPERLINK("https://intranet.mha.org.uk/search?q="&amp;Table4[[#This Row],[Ref]]&amp;"&amp;qs=true","Search")</f>
        <v>Search</v>
      </c>
      <c r="E426" s="51" t="s">
        <v>869</v>
      </c>
      <c r="F426" s="45">
        <v>45444</v>
      </c>
      <c r="G426" s="43" t="s">
        <v>42</v>
      </c>
      <c r="H426" s="43" t="s">
        <v>861</v>
      </c>
      <c r="I426" s="46">
        <v>428</v>
      </c>
      <c r="J426" s="44"/>
    </row>
    <row r="427" spans="2:10" ht="25.35" hidden="1" customHeight="1">
      <c r="B427" s="52" t="s">
        <v>870</v>
      </c>
      <c r="C427" s="24" t="s">
        <v>9</v>
      </c>
      <c r="D427" s="36" t="str">
        <f>HYPERLINK("https://intranet.mha.org.uk/search?q="&amp;Table4[[#This Row],[Ref]]&amp;"&amp;qs=true","Search")</f>
        <v>Search</v>
      </c>
      <c r="E427" s="51" t="s">
        <v>871</v>
      </c>
      <c r="F427" s="45">
        <v>45444</v>
      </c>
      <c r="G427" s="43" t="s">
        <v>42</v>
      </c>
      <c r="H427" s="43" t="s">
        <v>861</v>
      </c>
      <c r="I427" s="46">
        <v>429</v>
      </c>
      <c r="J427" s="44"/>
    </row>
    <row r="428" spans="2:10" ht="25.35" hidden="1" customHeight="1">
      <c r="B428" s="52" t="s">
        <v>872</v>
      </c>
      <c r="C428" s="24" t="s">
        <v>9</v>
      </c>
      <c r="D428" s="36" t="str">
        <f>HYPERLINK("https://intranet.mha.org.uk/search?q="&amp;Table4[[#This Row],[Ref]]&amp;"&amp;qs=true","Search")</f>
        <v>Search</v>
      </c>
      <c r="E428" s="51" t="s">
        <v>873</v>
      </c>
      <c r="F428" s="45">
        <v>45444</v>
      </c>
      <c r="G428" s="43" t="s">
        <v>42</v>
      </c>
      <c r="H428" s="43" t="s">
        <v>861</v>
      </c>
      <c r="I428" s="46">
        <v>430</v>
      </c>
      <c r="J428" s="44"/>
    </row>
    <row r="429" spans="2:10" ht="25.35" hidden="1" customHeight="1">
      <c r="B429" s="8" t="s">
        <v>874</v>
      </c>
      <c r="C429" s="24" t="s">
        <v>9</v>
      </c>
      <c r="D429" s="36" t="str">
        <f>HYPERLINK("https://intranet.mha.org.uk/search?q="&amp;Table4[[#This Row],[Ref]]&amp;"&amp;qs=true","Search")</f>
        <v>Search</v>
      </c>
      <c r="E429" s="51" t="s">
        <v>875</v>
      </c>
      <c r="F429" s="45">
        <v>45474</v>
      </c>
      <c r="G429" s="43" t="s">
        <v>42</v>
      </c>
      <c r="H429" s="43" t="s">
        <v>861</v>
      </c>
      <c r="I429" s="46">
        <v>431</v>
      </c>
      <c r="J429" s="44"/>
    </row>
    <row r="430" spans="2:10" ht="25.35" hidden="1" customHeight="1">
      <c r="B430" s="8" t="s">
        <v>876</v>
      </c>
      <c r="C430" s="23" t="s">
        <v>9</v>
      </c>
      <c r="D430" s="36" t="str">
        <f>HYPERLINK("https://intranet.mha.org.uk/search?q="&amp;Table4[[#This Row],[Ref]]&amp;"&amp;qs=true","Search")</f>
        <v>Search</v>
      </c>
      <c r="E430" s="51" t="s">
        <v>877</v>
      </c>
      <c r="F430" s="45">
        <v>45474</v>
      </c>
      <c r="G430" s="43" t="s">
        <v>11</v>
      </c>
      <c r="H430" s="43" t="s">
        <v>861</v>
      </c>
      <c r="I430" s="46">
        <v>432</v>
      </c>
      <c r="J430" s="44"/>
    </row>
    <row r="431" spans="2:10" ht="25.35" hidden="1" customHeight="1">
      <c r="B431" s="20" t="s">
        <v>878</v>
      </c>
      <c r="C431" s="22" t="s">
        <v>9</v>
      </c>
      <c r="D431" s="36" t="str">
        <f>HYPERLINK("https://intranet.mha.org.uk/search?q="&amp;Table4[[#This Row],[Ref]]&amp;"&amp;qs=true","Search")</f>
        <v>Search</v>
      </c>
      <c r="E431" s="49" t="s">
        <v>879</v>
      </c>
      <c r="F431" s="45">
        <v>45383</v>
      </c>
      <c r="G431" s="43" t="s">
        <v>11</v>
      </c>
      <c r="H431" s="49" t="s">
        <v>880</v>
      </c>
      <c r="I431" s="46">
        <v>433</v>
      </c>
      <c r="J431" s="44"/>
    </row>
    <row r="432" spans="2:10" ht="25.35" hidden="1" customHeight="1">
      <c r="B432" s="20" t="s">
        <v>881</v>
      </c>
      <c r="C432" s="22" t="s">
        <v>9</v>
      </c>
      <c r="D432" s="36" t="str">
        <f>HYPERLINK("https://intranet.mha.org.uk/search?q="&amp;Table4[[#This Row],[Ref]]&amp;"&amp;qs=true","Search")</f>
        <v>Search</v>
      </c>
      <c r="E432" s="49" t="s">
        <v>882</v>
      </c>
      <c r="F432" s="45">
        <v>45444</v>
      </c>
      <c r="G432" s="43" t="s">
        <v>11</v>
      </c>
      <c r="H432" s="49" t="s">
        <v>880</v>
      </c>
      <c r="I432" s="46">
        <v>434</v>
      </c>
      <c r="J432" s="44"/>
    </row>
    <row r="433" spans="2:10" ht="25.35" hidden="1" customHeight="1">
      <c r="B433" s="20" t="s">
        <v>883</v>
      </c>
      <c r="C433" s="22" t="s">
        <v>9</v>
      </c>
      <c r="D433" s="36" t="str">
        <f>HYPERLINK("https://intranet.mha.org.uk/search?q="&amp;Table4[[#This Row],[Ref]]&amp;"&amp;qs=true","Search")</f>
        <v>Search</v>
      </c>
      <c r="E433" s="49" t="s">
        <v>884</v>
      </c>
      <c r="F433" s="45">
        <v>45323</v>
      </c>
      <c r="G433" s="43" t="s">
        <v>11</v>
      </c>
      <c r="H433" s="49" t="s">
        <v>880</v>
      </c>
      <c r="I433" s="46">
        <v>435</v>
      </c>
      <c r="J433" s="44"/>
    </row>
    <row r="434" spans="2:10" ht="25.35" hidden="1" customHeight="1">
      <c r="B434" s="20" t="s">
        <v>885</v>
      </c>
      <c r="C434" s="22" t="s">
        <v>9</v>
      </c>
      <c r="D434" s="36" t="str">
        <f>HYPERLINK("https://intranet.mha.org.uk/search?q="&amp;Table4[[#This Row],[Ref]]&amp;"&amp;qs=true","Search")</f>
        <v>Search</v>
      </c>
      <c r="E434" s="49" t="s">
        <v>886</v>
      </c>
      <c r="F434" s="45">
        <v>45323</v>
      </c>
      <c r="G434" s="43" t="s">
        <v>42</v>
      </c>
      <c r="H434" s="49" t="s">
        <v>880</v>
      </c>
      <c r="I434" s="46">
        <v>436</v>
      </c>
      <c r="J434" s="44"/>
    </row>
    <row r="435" spans="2:10" ht="25.35" hidden="1" customHeight="1">
      <c r="B435" s="20" t="s">
        <v>887</v>
      </c>
      <c r="C435" s="22" t="s">
        <v>9</v>
      </c>
      <c r="D435" s="36" t="str">
        <f>HYPERLINK("https://intranet.mha.org.uk/search?q="&amp;Table4[[#This Row],[Ref]]&amp;"&amp;qs=true","Search")</f>
        <v>Search</v>
      </c>
      <c r="E435" s="49" t="s">
        <v>888</v>
      </c>
      <c r="F435" s="45">
        <v>45658</v>
      </c>
      <c r="G435" s="43" t="s">
        <v>42</v>
      </c>
      <c r="H435" s="49" t="s">
        <v>880</v>
      </c>
      <c r="I435" s="46">
        <v>437</v>
      </c>
      <c r="J435" s="44"/>
    </row>
    <row r="436" spans="2:10" ht="25.35" hidden="1" customHeight="1">
      <c r="B436" s="20" t="s">
        <v>889</v>
      </c>
      <c r="C436" s="22" t="s">
        <v>9</v>
      </c>
      <c r="D436" s="36" t="str">
        <f>HYPERLINK("https://intranet.mha.org.uk/search?q="&amp;Table4[[#This Row],[Ref]]&amp;"&amp;qs=true","Search")</f>
        <v>Search</v>
      </c>
      <c r="E436" s="49" t="s">
        <v>890</v>
      </c>
      <c r="F436" s="45">
        <v>45627</v>
      </c>
      <c r="G436" s="43" t="s">
        <v>11</v>
      </c>
      <c r="H436" s="49" t="s">
        <v>880</v>
      </c>
      <c r="I436" s="46">
        <v>438</v>
      </c>
      <c r="J436" s="44"/>
    </row>
    <row r="437" spans="2:10" ht="25.35" hidden="1" customHeight="1">
      <c r="B437" s="20" t="s">
        <v>891</v>
      </c>
      <c r="C437" s="22" t="s">
        <v>9</v>
      </c>
      <c r="D437" s="36" t="str">
        <f>HYPERLINK("https://intranet.mha.org.uk/search?q="&amp;Table4[[#This Row],[Ref]]&amp;"&amp;qs=true","Search")</f>
        <v>Search</v>
      </c>
      <c r="E437" s="49" t="s">
        <v>892</v>
      </c>
      <c r="F437" s="45">
        <v>45566</v>
      </c>
      <c r="G437" s="43" t="s">
        <v>11</v>
      </c>
      <c r="H437" s="49" t="s">
        <v>880</v>
      </c>
      <c r="I437" s="46">
        <v>439</v>
      </c>
      <c r="J437" s="44"/>
    </row>
    <row r="438" spans="2:10" ht="25.35" hidden="1" customHeight="1">
      <c r="B438" s="20" t="s">
        <v>893</v>
      </c>
      <c r="C438" s="22" t="s">
        <v>9</v>
      </c>
      <c r="D438" s="36" t="str">
        <f>HYPERLINK("https://intranet.mha.org.uk/search?q="&amp;Table4[[#This Row],[Ref]]&amp;"&amp;qs=true","Search")</f>
        <v>Search</v>
      </c>
      <c r="E438" s="49" t="s">
        <v>894</v>
      </c>
      <c r="F438" s="45">
        <v>45474</v>
      </c>
      <c r="G438" s="43" t="s">
        <v>42</v>
      </c>
      <c r="H438" s="49" t="s">
        <v>880</v>
      </c>
      <c r="I438" s="46">
        <v>440</v>
      </c>
      <c r="J438" s="44"/>
    </row>
    <row r="439" spans="2:10" ht="25.35" hidden="1" customHeight="1">
      <c r="B439" s="20" t="s">
        <v>895</v>
      </c>
      <c r="C439" s="22" t="s">
        <v>9</v>
      </c>
      <c r="D439" s="36" t="str">
        <f>HYPERLINK("https://intranet.mha.org.uk/search?q="&amp;Table4[[#This Row],[Ref]]&amp;"&amp;qs=true","Search")</f>
        <v>Search</v>
      </c>
      <c r="E439" s="49" t="s">
        <v>896</v>
      </c>
      <c r="F439" s="45">
        <v>45352</v>
      </c>
      <c r="G439" s="43" t="s">
        <v>11</v>
      </c>
      <c r="H439" s="49" t="s">
        <v>880</v>
      </c>
      <c r="I439" s="46">
        <v>441</v>
      </c>
      <c r="J439" s="44"/>
    </row>
    <row r="440" spans="2:10" ht="25.35" hidden="1" customHeight="1">
      <c r="B440" s="20" t="s">
        <v>897</v>
      </c>
      <c r="C440" s="22" t="s">
        <v>9</v>
      </c>
      <c r="D440" s="36" t="str">
        <f>HYPERLINK("https://intranet.mha.org.uk/search?q="&amp;Table4[[#This Row],[Ref]]&amp;"&amp;qs=true","Search")</f>
        <v>Search</v>
      </c>
      <c r="E440" s="49" t="s">
        <v>898</v>
      </c>
      <c r="F440" s="45">
        <v>45261</v>
      </c>
      <c r="G440" s="43" t="s">
        <v>11</v>
      </c>
      <c r="H440" s="49" t="s">
        <v>880</v>
      </c>
      <c r="I440" s="46">
        <v>442</v>
      </c>
      <c r="J440" s="44"/>
    </row>
    <row r="441" spans="2:10" ht="25.35" hidden="1" customHeight="1">
      <c r="B441" s="32" t="s">
        <v>899</v>
      </c>
      <c r="C441" s="22" t="s">
        <v>9</v>
      </c>
      <c r="D441" s="36" t="str">
        <f>HYPERLINK("https://intranet.mha.org.uk/search?q="&amp;Table4[[#This Row],[Ref]]&amp;"&amp;qs=true","Search")</f>
        <v>Search</v>
      </c>
      <c r="E441" s="49" t="s">
        <v>900</v>
      </c>
      <c r="F441" s="45">
        <v>45170</v>
      </c>
      <c r="G441" s="53" t="s">
        <v>73</v>
      </c>
      <c r="H441" s="49" t="s">
        <v>880</v>
      </c>
      <c r="I441" s="46">
        <v>443</v>
      </c>
      <c r="J441" s="44"/>
    </row>
    <row r="442" spans="2:10" ht="25.35" hidden="1" customHeight="1">
      <c r="B442" s="39" t="s">
        <v>901</v>
      </c>
      <c r="C442" s="23" t="s">
        <v>9</v>
      </c>
      <c r="D442" s="36" t="str">
        <f>HYPERLINK("https://intranet.mha.org.uk/search?q="&amp;Table4[[#This Row],[Ref]]&amp;"&amp;qs=true","Search")</f>
        <v>Search</v>
      </c>
      <c r="E442" s="43" t="s">
        <v>902</v>
      </c>
      <c r="F442" s="45">
        <v>45413</v>
      </c>
      <c r="G442" s="43" t="s">
        <v>11</v>
      </c>
      <c r="H442" s="43" t="s">
        <v>903</v>
      </c>
      <c r="I442" s="46">
        <v>444</v>
      </c>
      <c r="J442" s="44"/>
    </row>
    <row r="443" spans="2:10" ht="25.35" hidden="1" customHeight="1">
      <c r="B443" s="39" t="s">
        <v>904</v>
      </c>
      <c r="C443" s="23" t="s">
        <v>9</v>
      </c>
      <c r="D443" s="36" t="str">
        <f>HYPERLINK("https://intranet.mha.org.uk/search?q="&amp;Table4[[#This Row],[Ref]]&amp;"&amp;qs=true","Search")</f>
        <v>Search</v>
      </c>
      <c r="E443" s="43" t="s">
        <v>905</v>
      </c>
      <c r="F443" s="45">
        <v>45413</v>
      </c>
      <c r="G443" s="43" t="s">
        <v>11</v>
      </c>
      <c r="H443" s="43" t="s">
        <v>903</v>
      </c>
      <c r="I443" s="46">
        <v>445</v>
      </c>
      <c r="J443" s="44"/>
    </row>
    <row r="444" spans="2:10" ht="25.35" hidden="1" customHeight="1">
      <c r="B444" s="33" t="s">
        <v>906</v>
      </c>
      <c r="C444" s="25" t="s">
        <v>9</v>
      </c>
      <c r="D444" s="36" t="str">
        <f>HYPERLINK("https://intranet.mha.org.uk/search?q="&amp;Table4[[#This Row],[Ref]]&amp;"&amp;qs=true","Search")</f>
        <v>Search</v>
      </c>
      <c r="E444" s="54" t="s">
        <v>907</v>
      </c>
      <c r="F444" s="55">
        <v>45658</v>
      </c>
      <c r="G444" s="43" t="s">
        <v>11</v>
      </c>
      <c r="H444" s="43" t="s">
        <v>903</v>
      </c>
      <c r="I444" s="46">
        <v>446</v>
      </c>
      <c r="J444" s="44"/>
    </row>
    <row r="445" spans="2:10" ht="25.35" hidden="1" customHeight="1">
      <c r="B445" s="33" t="s">
        <v>908</v>
      </c>
      <c r="C445" s="25" t="s">
        <v>9</v>
      </c>
      <c r="D445" s="36" t="str">
        <f>HYPERLINK("https://intranet.mha.org.uk/search?q="&amp;Table4[[#This Row],[Ref]]&amp;"&amp;qs=true","Search")</f>
        <v>Search</v>
      </c>
      <c r="E445" s="54" t="s">
        <v>909</v>
      </c>
      <c r="F445" s="55">
        <v>45658</v>
      </c>
      <c r="G445" s="43" t="s">
        <v>42</v>
      </c>
      <c r="H445" s="43" t="s">
        <v>903</v>
      </c>
      <c r="I445" s="46">
        <v>447</v>
      </c>
      <c r="J445" s="44"/>
    </row>
    <row r="446" spans="2:10" ht="25.35" hidden="1" customHeight="1">
      <c r="B446" s="33" t="s">
        <v>910</v>
      </c>
      <c r="C446" s="25" t="s">
        <v>9</v>
      </c>
      <c r="D446" s="36" t="str">
        <f>HYPERLINK("https://intranet.mha.org.uk/search?q="&amp;Table4[[#This Row],[Ref]]&amp;"&amp;qs=true","Search")</f>
        <v>Search</v>
      </c>
      <c r="E446" s="54" t="s">
        <v>911</v>
      </c>
      <c r="F446" s="55">
        <v>45658</v>
      </c>
      <c r="G446" s="43" t="s">
        <v>42</v>
      </c>
      <c r="H446" s="43" t="s">
        <v>903</v>
      </c>
      <c r="I446" s="46">
        <v>448</v>
      </c>
      <c r="J446" s="44"/>
    </row>
    <row r="447" spans="2:10" ht="25.35" hidden="1" customHeight="1">
      <c r="B447" s="33" t="s">
        <v>912</v>
      </c>
      <c r="C447" s="25" t="s">
        <v>9</v>
      </c>
      <c r="D447" s="36" t="str">
        <f>HYPERLINK("https://intranet.mha.org.uk/search?q="&amp;Table4[[#This Row],[Ref]]&amp;"&amp;qs=true","Search")</f>
        <v>Search</v>
      </c>
      <c r="E447" s="54" t="s">
        <v>913</v>
      </c>
      <c r="F447" s="55">
        <v>45658</v>
      </c>
      <c r="G447" s="43" t="s">
        <v>42</v>
      </c>
      <c r="H447" s="43" t="s">
        <v>903</v>
      </c>
      <c r="I447" s="46">
        <v>449</v>
      </c>
      <c r="J447" s="44"/>
    </row>
    <row r="448" spans="2:10" ht="25.35" hidden="1" customHeight="1">
      <c r="B448" s="33" t="s">
        <v>914</v>
      </c>
      <c r="C448" s="25" t="s">
        <v>9</v>
      </c>
      <c r="D448" s="36" t="str">
        <f>HYPERLINK("https://intranet.mha.org.uk/search?q="&amp;Table4[[#This Row],[Ref]]&amp;"&amp;qs=true","Search")</f>
        <v>Search</v>
      </c>
      <c r="E448" s="54" t="s">
        <v>915</v>
      </c>
      <c r="F448" s="55">
        <v>45444</v>
      </c>
      <c r="G448" s="43" t="s">
        <v>11</v>
      </c>
      <c r="H448" s="43" t="s">
        <v>903</v>
      </c>
      <c r="I448" s="46">
        <v>450</v>
      </c>
      <c r="J448" s="44"/>
    </row>
    <row r="449" spans="2:10" ht="25.35" hidden="1" customHeight="1">
      <c r="B449" s="33" t="s">
        <v>916</v>
      </c>
      <c r="C449" s="25" t="s">
        <v>9</v>
      </c>
      <c r="D449" s="36" t="str">
        <f>HYPERLINK("https://intranet.mha.org.uk/search?q="&amp;Table4[[#This Row],[Ref]]&amp;"&amp;qs=true","Search")</f>
        <v>Search</v>
      </c>
      <c r="E449" s="54" t="s">
        <v>917</v>
      </c>
      <c r="F449" s="55">
        <v>45413</v>
      </c>
      <c r="G449" s="43" t="s">
        <v>73</v>
      </c>
      <c r="H449" s="43" t="s">
        <v>903</v>
      </c>
      <c r="I449" s="46">
        <v>451</v>
      </c>
      <c r="J449" s="44"/>
    </row>
    <row r="450" spans="2:10" ht="25.35" hidden="1" customHeight="1">
      <c r="B450" s="33" t="s">
        <v>918</v>
      </c>
      <c r="C450" s="25" t="s">
        <v>9</v>
      </c>
      <c r="D450" s="36" t="str">
        <f>HYPERLINK("https://intranet.mha.org.uk/search?q="&amp;Table4[[#This Row],[Ref]]&amp;"&amp;qs=true","Search")</f>
        <v>Search</v>
      </c>
      <c r="E450" s="54" t="s">
        <v>919</v>
      </c>
      <c r="F450" s="55">
        <v>45413</v>
      </c>
      <c r="G450" s="43" t="s">
        <v>42</v>
      </c>
      <c r="H450" s="43" t="s">
        <v>903</v>
      </c>
      <c r="I450" s="46">
        <v>452</v>
      </c>
      <c r="J450" s="44"/>
    </row>
    <row r="451" spans="2:10" ht="25.35" hidden="1" customHeight="1">
      <c r="B451" s="33" t="s">
        <v>920</v>
      </c>
      <c r="C451" s="25" t="s">
        <v>9</v>
      </c>
      <c r="D451" s="36" t="str">
        <f>HYPERLINK("https://intranet.mha.org.uk/search?q="&amp;Table4[[#This Row],[Ref]]&amp;"&amp;qs=true","Search")</f>
        <v>Search</v>
      </c>
      <c r="E451" s="54" t="s">
        <v>921</v>
      </c>
      <c r="F451" s="55">
        <v>45658</v>
      </c>
      <c r="G451" s="43" t="s">
        <v>42</v>
      </c>
      <c r="H451" s="43" t="s">
        <v>903</v>
      </c>
      <c r="I451" s="46">
        <v>453</v>
      </c>
      <c r="J451" s="44"/>
    </row>
    <row r="452" spans="2:10" ht="25.35" hidden="1" customHeight="1">
      <c r="B452" s="33" t="s">
        <v>922</v>
      </c>
      <c r="C452" s="25" t="s">
        <v>9</v>
      </c>
      <c r="D452" s="36" t="str">
        <f>HYPERLINK("https://intranet.mha.org.uk/search?q="&amp;Table4[[#This Row],[Ref]]&amp;"&amp;qs=true","Search")</f>
        <v>Search</v>
      </c>
      <c r="E452" s="54" t="s">
        <v>923</v>
      </c>
      <c r="F452" s="55">
        <v>45658</v>
      </c>
      <c r="G452" s="43" t="s">
        <v>73</v>
      </c>
      <c r="H452" s="43" t="s">
        <v>903</v>
      </c>
      <c r="I452" s="46">
        <v>454</v>
      </c>
      <c r="J452" s="44"/>
    </row>
    <row r="453" spans="2:10" ht="25.35" hidden="1" customHeight="1">
      <c r="B453" s="33" t="s">
        <v>924</v>
      </c>
      <c r="C453" s="25" t="s">
        <v>9</v>
      </c>
      <c r="D453" s="36" t="str">
        <f>HYPERLINK("https://intranet.mha.org.uk/search?q="&amp;Table4[[#This Row],[Ref]]&amp;"&amp;qs=true","Search")</f>
        <v>Search</v>
      </c>
      <c r="E453" s="54" t="s">
        <v>925</v>
      </c>
      <c r="F453" s="55">
        <v>45658</v>
      </c>
      <c r="G453" s="43" t="s">
        <v>42</v>
      </c>
      <c r="H453" s="43" t="s">
        <v>903</v>
      </c>
      <c r="I453" s="46">
        <v>455</v>
      </c>
      <c r="J453" s="44"/>
    </row>
    <row r="454" spans="2:10" ht="25.35" hidden="1" customHeight="1">
      <c r="B454" s="33" t="s">
        <v>926</v>
      </c>
      <c r="C454" s="25" t="s">
        <v>9</v>
      </c>
      <c r="D454" s="36" t="str">
        <f>HYPERLINK("https://intranet.mha.org.uk/search?q="&amp;Table4[[#This Row],[Ref]]&amp;"&amp;qs=true","Search")</f>
        <v>Search</v>
      </c>
      <c r="E454" s="54" t="s">
        <v>927</v>
      </c>
      <c r="F454" s="55">
        <v>45413</v>
      </c>
      <c r="G454" s="43" t="s">
        <v>42</v>
      </c>
      <c r="H454" s="43" t="s">
        <v>903</v>
      </c>
      <c r="I454" s="46">
        <v>456</v>
      </c>
      <c r="J454" s="44"/>
    </row>
    <row r="455" spans="2:10" ht="25.35" hidden="1" customHeight="1">
      <c r="B455" s="33" t="s">
        <v>928</v>
      </c>
      <c r="C455" s="25" t="s">
        <v>9</v>
      </c>
      <c r="D455" s="36" t="str">
        <f>HYPERLINK("https://intranet.mha.org.uk/search?q="&amp;Table4[[#This Row],[Ref]]&amp;"&amp;qs=true","Search")</f>
        <v>Search</v>
      </c>
      <c r="E455" s="54" t="s">
        <v>929</v>
      </c>
      <c r="F455" s="55">
        <v>45413</v>
      </c>
      <c r="G455" s="43" t="s">
        <v>42</v>
      </c>
      <c r="H455" s="43" t="s">
        <v>903</v>
      </c>
      <c r="I455" s="46">
        <v>457</v>
      </c>
      <c r="J455" s="44"/>
    </row>
    <row r="456" spans="2:10" ht="25.35" hidden="1" customHeight="1">
      <c r="B456" s="33" t="s">
        <v>930</v>
      </c>
      <c r="C456" s="25" t="s">
        <v>9</v>
      </c>
      <c r="D456" s="36" t="str">
        <f>HYPERLINK("https://intranet.mha.org.uk/search?q="&amp;Table4[[#This Row],[Ref]]&amp;"&amp;qs=true","Search")</f>
        <v>Search</v>
      </c>
      <c r="E456" s="54" t="s">
        <v>931</v>
      </c>
      <c r="F456" s="55">
        <v>45597</v>
      </c>
      <c r="G456" s="43" t="s">
        <v>11</v>
      </c>
      <c r="H456" s="43" t="s">
        <v>903</v>
      </c>
      <c r="I456" s="46">
        <v>458</v>
      </c>
      <c r="J456" s="44"/>
    </row>
    <row r="457" spans="2:10" ht="25.35" hidden="1" customHeight="1">
      <c r="B457" s="33" t="s">
        <v>932</v>
      </c>
      <c r="C457" s="25" t="s">
        <v>9</v>
      </c>
      <c r="D457" s="36" t="str">
        <f>HYPERLINK("https://intranet.mha.org.uk/search?q="&amp;Table4[[#This Row],[Ref]]&amp;"&amp;qs=true","Search")</f>
        <v>Search</v>
      </c>
      <c r="E457" s="54" t="s">
        <v>933</v>
      </c>
      <c r="F457" s="55">
        <v>45383</v>
      </c>
      <c r="G457" s="43" t="s">
        <v>42</v>
      </c>
      <c r="H457" s="43" t="s">
        <v>903</v>
      </c>
      <c r="I457" s="46">
        <v>459</v>
      </c>
      <c r="J457" s="44"/>
    </row>
    <row r="458" spans="2:10" ht="25.35" hidden="1" customHeight="1">
      <c r="B458" s="34" t="s">
        <v>934</v>
      </c>
      <c r="C458" s="26" t="s">
        <v>9</v>
      </c>
      <c r="D458" s="36" t="str">
        <f>HYPERLINK("https://intranet.mha.org.uk/search?q="&amp;Table4[[#This Row],[Ref]]&amp;"&amp;qs=true","Search")</f>
        <v>Search</v>
      </c>
      <c r="E458" s="54" t="s">
        <v>935</v>
      </c>
      <c r="F458" s="55">
        <v>45474</v>
      </c>
      <c r="G458" s="43" t="s">
        <v>11</v>
      </c>
      <c r="H458" s="43" t="s">
        <v>903</v>
      </c>
      <c r="I458" s="46">
        <v>460</v>
      </c>
      <c r="J458" s="44"/>
    </row>
    <row r="459" spans="2:10" ht="25.35" hidden="1" customHeight="1">
      <c r="B459" s="34" t="s">
        <v>936</v>
      </c>
      <c r="C459" s="26"/>
      <c r="D459" s="36" t="str">
        <f>HYPERLINK("https://intranet.mha.org.uk/search?q="&amp;Table4[[#This Row],[Ref]]&amp;"&amp;qs=true","Search")</f>
        <v>Search</v>
      </c>
      <c r="E459" s="54" t="s">
        <v>937</v>
      </c>
      <c r="F459" s="55">
        <v>45200</v>
      </c>
      <c r="G459" s="43" t="s">
        <v>11</v>
      </c>
      <c r="H459" s="43" t="s">
        <v>903</v>
      </c>
      <c r="I459" s="46">
        <v>461</v>
      </c>
      <c r="J459" s="44"/>
    </row>
    <row r="460" spans="2:10" ht="25.35" hidden="1" customHeight="1">
      <c r="B460" s="34" t="s">
        <v>938</v>
      </c>
      <c r="C460" s="26"/>
      <c r="D460" s="36" t="str">
        <f>HYPERLINK("https://intranet.mha.org.uk/search?q="&amp;Table4[[#This Row],[Ref]]&amp;"&amp;qs=true","Search")</f>
        <v>Search</v>
      </c>
      <c r="E460" s="54" t="s">
        <v>939</v>
      </c>
      <c r="F460" s="55">
        <v>45200</v>
      </c>
      <c r="G460" s="43" t="s">
        <v>11</v>
      </c>
      <c r="H460" s="43" t="s">
        <v>903</v>
      </c>
      <c r="I460" s="46">
        <v>462</v>
      </c>
      <c r="J460" s="44"/>
    </row>
    <row r="461" spans="2:10" ht="25.35" hidden="1" customHeight="1">
      <c r="B461" s="34" t="s">
        <v>940</v>
      </c>
      <c r="C461" s="26" t="s">
        <v>9</v>
      </c>
      <c r="D461" s="36" t="str">
        <f>HYPERLINK("https://intranet.mha.org.uk/search?q="&amp;Table4[[#This Row],[Ref]]&amp;"&amp;qs=true","Search")</f>
        <v>Search</v>
      </c>
      <c r="E461" s="54" t="s">
        <v>941</v>
      </c>
      <c r="F461" s="55">
        <v>45413</v>
      </c>
      <c r="G461" s="43" t="s">
        <v>11</v>
      </c>
      <c r="H461" s="43" t="s">
        <v>903</v>
      </c>
      <c r="I461" s="46">
        <v>463</v>
      </c>
      <c r="J461" s="44"/>
    </row>
    <row r="462" spans="2:10" ht="25.35" hidden="1" customHeight="1">
      <c r="B462" s="34" t="s">
        <v>942</v>
      </c>
      <c r="C462" s="26" t="s">
        <v>9</v>
      </c>
      <c r="D462" s="36" t="str">
        <f>HYPERLINK("https://intranet.mha.org.uk/search?q="&amp;Table4[[#This Row],[Ref]]&amp;"&amp;qs=true","Search")</f>
        <v>Search</v>
      </c>
      <c r="E462" s="54" t="s">
        <v>943</v>
      </c>
      <c r="F462" s="55">
        <v>45413</v>
      </c>
      <c r="G462" s="43" t="s">
        <v>73</v>
      </c>
      <c r="H462" s="43" t="s">
        <v>903</v>
      </c>
      <c r="I462" s="46">
        <v>464</v>
      </c>
      <c r="J462" s="44"/>
    </row>
    <row r="463" spans="2:10" ht="25.35" hidden="1" customHeight="1">
      <c r="B463" s="34" t="s">
        <v>944</v>
      </c>
      <c r="C463" s="26" t="s">
        <v>9</v>
      </c>
      <c r="D463" s="36" t="str">
        <f>HYPERLINK("https://intranet.mha.org.uk/search?q="&amp;Table4[[#This Row],[Ref]]&amp;"&amp;qs=true","Search")</f>
        <v>Search</v>
      </c>
      <c r="E463" s="54" t="s">
        <v>945</v>
      </c>
      <c r="F463" s="55">
        <v>45413</v>
      </c>
      <c r="G463" s="43" t="s">
        <v>42</v>
      </c>
      <c r="H463" s="43" t="s">
        <v>903</v>
      </c>
      <c r="I463" s="46">
        <v>465</v>
      </c>
      <c r="J463" s="44"/>
    </row>
    <row r="464" spans="2:10" ht="25.35" hidden="1" customHeight="1">
      <c r="B464" s="34" t="s">
        <v>946</v>
      </c>
      <c r="C464" s="26" t="s">
        <v>9</v>
      </c>
      <c r="D464" s="36" t="str">
        <f>HYPERLINK("https://intranet.mha.org.uk/search?q="&amp;Table4[[#This Row],[Ref]]&amp;"&amp;qs=true","Search")</f>
        <v>Search</v>
      </c>
      <c r="E464" s="54" t="s">
        <v>947</v>
      </c>
      <c r="F464" s="55">
        <v>45413</v>
      </c>
      <c r="G464" s="43" t="s">
        <v>11</v>
      </c>
      <c r="H464" s="43" t="s">
        <v>903</v>
      </c>
      <c r="I464" s="46">
        <v>466</v>
      </c>
      <c r="J464" s="44"/>
    </row>
    <row r="465" spans="2:10" ht="25.35" hidden="1" customHeight="1">
      <c r="B465" s="34" t="s">
        <v>948</v>
      </c>
      <c r="C465" s="26" t="s">
        <v>9</v>
      </c>
      <c r="D465" s="36" t="str">
        <f>HYPERLINK("https://intranet.mha.org.uk/search?q="&amp;Table4[[#This Row],[Ref]]&amp;"&amp;qs=true","Search")</f>
        <v>Search</v>
      </c>
      <c r="E465" s="54" t="s">
        <v>949</v>
      </c>
      <c r="F465" s="55">
        <v>45413</v>
      </c>
      <c r="G465" s="43" t="s">
        <v>73</v>
      </c>
      <c r="H465" s="43" t="s">
        <v>903</v>
      </c>
      <c r="I465" s="46">
        <v>467</v>
      </c>
      <c r="J465" s="44"/>
    </row>
    <row r="466" spans="2:10" ht="25.35" hidden="1" customHeight="1">
      <c r="B466" s="34" t="s">
        <v>950</v>
      </c>
      <c r="C466" s="26" t="s">
        <v>9</v>
      </c>
      <c r="D466" s="36" t="str">
        <f>HYPERLINK("https://intranet.mha.org.uk/search?q="&amp;Table4[[#This Row],[Ref]]&amp;"&amp;qs=true","Search")</f>
        <v>Search</v>
      </c>
      <c r="E466" s="54" t="s">
        <v>951</v>
      </c>
      <c r="F466" s="55">
        <v>45444</v>
      </c>
      <c r="G466" s="43" t="s">
        <v>11</v>
      </c>
      <c r="H466" s="43" t="s">
        <v>903</v>
      </c>
      <c r="I466" s="46">
        <v>468</v>
      </c>
      <c r="J466" s="44"/>
    </row>
    <row r="467" spans="2:10" ht="25.35" hidden="1" customHeight="1">
      <c r="B467" s="34" t="s">
        <v>952</v>
      </c>
      <c r="C467" s="26" t="s">
        <v>9</v>
      </c>
      <c r="D467" s="36" t="str">
        <f>HYPERLINK("https://intranet.mha.org.uk/search?q="&amp;Table4[[#This Row],[Ref]]&amp;"&amp;qs=true","Search")</f>
        <v>Search</v>
      </c>
      <c r="E467" s="54" t="s">
        <v>953</v>
      </c>
      <c r="F467" s="55">
        <v>45383</v>
      </c>
      <c r="G467" s="43" t="s">
        <v>73</v>
      </c>
      <c r="H467" s="43" t="s">
        <v>903</v>
      </c>
      <c r="I467" s="46">
        <v>469</v>
      </c>
      <c r="J467" s="44"/>
    </row>
    <row r="468" spans="2:10" ht="25.35" hidden="1" customHeight="1">
      <c r="B468" s="34" t="s">
        <v>954</v>
      </c>
      <c r="C468" s="26" t="s">
        <v>9</v>
      </c>
      <c r="D468" s="36" t="str">
        <f>HYPERLINK("https://intranet.mha.org.uk/search?q="&amp;Table4[[#This Row],[Ref]]&amp;"&amp;qs=true","Search")</f>
        <v>Search</v>
      </c>
      <c r="E468" s="54" t="s">
        <v>955</v>
      </c>
      <c r="F468" s="55">
        <v>45413</v>
      </c>
      <c r="G468" s="43" t="s">
        <v>11</v>
      </c>
      <c r="H468" s="43" t="s">
        <v>903</v>
      </c>
      <c r="I468" s="46">
        <v>470</v>
      </c>
      <c r="J468" s="44"/>
    </row>
    <row r="469" spans="2:10" ht="25.35" hidden="1" customHeight="1">
      <c r="B469" s="33" t="s">
        <v>956</v>
      </c>
      <c r="C469" s="25" t="s">
        <v>9</v>
      </c>
      <c r="D469" s="36" t="str">
        <f>HYPERLINK("https://intranet.mha.org.uk/search?q="&amp;Table4[[#This Row],[Ref]]&amp;"&amp;qs=true","Search")</f>
        <v>Search</v>
      </c>
      <c r="E469" s="54" t="s">
        <v>957</v>
      </c>
      <c r="F469" s="55">
        <v>45383</v>
      </c>
      <c r="G469" s="43" t="s">
        <v>11</v>
      </c>
      <c r="H469" s="43" t="s">
        <v>903</v>
      </c>
      <c r="I469" s="46">
        <v>471</v>
      </c>
      <c r="J469" s="44"/>
    </row>
    <row r="470" spans="2:10" ht="25.35" hidden="1" customHeight="1">
      <c r="B470" s="34" t="s">
        <v>958</v>
      </c>
      <c r="C470" s="26"/>
      <c r="D470" s="36" t="str">
        <f>HYPERLINK("https://intranet.mha.org.uk/search?q="&amp;Table4[[#This Row],[Ref]]&amp;"&amp;qs=true","Search")</f>
        <v>Search</v>
      </c>
      <c r="E470" s="54" t="s">
        <v>959</v>
      </c>
      <c r="F470" s="55">
        <v>44713</v>
      </c>
      <c r="G470" s="43" t="s">
        <v>11</v>
      </c>
      <c r="H470" s="43" t="s">
        <v>903</v>
      </c>
      <c r="I470" s="46">
        <v>472</v>
      </c>
      <c r="J470" s="44"/>
    </row>
    <row r="471" spans="2:10" ht="25.35" hidden="1" customHeight="1">
      <c r="B471" s="34" t="s">
        <v>960</v>
      </c>
      <c r="C471" s="26" t="s">
        <v>9</v>
      </c>
      <c r="D471" s="36" t="str">
        <f>HYPERLINK("https://intranet.mha.org.uk/search?q="&amp;Table4[[#This Row],[Ref]]&amp;"&amp;qs=true","Search")</f>
        <v>Search</v>
      </c>
      <c r="E471" s="54" t="s">
        <v>961</v>
      </c>
      <c r="F471" s="55">
        <v>45413</v>
      </c>
      <c r="G471" s="43" t="s">
        <v>11</v>
      </c>
      <c r="H471" s="43" t="s">
        <v>903</v>
      </c>
      <c r="I471" s="46">
        <v>473</v>
      </c>
      <c r="J471" s="44"/>
    </row>
    <row r="472" spans="2:10" ht="25.35" hidden="1" customHeight="1">
      <c r="B472" s="34" t="s">
        <v>962</v>
      </c>
      <c r="C472" s="26" t="s">
        <v>9</v>
      </c>
      <c r="D472" s="36" t="str">
        <f>HYPERLINK("https://intranet.mha.org.uk/search?q="&amp;Table4[[#This Row],[Ref]]&amp;"&amp;qs=true","Search")</f>
        <v>Search</v>
      </c>
      <c r="E472" s="54" t="s">
        <v>963</v>
      </c>
      <c r="F472" s="55">
        <v>45383</v>
      </c>
      <c r="G472" s="43" t="s">
        <v>11</v>
      </c>
      <c r="H472" s="43" t="s">
        <v>903</v>
      </c>
      <c r="I472" s="46">
        <v>474</v>
      </c>
      <c r="J472" s="44"/>
    </row>
    <row r="473" spans="2:10" ht="25.35" hidden="1" customHeight="1">
      <c r="B473" s="34" t="s">
        <v>964</v>
      </c>
      <c r="C473" s="26" t="s">
        <v>9</v>
      </c>
      <c r="D473" s="36" t="str">
        <f>HYPERLINK("https://intranet.mha.org.uk/search?q="&amp;Table4[[#This Row],[Ref]]&amp;"&amp;qs=true","Search")</f>
        <v>Search</v>
      </c>
      <c r="E473" s="54" t="s">
        <v>965</v>
      </c>
      <c r="F473" s="55">
        <v>45383</v>
      </c>
      <c r="G473" s="43" t="s">
        <v>73</v>
      </c>
      <c r="H473" s="43" t="s">
        <v>903</v>
      </c>
      <c r="I473" s="46">
        <v>475</v>
      </c>
      <c r="J473" s="44"/>
    </row>
    <row r="474" spans="2:10" ht="25.35" hidden="1" customHeight="1">
      <c r="B474" s="34" t="s">
        <v>966</v>
      </c>
      <c r="C474" s="26" t="s">
        <v>9</v>
      </c>
      <c r="D474" s="36" t="str">
        <f>HYPERLINK("https://intranet.mha.org.uk/search?q="&amp;Table4[[#This Row],[Ref]]&amp;"&amp;qs=true","Search")</f>
        <v>Search</v>
      </c>
      <c r="E474" s="54" t="s">
        <v>967</v>
      </c>
      <c r="F474" s="55">
        <v>45383</v>
      </c>
      <c r="G474" s="43" t="s">
        <v>73</v>
      </c>
      <c r="H474" s="43" t="s">
        <v>903</v>
      </c>
      <c r="I474" s="46">
        <v>476</v>
      </c>
      <c r="J474" s="44"/>
    </row>
    <row r="475" spans="2:10" ht="25.35" hidden="1" customHeight="1">
      <c r="B475" s="33" t="s">
        <v>968</v>
      </c>
      <c r="C475" s="25" t="s">
        <v>9</v>
      </c>
      <c r="D475" s="36" t="str">
        <f>HYPERLINK("https://intranet.mha.org.uk/search?q="&amp;Table4[[#This Row],[Ref]]&amp;"&amp;qs=true","Search")</f>
        <v>Search</v>
      </c>
      <c r="E475" s="54" t="s">
        <v>969</v>
      </c>
      <c r="F475" s="55">
        <v>45474</v>
      </c>
      <c r="G475" s="43" t="s">
        <v>11</v>
      </c>
      <c r="H475" s="43" t="s">
        <v>903</v>
      </c>
      <c r="I475" s="46">
        <v>477</v>
      </c>
      <c r="J475" s="44"/>
    </row>
    <row r="476" spans="2:10" ht="25.35" hidden="1" customHeight="1">
      <c r="B476" s="34" t="s">
        <v>970</v>
      </c>
      <c r="C476" s="26" t="s">
        <v>9</v>
      </c>
      <c r="D476" s="36" t="str">
        <f>HYPERLINK("https://intranet.mha.org.uk/search?q="&amp;Table4[[#This Row],[Ref]]&amp;"&amp;qs=true","Search")</f>
        <v>Search</v>
      </c>
      <c r="E476" s="54" t="s">
        <v>971</v>
      </c>
      <c r="F476" s="55">
        <v>45474</v>
      </c>
      <c r="G476" s="43" t="s">
        <v>42</v>
      </c>
      <c r="H476" s="43" t="s">
        <v>903</v>
      </c>
      <c r="I476" s="46">
        <v>478</v>
      </c>
      <c r="J476" s="44"/>
    </row>
    <row r="477" spans="2:10" ht="25.35" hidden="1" customHeight="1">
      <c r="B477" s="34" t="s">
        <v>972</v>
      </c>
      <c r="C477" s="26" t="s">
        <v>9</v>
      </c>
      <c r="D477" s="36" t="str">
        <f>HYPERLINK("https://intranet.mha.org.uk/search?q="&amp;Table4[[#This Row],[Ref]]&amp;"&amp;qs=true","Search")</f>
        <v>Search</v>
      </c>
      <c r="E477" s="54" t="s">
        <v>973</v>
      </c>
      <c r="F477" s="55">
        <v>45413</v>
      </c>
      <c r="G477" s="43" t="s">
        <v>11</v>
      </c>
      <c r="H477" s="43" t="s">
        <v>903</v>
      </c>
      <c r="I477" s="46">
        <v>479</v>
      </c>
      <c r="J477" s="44"/>
    </row>
    <row r="478" spans="2:10" ht="25.35" hidden="1" customHeight="1">
      <c r="B478" s="34" t="s">
        <v>974</v>
      </c>
      <c r="C478" s="26" t="s">
        <v>9</v>
      </c>
      <c r="D478" s="36" t="str">
        <f>HYPERLINK("https://intranet.mha.org.uk/search?q="&amp;Table4[[#This Row],[Ref]]&amp;"&amp;qs=true","Search")</f>
        <v>Search</v>
      </c>
      <c r="E478" s="54" t="s">
        <v>975</v>
      </c>
      <c r="F478" s="55">
        <v>45413</v>
      </c>
      <c r="G478" s="43" t="s">
        <v>11</v>
      </c>
      <c r="H478" s="43" t="s">
        <v>903</v>
      </c>
      <c r="I478" s="46">
        <v>480</v>
      </c>
      <c r="J478" s="44"/>
    </row>
    <row r="479" spans="2:10" ht="25.35" hidden="1" customHeight="1">
      <c r="B479" s="34" t="s">
        <v>976</v>
      </c>
      <c r="C479" s="26" t="s">
        <v>9</v>
      </c>
      <c r="D479" s="36" t="str">
        <f>HYPERLINK("https://intranet.mha.org.uk/search?q="&amp;Table4[[#This Row],[Ref]]&amp;"&amp;qs=true","Search")</f>
        <v>Search</v>
      </c>
      <c r="E479" s="54" t="s">
        <v>977</v>
      </c>
      <c r="F479" s="55">
        <v>45444</v>
      </c>
      <c r="G479" s="43" t="s">
        <v>11</v>
      </c>
      <c r="H479" s="43" t="s">
        <v>903</v>
      </c>
      <c r="I479" s="46">
        <v>481</v>
      </c>
      <c r="J479" s="44"/>
    </row>
    <row r="480" spans="2:10" ht="25.35" hidden="1" customHeight="1">
      <c r="B480" s="33" t="s">
        <v>978</v>
      </c>
      <c r="C480" s="25" t="s">
        <v>9</v>
      </c>
      <c r="D480" s="36" t="str">
        <f>HYPERLINK("https://intranet.mha.org.uk/search?q="&amp;Table4[[#This Row],[Ref]]&amp;"&amp;qs=true","Search")</f>
        <v>Search</v>
      </c>
      <c r="E480" s="54" t="s">
        <v>979</v>
      </c>
      <c r="F480" s="55">
        <v>45383</v>
      </c>
      <c r="G480" s="43" t="s">
        <v>11</v>
      </c>
      <c r="H480" s="43" t="s">
        <v>903</v>
      </c>
      <c r="I480" s="46">
        <v>482</v>
      </c>
      <c r="J480" s="44"/>
    </row>
    <row r="481" spans="2:10" ht="25.35" hidden="1" customHeight="1">
      <c r="B481" s="34" t="s">
        <v>980</v>
      </c>
      <c r="C481" s="26" t="s">
        <v>9</v>
      </c>
      <c r="D481" s="36" t="str">
        <f>HYPERLINK("https://intranet.mha.org.uk/search?q="&amp;Table4[[#This Row],[Ref]]&amp;"&amp;qs=true","Search")</f>
        <v>Search</v>
      </c>
      <c r="E481" s="54" t="s">
        <v>981</v>
      </c>
      <c r="F481" s="55">
        <v>45566</v>
      </c>
      <c r="G481" s="43" t="s">
        <v>11</v>
      </c>
      <c r="H481" s="43" t="s">
        <v>903</v>
      </c>
      <c r="I481" s="46">
        <v>483</v>
      </c>
      <c r="J481" s="44"/>
    </row>
    <row r="482" spans="2:10" ht="25.35" hidden="1" customHeight="1">
      <c r="B482" s="34" t="s">
        <v>982</v>
      </c>
      <c r="C482" s="26" t="s">
        <v>9</v>
      </c>
      <c r="D482" s="36" t="str">
        <f>HYPERLINK("https://intranet.mha.org.uk/search?q="&amp;Table4[[#This Row],[Ref]]&amp;"&amp;qs=true","Search")</f>
        <v>Search</v>
      </c>
      <c r="E482" s="54" t="s">
        <v>983</v>
      </c>
      <c r="F482" s="55">
        <v>45413</v>
      </c>
      <c r="G482" s="43" t="s">
        <v>42</v>
      </c>
      <c r="H482" s="43" t="s">
        <v>903</v>
      </c>
      <c r="I482" s="46">
        <v>484</v>
      </c>
      <c r="J482" s="44"/>
    </row>
    <row r="483" spans="2:10" ht="25.35" hidden="1" customHeight="1">
      <c r="B483" s="34" t="s">
        <v>984</v>
      </c>
      <c r="C483" s="26"/>
      <c r="D483" s="36" t="str">
        <f>HYPERLINK("https://intranet.mha.org.uk/search?q="&amp;Table4[[#This Row],[Ref]]&amp;"&amp;qs=true","Search")</f>
        <v>Search</v>
      </c>
      <c r="E483" s="54" t="s">
        <v>985</v>
      </c>
      <c r="F483" s="55">
        <v>44682</v>
      </c>
      <c r="G483" s="43" t="s">
        <v>11</v>
      </c>
      <c r="H483" s="43" t="s">
        <v>903</v>
      </c>
      <c r="I483" s="46">
        <v>485</v>
      </c>
      <c r="J483" s="44"/>
    </row>
    <row r="484" spans="2:10" ht="25.35" hidden="1" customHeight="1">
      <c r="B484" s="34" t="s">
        <v>986</v>
      </c>
      <c r="C484" s="26" t="s">
        <v>9</v>
      </c>
      <c r="D484" s="36" t="str">
        <f>HYPERLINK("https://intranet.mha.org.uk/search?q="&amp;Table4[[#This Row],[Ref]]&amp;"&amp;qs=true","Search")</f>
        <v>Search</v>
      </c>
      <c r="E484" s="54" t="s">
        <v>987</v>
      </c>
      <c r="F484" s="55">
        <v>45413</v>
      </c>
      <c r="G484" s="43" t="s">
        <v>11</v>
      </c>
      <c r="H484" s="43" t="s">
        <v>903</v>
      </c>
      <c r="I484" s="46">
        <v>486</v>
      </c>
      <c r="J484" s="44"/>
    </row>
    <row r="485" spans="2:10" ht="25.35" hidden="1" customHeight="1">
      <c r="B485" s="34" t="s">
        <v>988</v>
      </c>
      <c r="C485" s="26" t="s">
        <v>9</v>
      </c>
      <c r="D485" s="36" t="str">
        <f>HYPERLINK("https://intranet.mha.org.uk/search?q="&amp;Table4[[#This Row],[Ref]]&amp;"&amp;qs=true","Search")</f>
        <v>Search</v>
      </c>
      <c r="E485" s="54" t="s">
        <v>989</v>
      </c>
      <c r="F485" s="55">
        <v>45413</v>
      </c>
      <c r="G485" s="43" t="s">
        <v>11</v>
      </c>
      <c r="H485" s="43" t="s">
        <v>903</v>
      </c>
      <c r="I485" s="46">
        <v>487</v>
      </c>
      <c r="J485" s="44"/>
    </row>
    <row r="486" spans="2:10" ht="25.35" hidden="1" customHeight="1">
      <c r="B486" s="33" t="s">
        <v>990</v>
      </c>
      <c r="C486" s="25" t="s">
        <v>9</v>
      </c>
      <c r="D486" s="36" t="str">
        <f>HYPERLINK("https://intranet.mha.org.uk/search?q="&amp;Table4[[#This Row],[Ref]]&amp;"&amp;qs=true","Search")</f>
        <v>Search</v>
      </c>
      <c r="E486" s="54" t="s">
        <v>991</v>
      </c>
      <c r="F486" s="55">
        <v>45383</v>
      </c>
      <c r="G486" s="43" t="s">
        <v>73</v>
      </c>
      <c r="H486" s="43" t="s">
        <v>903</v>
      </c>
      <c r="I486" s="46">
        <v>488</v>
      </c>
      <c r="J486" s="44"/>
    </row>
    <row r="487" spans="2:10" ht="25.35" hidden="1" customHeight="1">
      <c r="B487" s="33" t="s">
        <v>992</v>
      </c>
      <c r="C487" s="25" t="s">
        <v>9</v>
      </c>
      <c r="D487" s="36" t="str">
        <f>HYPERLINK("https://intranet.mha.org.uk/search?q="&amp;Table4[[#This Row],[Ref]]&amp;"&amp;qs=true","Search")</f>
        <v>Search</v>
      </c>
      <c r="E487" s="54" t="s">
        <v>993</v>
      </c>
      <c r="F487" s="55">
        <v>45627</v>
      </c>
      <c r="G487" s="43" t="s">
        <v>42</v>
      </c>
      <c r="H487" s="43" t="s">
        <v>903</v>
      </c>
      <c r="I487" s="46">
        <v>489</v>
      </c>
      <c r="J487" s="44"/>
    </row>
    <row r="488" spans="2:10" ht="25.35" hidden="1" customHeight="1">
      <c r="B488" s="34" t="s">
        <v>994</v>
      </c>
      <c r="C488" s="26" t="s">
        <v>9</v>
      </c>
      <c r="D488" s="36" t="str">
        <f>HYPERLINK("https://intranet.mha.org.uk/search?q="&amp;Table4[[#This Row],[Ref]]&amp;"&amp;qs=true","Search")</f>
        <v>Search</v>
      </c>
      <c r="E488" s="54" t="s">
        <v>995</v>
      </c>
      <c r="F488" s="55">
        <v>45383</v>
      </c>
      <c r="G488" s="43" t="s">
        <v>42</v>
      </c>
      <c r="H488" s="43" t="s">
        <v>903</v>
      </c>
      <c r="I488" s="46">
        <v>490</v>
      </c>
      <c r="J488" s="44"/>
    </row>
    <row r="489" spans="2:10" ht="25.35" hidden="1" customHeight="1">
      <c r="B489" s="33" t="s">
        <v>996</v>
      </c>
      <c r="C489" s="25" t="s">
        <v>9</v>
      </c>
      <c r="D489" s="36" t="str">
        <f>HYPERLINK("https://intranet.mha.org.uk/search?q="&amp;Table4[[#This Row],[Ref]]&amp;"&amp;qs=true","Search")</f>
        <v>Search</v>
      </c>
      <c r="E489" s="54" t="s">
        <v>997</v>
      </c>
      <c r="F489" s="55">
        <v>45444</v>
      </c>
      <c r="G489" s="43" t="s">
        <v>11</v>
      </c>
      <c r="H489" s="43" t="s">
        <v>903</v>
      </c>
      <c r="I489" s="46">
        <v>491</v>
      </c>
      <c r="J489" s="44"/>
    </row>
    <row r="490" spans="2:10" ht="25.35" hidden="1" customHeight="1">
      <c r="B490" s="33" t="s">
        <v>998</v>
      </c>
      <c r="C490" s="25" t="s">
        <v>9</v>
      </c>
      <c r="D490" s="36" t="str">
        <f>HYPERLINK("https://intranet.mha.org.uk/search?q="&amp;Table4[[#This Row],[Ref]]&amp;"&amp;qs=true","Search")</f>
        <v>Search</v>
      </c>
      <c r="E490" s="54" t="s">
        <v>999</v>
      </c>
      <c r="F490" s="55">
        <v>45323</v>
      </c>
      <c r="G490" s="43" t="s">
        <v>73</v>
      </c>
      <c r="H490" s="43" t="s">
        <v>903</v>
      </c>
      <c r="I490" s="46">
        <v>492</v>
      </c>
      <c r="J490" s="44"/>
    </row>
    <row r="491" spans="2:10" ht="25.35" hidden="1" customHeight="1">
      <c r="B491" s="33" t="s">
        <v>1000</v>
      </c>
      <c r="C491" s="25" t="s">
        <v>9</v>
      </c>
      <c r="D491" s="36" t="str">
        <f>HYPERLINK("https://intranet.mha.org.uk/search?q="&amp;Table4[[#This Row],[Ref]]&amp;"&amp;qs=true","Search")</f>
        <v>Search</v>
      </c>
      <c r="E491" s="54" t="s">
        <v>1001</v>
      </c>
      <c r="F491" s="55">
        <v>45352</v>
      </c>
      <c r="G491" s="43" t="s">
        <v>42</v>
      </c>
      <c r="H491" s="43" t="s">
        <v>903</v>
      </c>
      <c r="I491" s="46">
        <v>493</v>
      </c>
      <c r="J491" s="44"/>
    </row>
    <row r="492" spans="2:10" ht="25.35" hidden="1" customHeight="1">
      <c r="B492" s="33" t="s">
        <v>1002</v>
      </c>
      <c r="C492" s="25" t="s">
        <v>9</v>
      </c>
      <c r="D492" s="36" t="str">
        <f>HYPERLINK("https://intranet.mha.org.uk/search?q="&amp;Table4[[#This Row],[Ref]]&amp;"&amp;qs=true","Search")</f>
        <v>Search</v>
      </c>
      <c r="E492" s="54" t="s">
        <v>1003</v>
      </c>
      <c r="F492" s="55">
        <v>43770</v>
      </c>
      <c r="G492" s="43" t="s">
        <v>73</v>
      </c>
      <c r="H492" s="43" t="s">
        <v>903</v>
      </c>
      <c r="I492" s="46">
        <v>494</v>
      </c>
      <c r="J492" s="44"/>
    </row>
    <row r="493" spans="2:10" ht="25.35" hidden="1" customHeight="1">
      <c r="B493" s="34" t="s">
        <v>1004</v>
      </c>
      <c r="C493" s="26"/>
      <c r="D493" s="36" t="str">
        <f>HYPERLINK("https://intranet.mha.org.uk/search?q="&amp;Table4[[#This Row],[Ref]]&amp;"&amp;qs=true","Search")</f>
        <v>Search</v>
      </c>
      <c r="E493" s="54" t="s">
        <v>1005</v>
      </c>
      <c r="F493" s="55">
        <v>44501</v>
      </c>
      <c r="G493" s="43" t="s">
        <v>11</v>
      </c>
      <c r="H493" s="43" t="s">
        <v>903</v>
      </c>
      <c r="I493" s="46">
        <v>495</v>
      </c>
      <c r="J493" s="44"/>
    </row>
    <row r="494" spans="2:10" ht="25.35" hidden="1" customHeight="1">
      <c r="B494" s="34" t="s">
        <v>1006</v>
      </c>
      <c r="C494" s="26" t="s">
        <v>9</v>
      </c>
      <c r="D494" s="36" t="str">
        <f>HYPERLINK("https://intranet.mha.org.uk/search?q="&amp;Table4[[#This Row],[Ref]]&amp;"&amp;qs=true","Search")</f>
        <v>Search</v>
      </c>
      <c r="E494" s="54" t="s">
        <v>1007</v>
      </c>
      <c r="F494" s="55">
        <v>45413</v>
      </c>
      <c r="G494" s="43" t="s">
        <v>42</v>
      </c>
      <c r="H494" s="43" t="s">
        <v>903</v>
      </c>
      <c r="I494" s="46">
        <v>496</v>
      </c>
      <c r="J494" s="44"/>
    </row>
    <row r="495" spans="2:10" ht="25.35" hidden="1" customHeight="1">
      <c r="B495" s="34" t="s">
        <v>1008</v>
      </c>
      <c r="C495" s="26" t="s">
        <v>9</v>
      </c>
      <c r="D495" s="36" t="str">
        <f>HYPERLINK("https://intranet.mha.org.uk/search?q="&amp;Table4[[#This Row],[Ref]]&amp;"&amp;qs=true","Search")</f>
        <v>Search</v>
      </c>
      <c r="E495" s="54" t="s">
        <v>1009</v>
      </c>
      <c r="F495" s="55">
        <v>44501</v>
      </c>
      <c r="G495" s="43" t="s">
        <v>42</v>
      </c>
      <c r="H495" s="43" t="s">
        <v>903</v>
      </c>
      <c r="I495" s="46">
        <v>497</v>
      </c>
      <c r="J495" s="44"/>
    </row>
    <row r="496" spans="2:10" ht="25.35" hidden="1" customHeight="1">
      <c r="B496" s="34" t="s">
        <v>1010</v>
      </c>
      <c r="C496" s="26" t="s">
        <v>9</v>
      </c>
      <c r="D496" s="36" t="str">
        <f>HYPERLINK("https://intranet.mha.org.uk/search?q="&amp;Table4[[#This Row],[Ref]]&amp;"&amp;qs=true","Search")</f>
        <v>Search</v>
      </c>
      <c r="E496" s="54" t="s">
        <v>1011</v>
      </c>
      <c r="F496" s="55">
        <v>45383</v>
      </c>
      <c r="G496" s="43" t="s">
        <v>42</v>
      </c>
      <c r="H496" s="43" t="s">
        <v>903</v>
      </c>
      <c r="I496" s="46">
        <v>498</v>
      </c>
      <c r="J496" s="44"/>
    </row>
    <row r="497" spans="2:10" ht="25.35" hidden="1" customHeight="1">
      <c r="B497" s="34" t="s">
        <v>1012</v>
      </c>
      <c r="C497" s="26"/>
      <c r="D497" s="36" t="str">
        <f>HYPERLINK("https://intranet.mha.org.uk/search?q="&amp;Table4[[#This Row],[Ref]]&amp;"&amp;qs=true","Search")</f>
        <v>Search</v>
      </c>
      <c r="E497" s="54" t="s">
        <v>1013</v>
      </c>
      <c r="F497" s="55">
        <v>45658</v>
      </c>
      <c r="G497" s="43" t="s">
        <v>42</v>
      </c>
      <c r="H497" s="43" t="s">
        <v>903</v>
      </c>
      <c r="I497" s="46">
        <v>499</v>
      </c>
      <c r="J497" s="44"/>
    </row>
    <row r="498" spans="2:10" ht="25.35" hidden="1" customHeight="1">
      <c r="B498" s="34" t="s">
        <v>1014</v>
      </c>
      <c r="C498" s="26"/>
      <c r="D498" s="36" t="str">
        <f>HYPERLINK("https://intranet.mha.org.uk/search?q="&amp;Table4[[#This Row],[Ref]]&amp;"&amp;qs=true","Search")</f>
        <v>Search</v>
      </c>
      <c r="E498" s="54" t="s">
        <v>1015</v>
      </c>
      <c r="F498" s="55">
        <v>45444</v>
      </c>
      <c r="G498" s="43" t="s">
        <v>11</v>
      </c>
      <c r="H498" s="43" t="s">
        <v>903</v>
      </c>
      <c r="I498" s="46">
        <v>500</v>
      </c>
      <c r="J498" s="44"/>
    </row>
    <row r="499" spans="2:10" ht="25.35" hidden="1" customHeight="1">
      <c r="B499" s="34" t="s">
        <v>1016</v>
      </c>
      <c r="C499" s="26"/>
      <c r="D499" s="36" t="str">
        <f>HYPERLINK("https://intranet.mha.org.uk/search?q="&amp;Table4[[#This Row],[Ref]]&amp;"&amp;qs=true","Search")</f>
        <v>Search</v>
      </c>
      <c r="E499" s="54" t="s">
        <v>1017</v>
      </c>
      <c r="F499" s="55">
        <v>44440</v>
      </c>
      <c r="G499" s="43" t="s">
        <v>11</v>
      </c>
      <c r="H499" s="43" t="s">
        <v>903</v>
      </c>
      <c r="I499" s="46">
        <v>501</v>
      </c>
      <c r="J499" s="44"/>
    </row>
    <row r="500" spans="2:10" ht="25.35" hidden="1" customHeight="1">
      <c r="B500" s="34" t="s">
        <v>1018</v>
      </c>
      <c r="C500" s="26"/>
      <c r="D500" s="36" t="str">
        <f>HYPERLINK("https://intranet.mha.org.uk/search?q="&amp;Table4[[#This Row],[Ref]]&amp;"&amp;qs=true","Search")</f>
        <v>Search</v>
      </c>
      <c r="E500" s="54" t="s">
        <v>1019</v>
      </c>
      <c r="F500" s="55">
        <v>44440</v>
      </c>
      <c r="G500" s="43" t="s">
        <v>42</v>
      </c>
      <c r="H500" s="43" t="s">
        <v>903</v>
      </c>
      <c r="I500" s="46">
        <v>502</v>
      </c>
      <c r="J500" s="44"/>
    </row>
    <row r="501" spans="2:10" ht="25.35" hidden="1" customHeight="1">
      <c r="B501" s="34" t="s">
        <v>1020</v>
      </c>
      <c r="C501" s="26"/>
      <c r="D501" s="36" t="str">
        <f>HYPERLINK("https://intranet.mha.org.uk/search?q="&amp;Table4[[#This Row],[Ref]]&amp;"&amp;qs=true","Search")</f>
        <v>Search</v>
      </c>
      <c r="E501" s="54" t="s">
        <v>1021</v>
      </c>
      <c r="F501" s="55">
        <v>44440</v>
      </c>
      <c r="G501" s="43" t="s">
        <v>42</v>
      </c>
      <c r="H501" s="43" t="s">
        <v>903</v>
      </c>
      <c r="I501" s="46">
        <v>503</v>
      </c>
      <c r="J501" s="44"/>
    </row>
    <row r="502" spans="2:10" ht="25.35" hidden="1" customHeight="1">
      <c r="B502" s="34" t="s">
        <v>1022</v>
      </c>
      <c r="C502" s="26"/>
      <c r="D502" s="36" t="str">
        <f>HYPERLINK("https://intranet.mha.org.uk/search?q="&amp;Table4[[#This Row],[Ref]]&amp;"&amp;qs=true","Search")</f>
        <v>Search</v>
      </c>
      <c r="E502" s="54" t="s">
        <v>1023</v>
      </c>
      <c r="F502" s="55">
        <v>44682</v>
      </c>
      <c r="G502" s="43" t="s">
        <v>11</v>
      </c>
      <c r="H502" s="43" t="s">
        <v>903</v>
      </c>
      <c r="I502" s="46">
        <v>504</v>
      </c>
      <c r="J502" s="44"/>
    </row>
    <row r="503" spans="2:10" ht="25.35" hidden="1" customHeight="1">
      <c r="B503" s="8" t="s">
        <v>1024</v>
      </c>
      <c r="C503" s="23" t="s">
        <v>9</v>
      </c>
      <c r="D503" s="36" t="str">
        <f>HYPERLINK("https://intranet.mha.org.uk/search?q="&amp;Table4[[#This Row],[Ref]]&amp;"&amp;qs=true","Search")</f>
        <v>Search</v>
      </c>
      <c r="E503" s="43" t="s">
        <v>1025</v>
      </c>
      <c r="F503" s="45">
        <v>45658</v>
      </c>
      <c r="G503" s="43" t="s">
        <v>11</v>
      </c>
      <c r="H503" s="43" t="s">
        <v>1026</v>
      </c>
      <c r="I503" s="46">
        <v>505</v>
      </c>
      <c r="J503" s="44"/>
    </row>
    <row r="504" spans="2:10" ht="25.35" hidden="1" customHeight="1">
      <c r="B504" s="8" t="s">
        <v>1027</v>
      </c>
      <c r="C504" s="23" t="s">
        <v>9</v>
      </c>
      <c r="D504" s="36" t="str">
        <f>HYPERLINK("https://intranet.mha.org.uk/search?q="&amp;Table4[[#This Row],[Ref]]&amp;"&amp;qs=true","Search")</f>
        <v>Search</v>
      </c>
      <c r="E504" s="43" t="s">
        <v>1028</v>
      </c>
      <c r="F504" s="45">
        <v>45658</v>
      </c>
      <c r="G504" s="43" t="s">
        <v>42</v>
      </c>
      <c r="H504" s="43" t="s">
        <v>1026</v>
      </c>
      <c r="I504" s="46">
        <v>506</v>
      </c>
      <c r="J504" s="44"/>
    </row>
    <row r="505" spans="2:10" ht="25.35" hidden="1" customHeight="1">
      <c r="B505" s="8" t="s">
        <v>1029</v>
      </c>
      <c r="C505" s="23" t="s">
        <v>9</v>
      </c>
      <c r="D505" s="36" t="str">
        <f>HYPERLINK("https://intranet.mha.org.uk/search?q="&amp;Table4[[#This Row],[Ref]]&amp;"&amp;qs=true","Search")</f>
        <v>Search</v>
      </c>
      <c r="E505" s="43" t="s">
        <v>1030</v>
      </c>
      <c r="F505" s="45">
        <v>45658</v>
      </c>
      <c r="G505" s="43" t="s">
        <v>42</v>
      </c>
      <c r="H505" s="43" t="s">
        <v>1026</v>
      </c>
      <c r="I505" s="46">
        <v>507</v>
      </c>
      <c r="J505" s="44"/>
    </row>
    <row r="506" spans="2:10" ht="25.35" hidden="1" customHeight="1">
      <c r="B506" s="8" t="s">
        <v>1031</v>
      </c>
      <c r="C506" s="23" t="s">
        <v>9</v>
      </c>
      <c r="D506" s="36" t="str">
        <f>HYPERLINK("https://intranet.mha.org.uk/search?q="&amp;Table4[[#This Row],[Ref]]&amp;"&amp;qs=true","Search")</f>
        <v>Search</v>
      </c>
      <c r="E506" s="43" t="s">
        <v>1032</v>
      </c>
      <c r="F506" s="45">
        <v>45658</v>
      </c>
      <c r="G506" s="43" t="s">
        <v>42</v>
      </c>
      <c r="H506" s="43" t="s">
        <v>1026</v>
      </c>
      <c r="I506" s="46">
        <v>508</v>
      </c>
      <c r="J506" s="44"/>
    </row>
    <row r="507" spans="2:10" ht="25.35" hidden="1" customHeight="1">
      <c r="B507" s="20" t="s">
        <v>1033</v>
      </c>
      <c r="C507" s="22" t="s">
        <v>9</v>
      </c>
      <c r="D507" s="36" t="str">
        <f>HYPERLINK("https://intranet.mha.org.uk/search?q="&amp;Table4[[#This Row],[Ref]]&amp;"&amp;qs=true","Search")</f>
        <v>Search</v>
      </c>
      <c r="E507" s="43" t="s">
        <v>1034</v>
      </c>
      <c r="F507" s="45">
        <v>45658</v>
      </c>
      <c r="G507" s="43" t="s">
        <v>11</v>
      </c>
      <c r="H507" s="43" t="s">
        <v>1026</v>
      </c>
      <c r="I507" s="46">
        <v>509</v>
      </c>
      <c r="J507" s="44"/>
    </row>
    <row r="508" spans="2:10" ht="25.35" hidden="1" customHeight="1">
      <c r="B508" s="20" t="s">
        <v>1035</v>
      </c>
      <c r="C508" s="22" t="s">
        <v>9</v>
      </c>
      <c r="D508" s="36" t="str">
        <f>HYPERLINK("https://intranet.mha.org.uk/search?q="&amp;Table4[[#This Row],[Ref]]&amp;"&amp;qs=true","Search")</f>
        <v>Search</v>
      </c>
      <c r="E508" s="43" t="s">
        <v>1036</v>
      </c>
      <c r="F508" s="45">
        <v>45323</v>
      </c>
      <c r="G508" s="43" t="s">
        <v>73</v>
      </c>
      <c r="H508" s="43" t="s">
        <v>1026</v>
      </c>
      <c r="I508" s="46">
        <v>510</v>
      </c>
      <c r="J508" s="44"/>
    </row>
    <row r="509" spans="2:10" ht="25.35" hidden="1" customHeight="1">
      <c r="B509" s="20" t="s">
        <v>1037</v>
      </c>
      <c r="C509" s="22" t="s">
        <v>9</v>
      </c>
      <c r="D509" s="36" t="str">
        <f>HYPERLINK("https://intranet.mha.org.uk/search?q="&amp;Table4[[#This Row],[Ref]]&amp;"&amp;qs=true","Search")</f>
        <v>Search</v>
      </c>
      <c r="E509" s="43" t="s">
        <v>1038</v>
      </c>
      <c r="F509" s="45">
        <v>45323</v>
      </c>
      <c r="G509" s="43" t="s">
        <v>73</v>
      </c>
      <c r="H509" s="43" t="s">
        <v>1026</v>
      </c>
      <c r="I509" s="46">
        <v>511</v>
      </c>
      <c r="J509" s="44"/>
    </row>
    <row r="510" spans="2:10" ht="25.35" hidden="1" customHeight="1">
      <c r="B510" s="20" t="s">
        <v>1039</v>
      </c>
      <c r="C510" s="22" t="s">
        <v>9</v>
      </c>
      <c r="D510" s="36" t="str">
        <f>HYPERLINK("https://intranet.mha.org.uk/search?q="&amp;Table4[[#This Row],[Ref]]&amp;"&amp;qs=true","Search")</f>
        <v>Search</v>
      </c>
      <c r="E510" s="43" t="s">
        <v>1040</v>
      </c>
      <c r="F510" s="45">
        <v>45597</v>
      </c>
      <c r="G510" s="43" t="s">
        <v>42</v>
      </c>
      <c r="H510" s="43" t="s">
        <v>1026</v>
      </c>
      <c r="I510" s="46">
        <v>512</v>
      </c>
      <c r="J510" s="44"/>
    </row>
    <row r="511" spans="2:10" ht="25.35" hidden="1" customHeight="1">
      <c r="B511" s="20" t="s">
        <v>1041</v>
      </c>
      <c r="C511" s="22" t="s">
        <v>9</v>
      </c>
      <c r="D511" s="36" t="str">
        <f>HYPERLINK("https://intranet.mha.org.uk/search?q="&amp;Table4[[#This Row],[Ref]]&amp;"&amp;qs=true","Search")</f>
        <v>Search</v>
      </c>
      <c r="E511" s="43" t="s">
        <v>1042</v>
      </c>
      <c r="F511" s="45">
        <v>45658</v>
      </c>
      <c r="G511" s="43" t="s">
        <v>42</v>
      </c>
      <c r="H511" s="43" t="s">
        <v>1026</v>
      </c>
      <c r="I511" s="46">
        <v>513</v>
      </c>
      <c r="J511" s="44"/>
    </row>
    <row r="512" spans="2:10" ht="25.35" hidden="1" customHeight="1">
      <c r="B512" s="8" t="s">
        <v>1043</v>
      </c>
      <c r="C512" s="23"/>
      <c r="D512" s="36" t="str">
        <f>HYPERLINK("https://intranet.mha.org.uk/search?q="&amp;Table4[[#This Row],[Ref]]&amp;"&amp;qs=true","Search")</f>
        <v>Search</v>
      </c>
      <c r="E512" s="43" t="s">
        <v>1044</v>
      </c>
      <c r="F512" s="45">
        <v>44470</v>
      </c>
      <c r="G512" s="43" t="s">
        <v>11</v>
      </c>
      <c r="H512" s="43" t="s">
        <v>1026</v>
      </c>
      <c r="I512" s="46">
        <v>514</v>
      </c>
      <c r="J512" s="44"/>
    </row>
    <row r="513" spans="2:10" ht="25.35" hidden="1" customHeight="1">
      <c r="B513" s="8" t="s">
        <v>1045</v>
      </c>
      <c r="C513" s="23"/>
      <c r="D513" s="36" t="str">
        <f>HYPERLINK("https://intranet.mha.org.uk/search?q="&amp;Table4[[#This Row],[Ref]]&amp;"&amp;qs=true","Search")</f>
        <v>Search</v>
      </c>
      <c r="E513" s="43" t="s">
        <v>1046</v>
      </c>
      <c r="F513" s="45">
        <v>44470</v>
      </c>
      <c r="G513" s="43" t="s">
        <v>42</v>
      </c>
      <c r="H513" s="43" t="s">
        <v>1026</v>
      </c>
      <c r="I513" s="46">
        <v>515</v>
      </c>
      <c r="J513" s="44"/>
    </row>
    <row r="514" spans="2:10" ht="25.35" hidden="1" customHeight="1">
      <c r="B514" s="8" t="s">
        <v>1047</v>
      </c>
      <c r="C514" s="23"/>
      <c r="D514" s="36" t="str">
        <f>HYPERLINK("https://intranet.mha.org.uk/search?q="&amp;Table4[[#This Row],[Ref]]&amp;"&amp;qs=true","Search")</f>
        <v>Search</v>
      </c>
      <c r="E514" s="43" t="s">
        <v>1048</v>
      </c>
      <c r="F514" s="45">
        <v>44470</v>
      </c>
      <c r="G514" s="43" t="s">
        <v>42</v>
      </c>
      <c r="H514" s="43" t="s">
        <v>1026</v>
      </c>
      <c r="I514" s="46">
        <v>516</v>
      </c>
      <c r="J514" s="44"/>
    </row>
    <row r="515" spans="2:10" ht="25.35" hidden="1" customHeight="1">
      <c r="B515" s="8" t="s">
        <v>1049</v>
      </c>
      <c r="C515" s="23"/>
      <c r="D515" s="36" t="str">
        <f>HYPERLINK("https://intranet.mha.org.uk/search?q="&amp;Table4[[#This Row],[Ref]]&amp;"&amp;qs=true","Search")</f>
        <v>Search</v>
      </c>
      <c r="E515" s="43" t="s">
        <v>1050</v>
      </c>
      <c r="F515" s="45">
        <v>44470</v>
      </c>
      <c r="G515" s="43" t="s">
        <v>42</v>
      </c>
      <c r="H515" s="43" t="s">
        <v>1026</v>
      </c>
      <c r="I515" s="46">
        <v>517</v>
      </c>
      <c r="J515" s="44"/>
    </row>
    <row r="516" spans="2:10" ht="25.35" hidden="1" customHeight="1">
      <c r="B516" s="8" t="s">
        <v>1051</v>
      </c>
      <c r="C516" s="23"/>
      <c r="D516" s="36" t="str">
        <f>HYPERLINK("https://intranet.mha.org.uk/search?q="&amp;Table4[[#This Row],[Ref]]&amp;"&amp;qs=true","Search")</f>
        <v>Search</v>
      </c>
      <c r="E516" s="43" t="s">
        <v>1052</v>
      </c>
      <c r="F516" s="45">
        <v>44470</v>
      </c>
      <c r="G516" s="43" t="s">
        <v>11</v>
      </c>
      <c r="H516" s="43" t="s">
        <v>1026</v>
      </c>
      <c r="I516" s="46">
        <v>518</v>
      </c>
      <c r="J516" s="44"/>
    </row>
    <row r="517" spans="2:10" ht="25.35" hidden="1" customHeight="1">
      <c r="B517" s="8" t="s">
        <v>1053</v>
      </c>
      <c r="C517" s="23" t="s">
        <v>9</v>
      </c>
      <c r="D517" s="36" t="str">
        <f>HYPERLINK("https://intranet.mha.org.uk/search?q="&amp;Table4[[#This Row],[Ref]]&amp;"&amp;qs=true","Search")</f>
        <v>Search</v>
      </c>
      <c r="E517" s="43" t="s">
        <v>1054</v>
      </c>
      <c r="F517" s="45">
        <v>43862</v>
      </c>
      <c r="G517" s="43" t="s">
        <v>11</v>
      </c>
      <c r="H517" s="43" t="s">
        <v>1026</v>
      </c>
      <c r="I517" s="46">
        <v>519</v>
      </c>
      <c r="J517" s="44"/>
    </row>
    <row r="518" spans="2:10" ht="25.35" hidden="1" customHeight="1">
      <c r="B518" s="8" t="s">
        <v>1055</v>
      </c>
      <c r="C518" s="23"/>
      <c r="D518" s="36" t="str">
        <f>HYPERLINK("https://intranet.mha.org.uk/search?q="&amp;Table4[[#This Row],[Ref]]&amp;"&amp;qs=true","Search")</f>
        <v>Search</v>
      </c>
      <c r="E518" s="43" t="s">
        <v>1056</v>
      </c>
      <c r="F518" s="45">
        <v>43862</v>
      </c>
      <c r="G518" s="43" t="s">
        <v>73</v>
      </c>
      <c r="H518" s="43" t="s">
        <v>1026</v>
      </c>
      <c r="I518" s="46">
        <v>520</v>
      </c>
      <c r="J518" s="44"/>
    </row>
    <row r="519" spans="2:10" ht="25.35" hidden="1" customHeight="1">
      <c r="B519" s="8" t="s">
        <v>1057</v>
      </c>
      <c r="C519" s="23"/>
      <c r="D519" s="36" t="str">
        <f>HYPERLINK("https://intranet.mha.org.uk/search?q="&amp;Table4[[#This Row],[Ref]]&amp;"&amp;qs=true","Search")</f>
        <v>Search</v>
      </c>
      <c r="E519" s="43" t="s">
        <v>1058</v>
      </c>
      <c r="F519" s="45">
        <v>43862</v>
      </c>
      <c r="G519" s="43" t="s">
        <v>73</v>
      </c>
      <c r="H519" s="43" t="s">
        <v>1026</v>
      </c>
      <c r="I519" s="46">
        <v>521</v>
      </c>
      <c r="J519" s="44"/>
    </row>
    <row r="520" spans="2:10" ht="25.35" hidden="1" customHeight="1">
      <c r="B520" s="8" t="s">
        <v>1059</v>
      </c>
      <c r="C520" s="23"/>
      <c r="D520" s="36" t="str">
        <f>HYPERLINK("https://intranet.mha.org.uk/search?q="&amp;Table4[[#This Row],[Ref]]&amp;"&amp;qs=true","Search")</f>
        <v>Search</v>
      </c>
      <c r="E520" s="43" t="s">
        <v>1060</v>
      </c>
      <c r="F520" s="45">
        <v>44621</v>
      </c>
      <c r="G520" s="43" t="s">
        <v>11</v>
      </c>
      <c r="H520" s="43" t="s">
        <v>1026</v>
      </c>
      <c r="I520" s="46">
        <v>522</v>
      </c>
      <c r="J520" s="44"/>
    </row>
    <row r="521" spans="2:10" ht="25.35" hidden="1" customHeight="1">
      <c r="B521" s="8" t="s">
        <v>1061</v>
      </c>
      <c r="C521" s="23"/>
      <c r="D521" s="36" t="str">
        <f>HYPERLINK("https://intranet.mha.org.uk/search?q="&amp;Table4[[#This Row],[Ref]]&amp;"&amp;qs=true","Search")</f>
        <v>Search</v>
      </c>
      <c r="E521" s="43" t="s">
        <v>1062</v>
      </c>
      <c r="F521" s="45">
        <v>44621</v>
      </c>
      <c r="G521" s="43" t="s">
        <v>42</v>
      </c>
      <c r="H521" s="43" t="s">
        <v>1026</v>
      </c>
      <c r="I521" s="46">
        <v>523</v>
      </c>
      <c r="J521" s="44"/>
    </row>
    <row r="522" spans="2:10" ht="25.35" hidden="1" customHeight="1">
      <c r="B522" s="8" t="s">
        <v>1063</v>
      </c>
      <c r="C522" s="23"/>
      <c r="D522" s="36" t="str">
        <f>HYPERLINK("https://intranet.mha.org.uk/search?q="&amp;Table4[[#This Row],[Ref]]&amp;"&amp;qs=true","Search")</f>
        <v>Search</v>
      </c>
      <c r="E522" s="43" t="s">
        <v>1064</v>
      </c>
      <c r="F522" s="45">
        <v>44621</v>
      </c>
      <c r="G522" s="43" t="s">
        <v>42</v>
      </c>
      <c r="H522" s="43" t="s">
        <v>1026</v>
      </c>
      <c r="I522" s="46">
        <v>524</v>
      </c>
      <c r="J522" s="44"/>
    </row>
    <row r="523" spans="2:10" ht="25.35" hidden="1" customHeight="1">
      <c r="B523" s="20" t="s">
        <v>1065</v>
      </c>
      <c r="C523" s="22" t="s">
        <v>9</v>
      </c>
      <c r="D523" s="36" t="str">
        <f>HYPERLINK("https://intranet.mha.org.uk/search?q="&amp;Table4[[#This Row],[Ref]]&amp;"&amp;qs=true","Search")</f>
        <v>Search</v>
      </c>
      <c r="E523" s="43" t="s">
        <v>1066</v>
      </c>
      <c r="F523" s="45">
        <v>45597</v>
      </c>
      <c r="G523" s="43" t="s">
        <v>11</v>
      </c>
      <c r="H523" s="43" t="s">
        <v>1026</v>
      </c>
      <c r="I523" s="46">
        <v>525</v>
      </c>
      <c r="J523" s="44"/>
    </row>
    <row r="524" spans="2:10" ht="25.35" hidden="1" customHeight="1">
      <c r="B524" s="20" t="s">
        <v>1067</v>
      </c>
      <c r="C524" s="22" t="s">
        <v>9</v>
      </c>
      <c r="D524" s="36" t="str">
        <f>HYPERLINK("https://intranet.mha.org.uk/search?q="&amp;Table4[[#This Row],[Ref]]&amp;"&amp;qs=true","Search")</f>
        <v>Search</v>
      </c>
      <c r="E524" s="43" t="s">
        <v>1068</v>
      </c>
      <c r="F524" s="45">
        <v>45597</v>
      </c>
      <c r="G524" s="43" t="s">
        <v>42</v>
      </c>
      <c r="H524" s="43" t="s">
        <v>1026</v>
      </c>
      <c r="I524" s="46">
        <v>526</v>
      </c>
      <c r="J524" s="44"/>
    </row>
    <row r="525" spans="2:10" ht="25.35" hidden="1" customHeight="1">
      <c r="B525" s="8" t="s">
        <v>1069</v>
      </c>
      <c r="C525" s="23"/>
      <c r="D525" s="36" t="str">
        <f>HYPERLINK("https://intranet.mha.org.uk/search?q="&amp;Table4[[#This Row],[Ref]]&amp;"&amp;qs=true","Search")</f>
        <v>Search</v>
      </c>
      <c r="E525" s="43" t="s">
        <v>1070</v>
      </c>
      <c r="F525" s="45">
        <v>43831</v>
      </c>
      <c r="G525" s="43" t="s">
        <v>11</v>
      </c>
      <c r="H525" s="43" t="s">
        <v>1026</v>
      </c>
      <c r="I525" s="46">
        <v>527</v>
      </c>
      <c r="J525" s="44"/>
    </row>
    <row r="526" spans="2:10" ht="25.35" hidden="1" customHeight="1">
      <c r="B526" s="8" t="s">
        <v>1071</v>
      </c>
      <c r="C526" s="23"/>
      <c r="D526" s="36" t="str">
        <f>HYPERLINK("https://intranet.mha.org.uk/search?q="&amp;Table4[[#This Row],[Ref]]&amp;"&amp;qs=true","Search")</f>
        <v>Search</v>
      </c>
      <c r="E526" s="43" t="s">
        <v>1072</v>
      </c>
      <c r="F526" s="45">
        <v>43831</v>
      </c>
      <c r="G526" s="43" t="s">
        <v>42</v>
      </c>
      <c r="H526" s="43" t="s">
        <v>1026</v>
      </c>
      <c r="I526" s="46">
        <v>528</v>
      </c>
      <c r="J526" s="44"/>
    </row>
    <row r="527" spans="2:10" ht="25.35" hidden="1" customHeight="1">
      <c r="B527" s="8" t="s">
        <v>1073</v>
      </c>
      <c r="C527" s="23"/>
      <c r="D527" s="36" t="str">
        <f>HYPERLINK("https://intranet.mha.org.uk/search?q="&amp;Table4[[#This Row],[Ref]]&amp;"&amp;qs=true","Search")</f>
        <v>Search</v>
      </c>
      <c r="E527" s="43" t="s">
        <v>1074</v>
      </c>
      <c r="F527" s="45">
        <v>43831</v>
      </c>
      <c r="G527" s="43" t="s">
        <v>42</v>
      </c>
      <c r="H527" s="43" t="s">
        <v>1026</v>
      </c>
      <c r="I527" s="46">
        <v>529</v>
      </c>
      <c r="J527" s="44"/>
    </row>
    <row r="528" spans="2:10" ht="25.35" hidden="1" customHeight="1">
      <c r="B528" s="8" t="s">
        <v>1075</v>
      </c>
      <c r="C528" s="23"/>
      <c r="D528" s="36" t="str">
        <f>HYPERLINK("https://intranet.mha.org.uk/search?q="&amp;Table4[[#This Row],[Ref]]&amp;"&amp;qs=true","Search")</f>
        <v>Search</v>
      </c>
      <c r="E528" s="43" t="s">
        <v>1076</v>
      </c>
      <c r="F528" s="45">
        <v>43831</v>
      </c>
      <c r="G528" s="43" t="s">
        <v>42</v>
      </c>
      <c r="H528" s="43" t="s">
        <v>1026</v>
      </c>
      <c r="I528" s="46">
        <v>530</v>
      </c>
      <c r="J528" s="44"/>
    </row>
    <row r="529" spans="2:10" ht="25.35" hidden="1" customHeight="1">
      <c r="B529" s="8" t="s">
        <v>1077</v>
      </c>
      <c r="C529" s="23"/>
      <c r="D529" s="36" t="str">
        <f>HYPERLINK("https://intranet.mha.org.uk/search?q="&amp;Table4[[#This Row],[Ref]]&amp;"&amp;qs=true","Search")</f>
        <v>Search</v>
      </c>
      <c r="E529" s="43" t="s">
        <v>1078</v>
      </c>
      <c r="F529" s="45">
        <v>43831</v>
      </c>
      <c r="G529" s="43" t="s">
        <v>42</v>
      </c>
      <c r="H529" s="43" t="s">
        <v>1026</v>
      </c>
      <c r="I529" s="46">
        <v>531</v>
      </c>
      <c r="J529" s="44"/>
    </row>
    <row r="530" spans="2:10" ht="25.35" hidden="1" customHeight="1">
      <c r="B530" s="8" t="s">
        <v>1079</v>
      </c>
      <c r="C530" s="23" t="s">
        <v>9</v>
      </c>
      <c r="D530" s="36" t="str">
        <f>HYPERLINK("https://intranet.mha.org.uk/search?q="&amp;Table4[[#This Row],[Ref]]&amp;"&amp;qs=true","Search")</f>
        <v>Search</v>
      </c>
      <c r="E530" s="43" t="s">
        <v>1080</v>
      </c>
      <c r="F530" s="45">
        <v>45627</v>
      </c>
      <c r="G530" s="43" t="s">
        <v>11</v>
      </c>
      <c r="H530" s="43" t="s">
        <v>1026</v>
      </c>
      <c r="I530" s="46">
        <v>532</v>
      </c>
      <c r="J530" s="44"/>
    </row>
    <row r="531" spans="2:10" ht="25.35" hidden="1" customHeight="1">
      <c r="B531" s="8" t="s">
        <v>1081</v>
      </c>
      <c r="C531" s="23" t="s">
        <v>9</v>
      </c>
      <c r="D531" s="36" t="str">
        <f>HYPERLINK("https://intranet.mha.org.uk/search?q="&amp;Table4[[#This Row],[Ref]]&amp;"&amp;qs=true","Search")</f>
        <v>Search</v>
      </c>
      <c r="E531" s="43" t="s">
        <v>1082</v>
      </c>
      <c r="F531" s="45">
        <v>45627</v>
      </c>
      <c r="G531" s="43" t="s">
        <v>42</v>
      </c>
      <c r="H531" s="43" t="s">
        <v>1026</v>
      </c>
      <c r="I531" s="46">
        <v>533</v>
      </c>
      <c r="J531" s="44"/>
    </row>
    <row r="532" spans="2:10" ht="25.35" hidden="1" customHeight="1">
      <c r="B532" s="35" t="s">
        <v>1083</v>
      </c>
      <c r="C532" s="42"/>
      <c r="D532" s="36" t="str">
        <f>HYPERLINK("https://intranet.mha.org.uk/search?q="&amp;Table4[[#This Row],[Ref]]&amp;"&amp;qs=true","Search")</f>
        <v>Search</v>
      </c>
      <c r="E532" s="43" t="s">
        <v>1084</v>
      </c>
      <c r="F532" s="45">
        <v>44378</v>
      </c>
      <c r="G532" s="43" t="s">
        <v>11</v>
      </c>
      <c r="H532" s="43" t="s">
        <v>1026</v>
      </c>
      <c r="I532" s="46">
        <v>534</v>
      </c>
      <c r="J532" s="44"/>
    </row>
    <row r="533" spans="2:10" ht="25.35" hidden="1" customHeight="1">
      <c r="B533" s="20" t="s">
        <v>1085</v>
      </c>
      <c r="C533" s="22" t="s">
        <v>9</v>
      </c>
      <c r="D533" s="36" t="str">
        <f>HYPERLINK("https://intranet.mha.org.uk/search?q="&amp;Table4[[#This Row],[Ref]]&amp;"&amp;qs=true","Search")</f>
        <v>Search</v>
      </c>
      <c r="E533" s="43" t="s">
        <v>1086</v>
      </c>
      <c r="F533" s="45">
        <v>45444</v>
      </c>
      <c r="G533" s="43" t="s">
        <v>11</v>
      </c>
      <c r="H533" s="43" t="s">
        <v>1026</v>
      </c>
      <c r="I533" s="46">
        <v>535</v>
      </c>
      <c r="J533" s="44"/>
    </row>
    <row r="534" spans="2:10" ht="25.35" hidden="1" customHeight="1">
      <c r="B534" s="20" t="s">
        <v>1087</v>
      </c>
      <c r="C534" s="22" t="s">
        <v>9</v>
      </c>
      <c r="D534" s="36" t="str">
        <f>HYPERLINK("https://intranet.mha.org.uk/search?q="&amp;Table4[[#This Row],[Ref]]&amp;"&amp;qs=true","Search")</f>
        <v>Search</v>
      </c>
      <c r="E534" s="43" t="s">
        <v>1088</v>
      </c>
      <c r="F534" s="45">
        <v>45231</v>
      </c>
      <c r="G534" s="43" t="s">
        <v>42</v>
      </c>
      <c r="H534" s="43" t="s">
        <v>1026</v>
      </c>
      <c r="I534" s="46">
        <v>536</v>
      </c>
      <c r="J534" s="44"/>
    </row>
    <row r="535" spans="2:10" ht="25.35" hidden="1" customHeight="1">
      <c r="B535" s="20" t="s">
        <v>1089</v>
      </c>
      <c r="C535" s="22" t="s">
        <v>9</v>
      </c>
      <c r="D535" s="36" t="str">
        <f>HYPERLINK("https://intranet.mha.org.uk/search?q="&amp;Table4[[#This Row],[Ref]]&amp;"&amp;qs=true","Search")</f>
        <v>Search</v>
      </c>
      <c r="E535" s="43" t="s">
        <v>1090</v>
      </c>
      <c r="F535" s="45">
        <v>45231</v>
      </c>
      <c r="G535" s="43" t="s">
        <v>73</v>
      </c>
      <c r="H535" s="43" t="s">
        <v>1026</v>
      </c>
      <c r="I535" s="46">
        <v>537</v>
      </c>
      <c r="J535" s="44"/>
    </row>
    <row r="536" spans="2:10" ht="25.35" hidden="1" customHeight="1">
      <c r="B536" s="20" t="s">
        <v>1091</v>
      </c>
      <c r="C536" s="22" t="s">
        <v>9</v>
      </c>
      <c r="D536" s="36" t="str">
        <f>HYPERLINK("https://intranet.mha.org.uk/search?q="&amp;Table4[[#This Row],[Ref]]&amp;"&amp;qs=true","Search")</f>
        <v>Search</v>
      </c>
      <c r="E536" s="43" t="s">
        <v>1092</v>
      </c>
      <c r="F536" s="45">
        <v>45231</v>
      </c>
      <c r="G536" s="43" t="s">
        <v>73</v>
      </c>
      <c r="H536" s="43" t="s">
        <v>1026</v>
      </c>
      <c r="I536" s="46">
        <v>538</v>
      </c>
      <c r="J536" s="44"/>
    </row>
    <row r="537" spans="2:10" ht="25.35" hidden="1" customHeight="1">
      <c r="B537" s="20" t="s">
        <v>1093</v>
      </c>
      <c r="C537" s="22" t="s">
        <v>9</v>
      </c>
      <c r="D537" s="36" t="str">
        <f>HYPERLINK("https://intranet.mha.org.uk/search?q="&amp;Table4[[#This Row],[Ref]]&amp;"&amp;qs=true","Search")</f>
        <v>Search</v>
      </c>
      <c r="E537" s="43" t="s">
        <v>1094</v>
      </c>
      <c r="F537" s="45">
        <v>45231</v>
      </c>
      <c r="G537" s="43" t="s">
        <v>73</v>
      </c>
      <c r="H537" s="43" t="s">
        <v>1026</v>
      </c>
      <c r="I537" s="46">
        <v>539</v>
      </c>
      <c r="J537" s="44"/>
    </row>
    <row r="538" spans="2:10" ht="25.35" hidden="1" customHeight="1">
      <c r="B538" s="20" t="s">
        <v>1095</v>
      </c>
      <c r="C538" s="22" t="s">
        <v>9</v>
      </c>
      <c r="D538" s="36" t="str">
        <f>HYPERLINK("https://intranet.mha.org.uk/search?q="&amp;Table4[[#This Row],[Ref]]&amp;"&amp;qs=true","Search")</f>
        <v>Search</v>
      </c>
      <c r="E538" s="43" t="s">
        <v>1096</v>
      </c>
      <c r="F538" s="45">
        <v>45566</v>
      </c>
      <c r="G538" s="43" t="s">
        <v>73</v>
      </c>
      <c r="H538" s="43" t="s">
        <v>1026</v>
      </c>
      <c r="I538" s="46">
        <v>540</v>
      </c>
      <c r="J538" s="44"/>
    </row>
    <row r="539" spans="2:10" ht="25.35" hidden="1" customHeight="1">
      <c r="B539" s="8" t="s">
        <v>1097</v>
      </c>
      <c r="C539" s="23"/>
      <c r="D539" s="36" t="str">
        <f>HYPERLINK("https://intranet.mha.org.uk/search?q="&amp;Table4[[#This Row],[Ref]]&amp;"&amp;qs=true","Search")</f>
        <v>Search</v>
      </c>
      <c r="E539" s="43" t="s">
        <v>1098</v>
      </c>
      <c r="F539" s="45">
        <v>45536</v>
      </c>
      <c r="G539" s="43" t="s">
        <v>11</v>
      </c>
      <c r="H539" s="43" t="s">
        <v>1026</v>
      </c>
      <c r="I539" s="46">
        <v>541</v>
      </c>
      <c r="J539" s="44"/>
    </row>
    <row r="540" spans="2:10" ht="25.35" hidden="1" customHeight="1">
      <c r="B540" s="8" t="s">
        <v>1099</v>
      </c>
      <c r="C540" s="23"/>
      <c r="D540" s="36" t="str">
        <f>HYPERLINK("https://intranet.mha.org.uk/search?q="&amp;Table4[[#This Row],[Ref]]&amp;"&amp;qs=true","Search")</f>
        <v>Search</v>
      </c>
      <c r="E540" s="43" t="s">
        <v>1100</v>
      </c>
      <c r="F540" s="45">
        <v>44378</v>
      </c>
      <c r="G540" s="43" t="s">
        <v>42</v>
      </c>
      <c r="H540" s="43" t="s">
        <v>1026</v>
      </c>
      <c r="I540" s="46">
        <v>542</v>
      </c>
      <c r="J540" s="44"/>
    </row>
    <row r="541" spans="2:10" ht="25.35" hidden="1" customHeight="1">
      <c r="B541" s="8" t="s">
        <v>1101</v>
      </c>
      <c r="C541" s="23"/>
      <c r="D541" s="36" t="str">
        <f>HYPERLINK("https://intranet.mha.org.uk/search?q="&amp;Table4[[#This Row],[Ref]]&amp;"&amp;qs=true","Search")</f>
        <v>Search</v>
      </c>
      <c r="E541" s="43" t="s">
        <v>1102</v>
      </c>
      <c r="F541" s="45">
        <v>44378</v>
      </c>
      <c r="G541" s="43" t="s">
        <v>42</v>
      </c>
      <c r="H541" s="43" t="s">
        <v>1026</v>
      </c>
      <c r="I541" s="46">
        <v>543</v>
      </c>
      <c r="J541" s="44"/>
    </row>
    <row r="542" spans="2:10" ht="25.35" hidden="1" customHeight="1">
      <c r="B542" s="8" t="s">
        <v>1103</v>
      </c>
      <c r="C542" s="23"/>
      <c r="D542" s="36" t="str">
        <f>HYPERLINK("https://intranet.mha.org.uk/search?q="&amp;Table4[[#This Row],[Ref]]&amp;"&amp;qs=true","Search")</f>
        <v>Search</v>
      </c>
      <c r="E542" s="43" t="s">
        <v>1104</v>
      </c>
      <c r="F542" s="45">
        <v>44378</v>
      </c>
      <c r="G542" s="43" t="s">
        <v>73</v>
      </c>
      <c r="H542" s="43" t="s">
        <v>1026</v>
      </c>
      <c r="I542" s="46">
        <v>544</v>
      </c>
      <c r="J542" s="44"/>
    </row>
    <row r="543" spans="2:10" ht="25.35" hidden="1" customHeight="1">
      <c r="B543" s="8" t="s">
        <v>1105</v>
      </c>
      <c r="C543" s="23"/>
      <c r="D543" s="36" t="str">
        <f>HYPERLINK("https://intranet.mha.org.uk/search?q="&amp;Table4[[#This Row],[Ref]]&amp;"&amp;qs=true","Search")</f>
        <v>Search</v>
      </c>
      <c r="E543" s="43" t="s">
        <v>1106</v>
      </c>
      <c r="F543" s="45">
        <v>44378</v>
      </c>
      <c r="G543" s="43" t="s">
        <v>73</v>
      </c>
      <c r="H543" s="43" t="s">
        <v>1026</v>
      </c>
      <c r="I543" s="46">
        <v>545</v>
      </c>
      <c r="J543" s="44"/>
    </row>
    <row r="544" spans="2:10" ht="25.35" hidden="1" customHeight="1">
      <c r="B544" s="8" t="s">
        <v>1107</v>
      </c>
      <c r="C544" s="23"/>
      <c r="D544" s="36" t="str">
        <f>HYPERLINK("https://intranet.mha.org.uk/search?q="&amp;Table4[[#This Row],[Ref]]&amp;"&amp;qs=true","Search")</f>
        <v>Search</v>
      </c>
      <c r="E544" s="43" t="s">
        <v>1108</v>
      </c>
      <c r="F544" s="45">
        <v>44378</v>
      </c>
      <c r="G544" s="43" t="s">
        <v>42</v>
      </c>
      <c r="H544" s="43" t="s">
        <v>1026</v>
      </c>
      <c r="I544" s="46">
        <v>546</v>
      </c>
      <c r="J544" s="44"/>
    </row>
    <row r="545" spans="2:10" ht="25.35" hidden="1" customHeight="1">
      <c r="B545" s="8" t="s">
        <v>311</v>
      </c>
      <c r="C545" s="23"/>
      <c r="D545" s="36" t="str">
        <f>HYPERLINK("https://intranet.mha.org.uk/search?q="&amp;Table4[[#This Row],[Ref]]&amp;"&amp;qs=true","Search")</f>
        <v>Search</v>
      </c>
      <c r="E545" s="43" t="s">
        <v>1109</v>
      </c>
      <c r="F545" s="45">
        <v>44501</v>
      </c>
      <c r="G545" s="43" t="s">
        <v>11</v>
      </c>
      <c r="H545" s="43" t="s">
        <v>1026</v>
      </c>
      <c r="I545" s="46">
        <v>547</v>
      </c>
      <c r="J545" s="44"/>
    </row>
    <row r="546" spans="2:10" ht="25.35" hidden="1" customHeight="1">
      <c r="B546" s="8" t="s">
        <v>1110</v>
      </c>
      <c r="C546" s="23" t="s">
        <v>9</v>
      </c>
      <c r="D546" s="36" t="str">
        <f>HYPERLINK("https://intranet.mha.org.uk/search?q="&amp;Table4[[#This Row],[Ref]]&amp;"&amp;qs=true","Search")</f>
        <v>Search</v>
      </c>
      <c r="E546" s="43" t="s">
        <v>1111</v>
      </c>
      <c r="F546" s="45">
        <v>45597</v>
      </c>
      <c r="G546" s="43" t="s">
        <v>11</v>
      </c>
      <c r="H546" s="43" t="s">
        <v>1026</v>
      </c>
      <c r="I546" s="46">
        <v>548</v>
      </c>
      <c r="J546" s="44"/>
    </row>
    <row r="547" spans="2:10" ht="25.35" hidden="1" customHeight="1">
      <c r="B547" s="8" t="s">
        <v>1112</v>
      </c>
      <c r="C547" s="23" t="s">
        <v>9</v>
      </c>
      <c r="D547" s="36" t="str">
        <f>HYPERLINK("https://intranet.mha.org.uk/search?q="&amp;Table4[[#This Row],[Ref]]&amp;"&amp;qs=true","Search")</f>
        <v>Search</v>
      </c>
      <c r="E547" s="43" t="s">
        <v>1113</v>
      </c>
      <c r="F547" s="45">
        <v>45597</v>
      </c>
      <c r="G547" s="43" t="s">
        <v>11</v>
      </c>
      <c r="H547" s="43" t="s">
        <v>1026</v>
      </c>
      <c r="I547" s="46">
        <v>549</v>
      </c>
      <c r="J547" s="44"/>
    </row>
    <row r="548" spans="2:10" ht="25.35" hidden="1" customHeight="1">
      <c r="B548" s="8" t="s">
        <v>1114</v>
      </c>
      <c r="C548" s="23" t="s">
        <v>9</v>
      </c>
      <c r="D548" s="36" t="str">
        <f>HYPERLINK("https://intranet.mha.org.uk/search?q="&amp;Table4[[#This Row],[Ref]]&amp;"&amp;qs=true","Search")</f>
        <v>Search</v>
      </c>
      <c r="E548" s="43" t="s">
        <v>1115</v>
      </c>
      <c r="F548" s="45">
        <v>45627</v>
      </c>
      <c r="G548" s="43" t="s">
        <v>11</v>
      </c>
      <c r="H548" s="43" t="s">
        <v>1116</v>
      </c>
      <c r="I548" s="46">
        <v>550</v>
      </c>
      <c r="J548" s="44"/>
    </row>
    <row r="549" spans="2:10" ht="25.35" hidden="1" customHeight="1">
      <c r="B549" s="8" t="s">
        <v>1114</v>
      </c>
      <c r="C549" s="22"/>
      <c r="D549" s="36" t="str">
        <f>HYPERLINK("https://intranet.mha.org.uk/search?q="&amp;Table4[[#This Row],[Ref]]&amp;"&amp;qs=true","Search")</f>
        <v>Search</v>
      </c>
      <c r="E549" s="49" t="s">
        <v>1115</v>
      </c>
      <c r="F549" s="45">
        <v>45627</v>
      </c>
      <c r="G549" s="43" t="s">
        <v>11</v>
      </c>
      <c r="H549" s="43" t="s">
        <v>1026</v>
      </c>
      <c r="I549" s="46">
        <v>551</v>
      </c>
      <c r="J549" s="44"/>
    </row>
    <row r="550" spans="2:10" ht="25.35" hidden="1" customHeight="1">
      <c r="B550" s="8" t="s">
        <v>1117</v>
      </c>
      <c r="C550" s="21"/>
      <c r="D550" s="36" t="str">
        <f>HYPERLINK("https://intranet.mha.org.uk/search?q="&amp;Table4[[#This Row],[Ref]]&amp;"&amp;qs=true","Search")</f>
        <v>Search</v>
      </c>
      <c r="E550" s="49" t="s">
        <v>1118</v>
      </c>
      <c r="F550" s="45">
        <v>44166</v>
      </c>
      <c r="G550" s="43" t="s">
        <v>11</v>
      </c>
      <c r="H550" s="49" t="s">
        <v>1119</v>
      </c>
      <c r="I550" s="46">
        <v>552</v>
      </c>
      <c r="J550" s="44"/>
    </row>
    <row r="551" spans="2:10" ht="25.35" hidden="1" customHeight="1">
      <c r="B551" s="8" t="s">
        <v>1120</v>
      </c>
      <c r="C551" s="22"/>
      <c r="D551" s="36" t="str">
        <f>HYPERLINK("https://intranet.mha.org.uk/search?q="&amp;Table4[[#This Row],[Ref]]&amp;"&amp;qs=true","Search")</f>
        <v>Search</v>
      </c>
      <c r="E551" s="49" t="s">
        <v>1121</v>
      </c>
      <c r="F551" s="45">
        <v>45658</v>
      </c>
      <c r="G551" s="43" t="s">
        <v>11</v>
      </c>
      <c r="H551" s="43" t="s">
        <v>1026</v>
      </c>
      <c r="I551" s="46">
        <v>553</v>
      </c>
      <c r="J551" s="44"/>
    </row>
    <row r="552" spans="2:10" ht="25.35" hidden="1" customHeight="1">
      <c r="B552" s="8" t="s">
        <v>1122</v>
      </c>
      <c r="C552" s="21"/>
      <c r="D552" s="36" t="str">
        <f>HYPERLINK("https://intranet.mha.org.uk/search?q="&amp;Table4[[#This Row],[Ref]]&amp;"&amp;qs=true","Search")</f>
        <v>Search</v>
      </c>
      <c r="E552" s="49" t="s">
        <v>1123</v>
      </c>
      <c r="F552" s="45">
        <v>44166</v>
      </c>
      <c r="G552" s="43" t="s">
        <v>11</v>
      </c>
      <c r="H552" s="49" t="s">
        <v>1119</v>
      </c>
      <c r="I552" s="46">
        <v>554</v>
      </c>
      <c r="J552" s="44"/>
    </row>
    <row r="553" spans="2:10" ht="25.35" hidden="1" customHeight="1">
      <c r="B553" s="8" t="s">
        <v>1124</v>
      </c>
      <c r="C553" s="22"/>
      <c r="D553" s="36" t="str">
        <f>HYPERLINK("https://intranet.mha.org.uk/search?q="&amp;Table4[[#This Row],[Ref]]&amp;"&amp;qs=true","Search")</f>
        <v>Search</v>
      </c>
      <c r="E553" s="49" t="s">
        <v>1125</v>
      </c>
      <c r="F553" s="45">
        <v>45658</v>
      </c>
      <c r="G553" s="43" t="s">
        <v>11</v>
      </c>
      <c r="H553" s="43" t="s">
        <v>1026</v>
      </c>
      <c r="I553" s="46">
        <v>555</v>
      </c>
      <c r="J553" s="44"/>
    </row>
    <row r="554" spans="2:10" ht="25.35" hidden="1" customHeight="1">
      <c r="B554" s="8" t="s">
        <v>1126</v>
      </c>
      <c r="C554" s="21"/>
      <c r="D554" s="36" t="str">
        <f>HYPERLINK("https://intranet.mha.org.uk/search?q="&amp;Table4[[#This Row],[Ref]]&amp;"&amp;qs=true","Search")</f>
        <v>Search</v>
      </c>
      <c r="E554" s="49" t="s">
        <v>1127</v>
      </c>
      <c r="F554" s="45">
        <v>44166</v>
      </c>
      <c r="G554" s="43" t="s">
        <v>11</v>
      </c>
      <c r="H554" s="49" t="s">
        <v>1119</v>
      </c>
      <c r="I554" s="46">
        <v>556</v>
      </c>
      <c r="J554" s="44"/>
    </row>
    <row r="555" spans="2:10" ht="25.35" hidden="1" customHeight="1">
      <c r="B555" s="8" t="s">
        <v>1128</v>
      </c>
      <c r="C555" s="21"/>
      <c r="D555" s="36" t="str">
        <f>HYPERLINK("https://intranet.mha.org.uk/search?q="&amp;Table4[[#This Row],[Ref]]&amp;"&amp;qs=true","Search")</f>
        <v>Search</v>
      </c>
      <c r="E555" s="49" t="s">
        <v>1129</v>
      </c>
      <c r="F555" s="45">
        <v>44166</v>
      </c>
      <c r="G555" s="43" t="s">
        <v>11</v>
      </c>
      <c r="H555" s="49" t="s">
        <v>1119</v>
      </c>
      <c r="I555" s="46">
        <v>557</v>
      </c>
      <c r="J555" s="44"/>
    </row>
    <row r="556" spans="2:10" ht="25.35" hidden="1" customHeight="1">
      <c r="B556" s="8" t="s">
        <v>1130</v>
      </c>
      <c r="C556" s="21"/>
      <c r="D556" s="36" t="str">
        <f>HYPERLINK("https://intranet.mha.org.uk/search?q="&amp;Table4[[#This Row],[Ref]]&amp;"&amp;qs=true","Search")</f>
        <v>Search</v>
      </c>
      <c r="E556" s="49" t="s">
        <v>1131</v>
      </c>
      <c r="F556" s="45">
        <v>44166</v>
      </c>
      <c r="G556" s="43" t="s">
        <v>11</v>
      </c>
      <c r="H556" s="49" t="s">
        <v>1119</v>
      </c>
      <c r="I556" s="46">
        <v>558</v>
      </c>
      <c r="J556" s="44"/>
    </row>
    <row r="557" spans="2:10" ht="25.35" hidden="1" customHeight="1">
      <c r="B557" s="8" t="s">
        <v>1132</v>
      </c>
      <c r="C557" s="21"/>
      <c r="D557" s="36" t="str">
        <f>HYPERLINK("https://intranet.mha.org.uk/search?q="&amp;Table4[[#This Row],[Ref]]&amp;"&amp;qs=true","Search")</f>
        <v>Search</v>
      </c>
      <c r="E557" s="49" t="s">
        <v>1133</v>
      </c>
      <c r="F557" s="45">
        <v>44166</v>
      </c>
      <c r="G557" s="43" t="s">
        <v>11</v>
      </c>
      <c r="H557" s="49" t="s">
        <v>1119</v>
      </c>
      <c r="I557" s="46">
        <v>559</v>
      </c>
      <c r="J557" s="44"/>
    </row>
    <row r="558" spans="2:10" ht="25.35" hidden="1" customHeight="1">
      <c r="B558" s="8" t="s">
        <v>1134</v>
      </c>
      <c r="C558" s="21"/>
      <c r="D558" s="36" t="str">
        <f>HYPERLINK("https://intranet.mha.org.uk/search?q="&amp;Table4[[#This Row],[Ref]]&amp;"&amp;qs=true","Search")</f>
        <v>Search</v>
      </c>
      <c r="E558" s="49" t="s">
        <v>1135</v>
      </c>
      <c r="F558" s="45">
        <v>44166</v>
      </c>
      <c r="G558" s="43" t="s">
        <v>11</v>
      </c>
      <c r="H558" s="49" t="s">
        <v>1119</v>
      </c>
      <c r="I558" s="46">
        <v>560</v>
      </c>
      <c r="J558" s="44"/>
    </row>
    <row r="559" spans="2:10" ht="25.35" hidden="1" customHeight="1">
      <c r="B559" s="8" t="s">
        <v>1136</v>
      </c>
      <c r="C559" s="21"/>
      <c r="D559" s="36" t="str">
        <f>HYPERLINK("https://intranet.mha.org.uk/search?q="&amp;Table4[[#This Row],[Ref]]&amp;"&amp;qs=true","Search")</f>
        <v>Search</v>
      </c>
      <c r="E559" s="49" t="s">
        <v>1137</v>
      </c>
      <c r="F559" s="45">
        <v>44166</v>
      </c>
      <c r="G559" s="43" t="s">
        <v>11</v>
      </c>
      <c r="H559" s="49" t="s">
        <v>1119</v>
      </c>
      <c r="I559" s="46">
        <v>561</v>
      </c>
      <c r="J559" s="44"/>
    </row>
    <row r="560" spans="2:10" ht="25.35" hidden="1" customHeight="1">
      <c r="B560" s="8" t="s">
        <v>1138</v>
      </c>
      <c r="C560" s="21"/>
      <c r="D560" s="36" t="str">
        <f>HYPERLINK("https://intranet.mha.org.uk/search?q="&amp;Table4[[#This Row],[Ref]]&amp;"&amp;qs=true","Search")</f>
        <v>Search</v>
      </c>
      <c r="E560" s="49" t="s">
        <v>1139</v>
      </c>
      <c r="F560" s="45">
        <v>44166</v>
      </c>
      <c r="G560" s="43" t="s">
        <v>11</v>
      </c>
      <c r="H560" s="49" t="s">
        <v>1119</v>
      </c>
      <c r="I560" s="46">
        <v>562</v>
      </c>
      <c r="J560" s="44"/>
    </row>
    <row r="561" spans="2:10" ht="25.35" hidden="1" customHeight="1">
      <c r="B561" s="8" t="s">
        <v>1140</v>
      </c>
      <c r="C561" s="23" t="s">
        <v>9</v>
      </c>
      <c r="D561" s="36" t="str">
        <f>HYPERLINK("https://intranet.mha.org.uk/search?q="&amp;Table4[[#This Row],[Ref]]&amp;"&amp;qs=true","Search")</f>
        <v>Search</v>
      </c>
      <c r="E561" s="49" t="s">
        <v>1141</v>
      </c>
      <c r="F561" s="45">
        <v>44166</v>
      </c>
      <c r="G561" s="43" t="s">
        <v>11</v>
      </c>
      <c r="H561" s="49" t="s">
        <v>1119</v>
      </c>
      <c r="I561" s="46">
        <v>563</v>
      </c>
      <c r="J561" s="44"/>
    </row>
    <row r="562" spans="2:10" ht="25.35" hidden="1" customHeight="1">
      <c r="B562" s="8" t="s">
        <v>1142</v>
      </c>
      <c r="C562" s="21"/>
      <c r="D562" s="36" t="str">
        <f>HYPERLINK("https://intranet.mha.org.uk/search?q="&amp;Table4[[#This Row],[Ref]]&amp;"&amp;qs=true","Search")</f>
        <v>Search</v>
      </c>
      <c r="E562" s="49" t="s">
        <v>1143</v>
      </c>
      <c r="F562" s="45">
        <v>44166</v>
      </c>
      <c r="G562" s="43" t="s">
        <v>11</v>
      </c>
      <c r="H562" s="49" t="s">
        <v>1119</v>
      </c>
      <c r="I562" s="46">
        <v>564</v>
      </c>
      <c r="J562" s="44"/>
    </row>
    <row r="563" spans="2:10" ht="25.35" hidden="1" customHeight="1">
      <c r="B563" s="8" t="s">
        <v>31</v>
      </c>
      <c r="C563" s="21"/>
      <c r="D563" s="36" t="str">
        <f>HYPERLINK("https://intranet.mha.org.uk/search?q="&amp;Table4[[#This Row],[Ref]]&amp;"&amp;qs=true","Search")</f>
        <v>Search</v>
      </c>
      <c r="E563" s="49" t="s">
        <v>1144</v>
      </c>
      <c r="F563" s="45">
        <v>44166</v>
      </c>
      <c r="G563" s="43" t="s">
        <v>11</v>
      </c>
      <c r="H563" s="49" t="s">
        <v>1119</v>
      </c>
      <c r="I563" s="46">
        <v>565</v>
      </c>
      <c r="J563" s="44"/>
    </row>
    <row r="564" spans="2:10" ht="25.35" hidden="1" customHeight="1">
      <c r="B564" s="8" t="s">
        <v>1145</v>
      </c>
      <c r="C564" s="21"/>
      <c r="D564" s="36" t="str">
        <f>HYPERLINK("https://intranet.mha.org.uk/search?q="&amp;Table4[[#This Row],[Ref]]&amp;"&amp;qs=true","Search")</f>
        <v>Search</v>
      </c>
      <c r="E564" s="49" t="s">
        <v>1146</v>
      </c>
      <c r="F564" s="45">
        <v>44166</v>
      </c>
      <c r="G564" s="43" t="s">
        <v>11</v>
      </c>
      <c r="H564" s="49" t="s">
        <v>1119</v>
      </c>
      <c r="I564" s="46">
        <v>566</v>
      </c>
      <c r="J564" s="44"/>
    </row>
    <row r="565" spans="2:10" ht="25.35" hidden="1" customHeight="1">
      <c r="B565" s="8" t="s">
        <v>1147</v>
      </c>
      <c r="C565" s="21"/>
      <c r="D565" s="36" t="str">
        <f>HYPERLINK("https://intranet.mha.org.uk/search?q="&amp;Table4[[#This Row],[Ref]]&amp;"&amp;qs=true","Search")</f>
        <v>Search</v>
      </c>
      <c r="E565" s="49" t="s">
        <v>1148</v>
      </c>
      <c r="F565" s="45">
        <v>44166</v>
      </c>
      <c r="G565" s="43" t="s">
        <v>11</v>
      </c>
      <c r="H565" s="49" t="s">
        <v>1119</v>
      </c>
      <c r="I565" s="46">
        <v>567</v>
      </c>
      <c r="J565" s="44"/>
    </row>
    <row r="566" spans="2:10" ht="25.35" hidden="1" customHeight="1">
      <c r="B566" s="8" t="s">
        <v>1149</v>
      </c>
      <c r="C566" s="21"/>
      <c r="D566" s="36" t="str">
        <f>HYPERLINK("https://intranet.mha.org.uk/search?q="&amp;Table4[[#This Row],[Ref]]&amp;"&amp;qs=true","Search")</f>
        <v>Search</v>
      </c>
      <c r="E566" s="49" t="s">
        <v>1150</v>
      </c>
      <c r="F566" s="45">
        <v>44166</v>
      </c>
      <c r="G566" s="43" t="s">
        <v>11</v>
      </c>
      <c r="H566" s="49" t="s">
        <v>1119</v>
      </c>
      <c r="I566" s="46">
        <v>568</v>
      </c>
      <c r="J566" s="44"/>
    </row>
    <row r="567" spans="2:10" ht="25.35" hidden="1" customHeight="1">
      <c r="B567" s="8" t="s">
        <v>1151</v>
      </c>
      <c r="C567" s="21"/>
      <c r="D567" s="36" t="str">
        <f>HYPERLINK("https://intranet.mha.org.uk/search?q="&amp;Table4[[#This Row],[Ref]]&amp;"&amp;qs=true","Search")</f>
        <v>Search</v>
      </c>
      <c r="E567" s="49" t="s">
        <v>1152</v>
      </c>
      <c r="F567" s="45">
        <v>44166</v>
      </c>
      <c r="G567" s="43" t="s">
        <v>42</v>
      </c>
      <c r="H567" s="49" t="s">
        <v>1119</v>
      </c>
      <c r="I567" s="46">
        <v>569</v>
      </c>
      <c r="J567" s="44"/>
    </row>
    <row r="568" spans="2:10" ht="25.35" hidden="1" customHeight="1">
      <c r="B568" s="8" t="s">
        <v>1153</v>
      </c>
      <c r="C568" s="21"/>
      <c r="D568" s="36" t="str">
        <f>HYPERLINK("https://intranet.mha.org.uk/search?q="&amp;Table4[[#This Row],[Ref]]&amp;"&amp;qs=true","Search")</f>
        <v>Search</v>
      </c>
      <c r="E568" s="49" t="s">
        <v>1154</v>
      </c>
      <c r="F568" s="45">
        <v>44166</v>
      </c>
      <c r="G568" s="43" t="s">
        <v>11</v>
      </c>
      <c r="H568" s="49" t="s">
        <v>1119</v>
      </c>
      <c r="I568" s="46">
        <v>570</v>
      </c>
      <c r="J568" s="44"/>
    </row>
    <row r="569" spans="2:10" ht="25.35" hidden="1" customHeight="1">
      <c r="B569" s="8" t="s">
        <v>349</v>
      </c>
      <c r="C569" s="21"/>
      <c r="D569" s="36" t="str">
        <f>HYPERLINK("https://intranet.mha.org.uk/search?q="&amp;Table4[[#This Row],[Ref]]&amp;"&amp;qs=true","Search")</f>
        <v>Search</v>
      </c>
      <c r="E569" s="49" t="s">
        <v>1155</v>
      </c>
      <c r="F569" s="45">
        <v>44166</v>
      </c>
      <c r="G569" s="43" t="s">
        <v>11</v>
      </c>
      <c r="H569" s="49" t="s">
        <v>1119</v>
      </c>
      <c r="I569" s="46">
        <v>571</v>
      </c>
      <c r="J569" s="44"/>
    </row>
    <row r="570" spans="2:10" ht="25.35" hidden="1" customHeight="1">
      <c r="B570" s="8" t="s">
        <v>1156</v>
      </c>
      <c r="C570" s="21"/>
      <c r="D570" s="36" t="str">
        <f>HYPERLINK("https://intranet.mha.org.uk/search?q="&amp;Table4[[#This Row],[Ref]]&amp;"&amp;qs=true","Search")</f>
        <v>Search</v>
      </c>
      <c r="E570" s="49" t="s">
        <v>1157</v>
      </c>
      <c r="F570" s="45">
        <v>44166</v>
      </c>
      <c r="G570" s="43" t="s">
        <v>11</v>
      </c>
      <c r="H570" s="49" t="s">
        <v>1119</v>
      </c>
      <c r="I570" s="46">
        <v>572</v>
      </c>
      <c r="J570" s="44"/>
    </row>
    <row r="571" spans="2:10" ht="25.35" hidden="1" customHeight="1">
      <c r="B571" s="8" t="s">
        <v>1158</v>
      </c>
      <c r="C571" s="21"/>
      <c r="D571" s="36" t="str">
        <f>HYPERLINK("https://intranet.mha.org.uk/search?q="&amp;Table4[[#This Row],[Ref]]&amp;"&amp;qs=true","Search")</f>
        <v>Search</v>
      </c>
      <c r="E571" s="49" t="s">
        <v>1159</v>
      </c>
      <c r="F571" s="45">
        <v>44166</v>
      </c>
      <c r="G571" s="43" t="s">
        <v>73</v>
      </c>
      <c r="H571" s="49" t="s">
        <v>1119</v>
      </c>
      <c r="I571" s="46">
        <v>573</v>
      </c>
      <c r="J571" s="44"/>
    </row>
    <row r="572" spans="2:10" ht="25.35" hidden="1" customHeight="1">
      <c r="B572" s="8" t="s">
        <v>1117</v>
      </c>
      <c r="C572" s="21"/>
      <c r="D572" s="36" t="str">
        <f>HYPERLINK("https://intranet.mha.org.uk/search?q="&amp;Table4[[#This Row],[Ref]]&amp;"&amp;qs=true","Search")</f>
        <v>Search</v>
      </c>
      <c r="E572" s="49" t="s">
        <v>1160</v>
      </c>
      <c r="F572" s="45">
        <v>44166</v>
      </c>
      <c r="G572" s="43" t="s">
        <v>11</v>
      </c>
      <c r="H572" s="49" t="s">
        <v>1161</v>
      </c>
      <c r="I572" s="46">
        <v>574</v>
      </c>
      <c r="J572" s="44"/>
    </row>
    <row r="573" spans="2:10" ht="25.35" hidden="1" customHeight="1">
      <c r="B573" s="8" t="s">
        <v>1122</v>
      </c>
      <c r="C573" s="21"/>
      <c r="D573" s="36" t="str">
        <f>HYPERLINK("https://intranet.mha.org.uk/search?q="&amp;Table4[[#This Row],[Ref]]&amp;"&amp;qs=true","Search")</f>
        <v>Search</v>
      </c>
      <c r="E573" s="49" t="s">
        <v>1162</v>
      </c>
      <c r="F573" s="45">
        <v>44166</v>
      </c>
      <c r="G573" s="43" t="s">
        <v>11</v>
      </c>
      <c r="H573" s="49" t="s">
        <v>1161</v>
      </c>
      <c r="I573" s="46">
        <v>575</v>
      </c>
      <c r="J573" s="44"/>
    </row>
    <row r="574" spans="2:10" ht="25.35" hidden="1" customHeight="1">
      <c r="B574" s="8" t="s">
        <v>1163</v>
      </c>
      <c r="C574" s="21"/>
      <c r="D574" s="36" t="str">
        <f>HYPERLINK("https://intranet.mha.org.uk/search?q="&amp;Table4[[#This Row],[Ref]]&amp;"&amp;qs=true","Search")</f>
        <v>Search</v>
      </c>
      <c r="E574" s="49" t="s">
        <v>1164</v>
      </c>
      <c r="F574" s="45">
        <v>45200</v>
      </c>
      <c r="G574" s="43" t="s">
        <v>11</v>
      </c>
      <c r="H574" s="49" t="s">
        <v>1161</v>
      </c>
      <c r="I574" s="46">
        <v>576</v>
      </c>
      <c r="J574" s="44"/>
    </row>
    <row r="575" spans="2:10" ht="25.35" hidden="1" customHeight="1">
      <c r="B575" s="8" t="s">
        <v>1165</v>
      </c>
      <c r="C575" s="21"/>
      <c r="D575" s="36" t="str">
        <f>HYPERLINK("https://intranet.mha.org.uk/search?q="&amp;Table4[[#This Row],[Ref]]&amp;"&amp;qs=true","Search")</f>
        <v>Search</v>
      </c>
      <c r="E575" s="49" t="s">
        <v>1166</v>
      </c>
      <c r="F575" s="45">
        <v>44166</v>
      </c>
      <c r="G575" s="43" t="s">
        <v>11</v>
      </c>
      <c r="H575" s="49" t="s">
        <v>1161</v>
      </c>
      <c r="I575" s="46">
        <v>577</v>
      </c>
      <c r="J575" s="44"/>
    </row>
    <row r="576" spans="2:10" ht="25.35" hidden="1" customHeight="1">
      <c r="B576" s="8" t="s">
        <v>1167</v>
      </c>
      <c r="C576" s="21"/>
      <c r="D576" s="36" t="str">
        <f>HYPERLINK("https://intranet.mha.org.uk/search?q="&amp;Table4[[#This Row],[Ref]]&amp;"&amp;qs=true","Search")</f>
        <v>Search</v>
      </c>
      <c r="E576" s="49" t="s">
        <v>1168</v>
      </c>
      <c r="F576" s="45">
        <v>44166</v>
      </c>
      <c r="G576" s="43" t="s">
        <v>11</v>
      </c>
      <c r="H576" s="49" t="s">
        <v>1161</v>
      </c>
      <c r="I576" s="46">
        <v>578</v>
      </c>
      <c r="J576" s="44"/>
    </row>
    <row r="577" spans="2:10" ht="25.35" hidden="1" customHeight="1">
      <c r="B577" s="8" t="s">
        <v>1128</v>
      </c>
      <c r="C577" s="21"/>
      <c r="D577" s="36" t="str">
        <f>HYPERLINK("https://intranet.mha.org.uk/search?q="&amp;Table4[[#This Row],[Ref]]&amp;"&amp;qs=true","Search")</f>
        <v>Search</v>
      </c>
      <c r="E577" s="49" t="s">
        <v>1169</v>
      </c>
      <c r="F577" s="45">
        <v>44166</v>
      </c>
      <c r="G577" s="43" t="s">
        <v>11</v>
      </c>
      <c r="H577" s="49" t="s">
        <v>1161</v>
      </c>
      <c r="I577" s="46">
        <v>579</v>
      </c>
      <c r="J577" s="44"/>
    </row>
    <row r="578" spans="2:10" ht="25.35" hidden="1" customHeight="1">
      <c r="B578" s="8" t="s">
        <v>1142</v>
      </c>
      <c r="C578" s="21"/>
      <c r="D578" s="36" t="str">
        <f>HYPERLINK("https://intranet.mha.org.uk/search?q="&amp;Table4[[#This Row],[Ref]]&amp;"&amp;qs=true","Search")</f>
        <v>Search</v>
      </c>
      <c r="E578" s="49" t="s">
        <v>1170</v>
      </c>
      <c r="F578" s="45">
        <v>44166</v>
      </c>
      <c r="G578" s="43" t="s">
        <v>11</v>
      </c>
      <c r="H578" s="49" t="s">
        <v>1161</v>
      </c>
      <c r="I578" s="46">
        <v>580</v>
      </c>
      <c r="J578" s="44"/>
    </row>
    <row r="579" spans="2:10" ht="25.35" hidden="1" customHeight="1">
      <c r="B579" s="8" t="s">
        <v>1171</v>
      </c>
      <c r="C579" s="21"/>
      <c r="D579" s="36" t="str">
        <f>HYPERLINK("https://intranet.mha.org.uk/search?q="&amp;Table4[[#This Row],[Ref]]&amp;"&amp;qs=true","Search")</f>
        <v>Search</v>
      </c>
      <c r="E579" s="49" t="s">
        <v>1172</v>
      </c>
      <c r="F579" s="45">
        <v>44166</v>
      </c>
      <c r="G579" s="43" t="s">
        <v>11</v>
      </c>
      <c r="H579" s="49" t="s">
        <v>1161</v>
      </c>
      <c r="I579" s="46">
        <v>581</v>
      </c>
      <c r="J579" s="44"/>
    </row>
    <row r="580" spans="2:10" ht="25.35" hidden="1" customHeight="1">
      <c r="B580" s="8" t="s">
        <v>1173</v>
      </c>
      <c r="C580" s="21"/>
      <c r="D580" s="36" t="str">
        <f>HYPERLINK("https://intranet.mha.org.uk/search?q="&amp;Table4[[#This Row],[Ref]]&amp;"&amp;qs=true","Search")</f>
        <v>Search</v>
      </c>
      <c r="E580" s="49" t="s">
        <v>1174</v>
      </c>
      <c r="F580" s="45">
        <v>45352</v>
      </c>
      <c r="G580" s="43" t="s">
        <v>11</v>
      </c>
      <c r="H580" s="49" t="s">
        <v>1175</v>
      </c>
      <c r="I580" s="46">
        <v>582</v>
      </c>
      <c r="J580" s="44"/>
    </row>
    <row r="581" spans="2:10" ht="25.35" hidden="1" customHeight="1">
      <c r="B581" s="8" t="s">
        <v>1176</v>
      </c>
      <c r="C581" s="21"/>
      <c r="D581" s="36" t="str">
        <f>HYPERLINK("https://intranet.mha.org.uk/search?q="&amp;Table4[[#This Row],[Ref]]&amp;"&amp;qs=true","Search")</f>
        <v>Search</v>
      </c>
      <c r="E581" s="49" t="s">
        <v>1174</v>
      </c>
      <c r="F581" s="45">
        <v>45352</v>
      </c>
      <c r="G581" s="43" t="s">
        <v>11</v>
      </c>
      <c r="H581" s="49" t="s">
        <v>1175</v>
      </c>
      <c r="I581" s="46">
        <v>583</v>
      </c>
      <c r="J581" s="44"/>
    </row>
    <row r="582" spans="2:10" ht="25.35" hidden="1" customHeight="1">
      <c r="B582" s="8" t="s">
        <v>1177</v>
      </c>
      <c r="C582" s="21"/>
      <c r="D582" s="36" t="str">
        <f>HYPERLINK("https://intranet.mha.org.uk/search?q="&amp;Table4[[#This Row],[Ref]]&amp;"&amp;qs=true","Search")</f>
        <v>Search</v>
      </c>
      <c r="E582" s="49" t="s">
        <v>1174</v>
      </c>
      <c r="F582" s="45">
        <v>45352</v>
      </c>
      <c r="G582" s="43" t="s">
        <v>11</v>
      </c>
      <c r="H582" s="49" t="s">
        <v>1175</v>
      </c>
      <c r="I582" s="46">
        <v>584</v>
      </c>
      <c r="J582" s="44"/>
    </row>
    <row r="583" spans="2:10" ht="25.35" hidden="1" customHeight="1">
      <c r="B583" s="8" t="s">
        <v>1178</v>
      </c>
      <c r="C583" s="23" t="s">
        <v>9</v>
      </c>
      <c r="D583" s="36" t="str">
        <f>HYPERLINK("https://intranet.mha.org.uk/search?q="&amp;Table4[[#This Row],[Ref]]&amp;"&amp;qs=true","Search")</f>
        <v>Search</v>
      </c>
      <c r="E583" s="49" t="s">
        <v>1179</v>
      </c>
      <c r="F583" s="45">
        <v>45505</v>
      </c>
      <c r="G583" s="43" t="s">
        <v>11</v>
      </c>
      <c r="H583" s="49" t="s">
        <v>1180</v>
      </c>
      <c r="I583" s="46">
        <v>585</v>
      </c>
      <c r="J583" s="44"/>
    </row>
    <row r="584" spans="2:10" ht="25.35" hidden="1" customHeight="1">
      <c r="B584" s="8" t="s">
        <v>1181</v>
      </c>
      <c r="C584" s="23" t="s">
        <v>9</v>
      </c>
      <c r="D584" s="36" t="str">
        <f>HYPERLINK("https://intranet.mha.org.uk/search?q="&amp;Table4[[#This Row],[Ref]]&amp;"&amp;qs=true","Search")</f>
        <v>Search</v>
      </c>
      <c r="E584" s="49" t="s">
        <v>1182</v>
      </c>
      <c r="F584" s="45">
        <v>45505</v>
      </c>
      <c r="G584" s="43" t="s">
        <v>11</v>
      </c>
      <c r="H584" s="49" t="s">
        <v>1180</v>
      </c>
      <c r="I584" s="46">
        <v>586</v>
      </c>
      <c r="J584" s="44"/>
    </row>
    <row r="585" spans="2:10" ht="25.35" hidden="1" customHeight="1">
      <c r="B585" s="39" t="s">
        <v>1183</v>
      </c>
      <c r="C585" s="23"/>
      <c r="D585" s="36" t="str">
        <f>HYPERLINK("https://intranet.mha.org.uk/search?q="&amp;Table4[[#This Row],[Ref]]&amp;"&amp;qs=true","Search")</f>
        <v>Search</v>
      </c>
      <c r="E585" s="43" t="s">
        <v>1184</v>
      </c>
      <c r="F585" s="45">
        <v>44562</v>
      </c>
      <c r="G585" s="43" t="s">
        <v>11</v>
      </c>
      <c r="H585" s="43" t="s">
        <v>1180</v>
      </c>
      <c r="I585" s="46">
        <v>587</v>
      </c>
      <c r="J585" s="44"/>
    </row>
    <row r="586" spans="2:10" ht="25.35" hidden="1" customHeight="1">
      <c r="B586" s="39" t="s">
        <v>1185</v>
      </c>
      <c r="C586" s="23" t="s">
        <v>9</v>
      </c>
      <c r="D586" s="36" t="str">
        <f>HYPERLINK("https://intranet.mha.org.uk/search?q="&amp;Table4[[#This Row],[Ref]]&amp;"&amp;qs=true","Search")</f>
        <v>Search</v>
      </c>
      <c r="E586" s="43" t="s">
        <v>1186</v>
      </c>
      <c r="F586" s="45">
        <v>45474</v>
      </c>
      <c r="G586" s="43" t="s">
        <v>42</v>
      </c>
      <c r="H586" s="43" t="s">
        <v>1180</v>
      </c>
      <c r="I586" s="46">
        <v>588</v>
      </c>
      <c r="J586" s="44"/>
    </row>
    <row r="587" spans="2:10" ht="25.35" hidden="1" customHeight="1">
      <c r="B587" s="20" t="s">
        <v>1187</v>
      </c>
      <c r="C587" s="22" t="s">
        <v>9</v>
      </c>
      <c r="D587" s="36" t="str">
        <f>HYPERLINK("https://intranet.mha.org.uk/search?q="&amp;Table4[[#This Row],[Ref]]&amp;"&amp;qs=true","Search")</f>
        <v>Search</v>
      </c>
      <c r="E587" s="43" t="s">
        <v>1188</v>
      </c>
      <c r="F587" s="45">
        <v>44621</v>
      </c>
      <c r="G587" s="43" t="s">
        <v>73</v>
      </c>
      <c r="H587" s="43" t="s">
        <v>1180</v>
      </c>
      <c r="I587" s="46">
        <v>589</v>
      </c>
      <c r="J587" s="44"/>
    </row>
    <row r="588" spans="2:10" ht="25.35" hidden="1" customHeight="1">
      <c r="B588" s="20" t="s">
        <v>1189</v>
      </c>
      <c r="C588" s="22" t="s">
        <v>9</v>
      </c>
      <c r="D588" s="36" t="str">
        <f>HYPERLINK("https://intranet.mha.org.uk/search?q="&amp;Table4[[#This Row],[Ref]]&amp;"&amp;qs=true","Search")</f>
        <v>Search</v>
      </c>
      <c r="E588" s="43" t="s">
        <v>1190</v>
      </c>
      <c r="F588" s="45">
        <v>44621</v>
      </c>
      <c r="G588" s="43" t="s">
        <v>42</v>
      </c>
      <c r="H588" s="43" t="s">
        <v>1180</v>
      </c>
      <c r="I588" s="46">
        <v>590</v>
      </c>
      <c r="J588" s="44"/>
    </row>
    <row r="589" spans="2:10" ht="25.35" hidden="1" customHeight="1">
      <c r="B589" s="20" t="s">
        <v>1191</v>
      </c>
      <c r="C589" s="22" t="s">
        <v>9</v>
      </c>
      <c r="D589" s="36" t="str">
        <f>HYPERLINK("https://intranet.mha.org.uk/search?q="&amp;Table4[[#This Row],[Ref]]&amp;"&amp;qs=true","Search")</f>
        <v>Search</v>
      </c>
      <c r="E589" s="43" t="s">
        <v>1192</v>
      </c>
      <c r="F589" s="45">
        <v>44621</v>
      </c>
      <c r="G589" s="43" t="s">
        <v>42</v>
      </c>
      <c r="H589" s="43" t="s">
        <v>1180</v>
      </c>
      <c r="I589" s="46">
        <v>591</v>
      </c>
      <c r="J589" s="44"/>
    </row>
    <row r="590" spans="2:10" ht="25.35" hidden="1" customHeight="1">
      <c r="B590" s="20" t="s">
        <v>1193</v>
      </c>
      <c r="C590" s="22" t="s">
        <v>9</v>
      </c>
      <c r="D590" s="36" t="str">
        <f>HYPERLINK("https://intranet.mha.org.uk/search?q="&amp;Table4[[#This Row],[Ref]]&amp;"&amp;qs=true","Search")</f>
        <v>Search</v>
      </c>
      <c r="E590" s="43" t="s">
        <v>1194</v>
      </c>
      <c r="F590" s="45">
        <v>44621</v>
      </c>
      <c r="G590" s="43" t="s">
        <v>42</v>
      </c>
      <c r="H590" s="43" t="s">
        <v>1180</v>
      </c>
      <c r="I590" s="46">
        <v>592</v>
      </c>
      <c r="J590" s="44"/>
    </row>
    <row r="591" spans="2:10" ht="25.35" hidden="1" customHeight="1">
      <c r="B591" s="20" t="s">
        <v>1195</v>
      </c>
      <c r="C591" s="22" t="s">
        <v>9</v>
      </c>
      <c r="D591" s="36" t="str">
        <f>HYPERLINK("https://intranet.mha.org.uk/search?q="&amp;Table4[[#This Row],[Ref]]&amp;"&amp;qs=true","Search")</f>
        <v>Search</v>
      </c>
      <c r="E591" s="43" t="s">
        <v>1196</v>
      </c>
      <c r="F591" s="45">
        <v>44621</v>
      </c>
      <c r="G591" s="43" t="s">
        <v>42</v>
      </c>
      <c r="H591" s="43" t="s">
        <v>1180</v>
      </c>
      <c r="I591" s="46">
        <v>593</v>
      </c>
      <c r="J591" s="44"/>
    </row>
    <row r="592" spans="2:10" ht="25.35" hidden="1" customHeight="1">
      <c r="B592" s="20" t="s">
        <v>1197</v>
      </c>
      <c r="C592" s="22" t="s">
        <v>9</v>
      </c>
      <c r="D592" s="36" t="str">
        <f>HYPERLINK("https://intranet.mha.org.uk/search?q="&amp;Table4[[#This Row],[Ref]]&amp;"&amp;qs=true","Search")</f>
        <v>Search</v>
      </c>
      <c r="E592" s="43" t="s">
        <v>1198</v>
      </c>
      <c r="F592" s="45">
        <v>44621</v>
      </c>
      <c r="G592" s="43" t="s">
        <v>42</v>
      </c>
      <c r="H592" s="43" t="s">
        <v>1180</v>
      </c>
      <c r="I592" s="46">
        <v>594</v>
      </c>
      <c r="J592" s="44"/>
    </row>
    <row r="593" spans="2:10" ht="25.35" hidden="1" customHeight="1">
      <c r="B593" s="20" t="s">
        <v>1199</v>
      </c>
      <c r="C593" s="22" t="s">
        <v>9</v>
      </c>
      <c r="D593" s="36" t="str">
        <f>HYPERLINK("https://intranet.mha.org.uk/search?q="&amp;Table4[[#This Row],[Ref]]&amp;"&amp;qs=true","Search")</f>
        <v>Search</v>
      </c>
      <c r="E593" s="43" t="s">
        <v>1200</v>
      </c>
      <c r="F593" s="45">
        <v>44621</v>
      </c>
      <c r="G593" s="43" t="s">
        <v>42</v>
      </c>
      <c r="H593" s="43" t="s">
        <v>1180</v>
      </c>
      <c r="I593" s="46">
        <v>595</v>
      </c>
      <c r="J593" s="44"/>
    </row>
    <row r="594" spans="2:10" ht="25.35" hidden="1" customHeight="1">
      <c r="B594" s="20" t="s">
        <v>1201</v>
      </c>
      <c r="C594" s="22" t="s">
        <v>9</v>
      </c>
      <c r="D594" s="36" t="str">
        <f>HYPERLINK("https://intranet.mha.org.uk/search?q="&amp;Table4[[#This Row],[Ref]]&amp;"&amp;qs=true","Search")</f>
        <v>Search</v>
      </c>
      <c r="E594" s="43" t="s">
        <v>1202</v>
      </c>
      <c r="F594" s="45">
        <v>44621</v>
      </c>
      <c r="G594" s="43" t="s">
        <v>42</v>
      </c>
      <c r="H594" s="43" t="s">
        <v>1180</v>
      </c>
      <c r="I594" s="46">
        <v>596</v>
      </c>
      <c r="J594" s="44"/>
    </row>
    <row r="595" spans="2:10" ht="25.35" hidden="1" customHeight="1">
      <c r="B595" s="20" t="s">
        <v>1203</v>
      </c>
      <c r="C595" s="22" t="s">
        <v>9</v>
      </c>
      <c r="D595" s="36" t="str">
        <f>HYPERLINK("https://intranet.mha.org.uk/search?q="&amp;Table4[[#This Row],[Ref]]&amp;"&amp;qs=true","Search")</f>
        <v>Search</v>
      </c>
      <c r="E595" s="43" t="s">
        <v>1204</v>
      </c>
      <c r="F595" s="45">
        <v>44621</v>
      </c>
      <c r="G595" s="43" t="s">
        <v>42</v>
      </c>
      <c r="H595" s="43" t="s">
        <v>1180</v>
      </c>
      <c r="I595" s="46">
        <v>597</v>
      </c>
      <c r="J595" s="44"/>
    </row>
    <row r="596" spans="2:10" ht="25.35" hidden="1" customHeight="1">
      <c r="B596" s="20" t="s">
        <v>1205</v>
      </c>
      <c r="C596" s="22" t="s">
        <v>9</v>
      </c>
      <c r="D596" s="36" t="str">
        <f>HYPERLINK("https://intranet.mha.org.uk/search?q="&amp;Table4[[#This Row],[Ref]]&amp;"&amp;qs=true","Search")</f>
        <v>Search</v>
      </c>
      <c r="E596" s="43" t="s">
        <v>1206</v>
      </c>
      <c r="F596" s="45">
        <v>44621</v>
      </c>
      <c r="G596" s="43" t="s">
        <v>42</v>
      </c>
      <c r="H596" s="43" t="s">
        <v>1180</v>
      </c>
      <c r="I596" s="46">
        <v>598</v>
      </c>
      <c r="J596" s="44"/>
    </row>
    <row r="597" spans="2:10" ht="25.35" hidden="1" customHeight="1">
      <c r="B597" s="20" t="s">
        <v>1207</v>
      </c>
      <c r="C597" s="22" t="s">
        <v>9</v>
      </c>
      <c r="D597" s="36" t="str">
        <f>HYPERLINK("https://intranet.mha.org.uk/search?q="&amp;Table4[[#This Row],[Ref]]&amp;"&amp;qs=true","Search")</f>
        <v>Search</v>
      </c>
      <c r="E597" s="43" t="s">
        <v>1208</v>
      </c>
      <c r="F597" s="45">
        <v>44621</v>
      </c>
      <c r="G597" s="43" t="s">
        <v>42</v>
      </c>
      <c r="H597" s="43" t="s">
        <v>1180</v>
      </c>
      <c r="I597" s="46">
        <v>599</v>
      </c>
      <c r="J597" s="44"/>
    </row>
    <row r="598" spans="2:10" ht="25.35" hidden="1" customHeight="1">
      <c r="B598" s="20" t="s">
        <v>1209</v>
      </c>
      <c r="C598" s="22" t="s">
        <v>9</v>
      </c>
      <c r="D598" s="36" t="str">
        <f>HYPERLINK("https://intranet.mha.org.uk/search?q="&amp;Table4[[#This Row],[Ref]]&amp;"&amp;qs=true","Search")</f>
        <v>Search</v>
      </c>
      <c r="E598" s="43" t="s">
        <v>1210</v>
      </c>
      <c r="F598" s="45">
        <v>44621</v>
      </c>
      <c r="G598" s="43" t="s">
        <v>42</v>
      </c>
      <c r="H598" s="43" t="s">
        <v>1180</v>
      </c>
      <c r="I598" s="46">
        <v>600</v>
      </c>
      <c r="J598" s="44"/>
    </row>
    <row r="599" spans="2:10" ht="25.35" hidden="1" customHeight="1">
      <c r="B599" s="20" t="s">
        <v>1211</v>
      </c>
      <c r="C599" s="22" t="s">
        <v>9</v>
      </c>
      <c r="D599" s="36" t="str">
        <f>HYPERLINK("https://intranet.mha.org.uk/search?q="&amp;Table4[[#This Row],[Ref]]&amp;"&amp;qs=true","Search")</f>
        <v>Search</v>
      </c>
      <c r="E599" s="43" t="s">
        <v>1212</v>
      </c>
      <c r="F599" s="45">
        <v>44958</v>
      </c>
      <c r="G599" s="43" t="s">
        <v>42</v>
      </c>
      <c r="H599" s="43" t="s">
        <v>1180</v>
      </c>
      <c r="I599" s="46">
        <v>601</v>
      </c>
      <c r="J599" s="44"/>
    </row>
    <row r="600" spans="2:10" ht="25.35" hidden="1" customHeight="1">
      <c r="B600" s="20" t="s">
        <v>1213</v>
      </c>
      <c r="C600" s="22" t="s">
        <v>9</v>
      </c>
      <c r="D600" s="36" t="str">
        <f>HYPERLINK("https://intranet.mha.org.uk/search?q="&amp;Table4[[#This Row],[Ref]]&amp;"&amp;qs=true","Search")</f>
        <v>Search</v>
      </c>
      <c r="E600" s="43" t="s">
        <v>1214</v>
      </c>
      <c r="F600" s="45">
        <v>44501</v>
      </c>
      <c r="G600" s="43" t="s">
        <v>42</v>
      </c>
      <c r="H600" s="43" t="s">
        <v>1180</v>
      </c>
      <c r="I600" s="46">
        <v>602</v>
      </c>
      <c r="J600" s="44"/>
    </row>
    <row r="601" spans="2:10" ht="25.35" hidden="1" customHeight="1">
      <c r="B601" s="20" t="s">
        <v>1215</v>
      </c>
      <c r="C601" s="22" t="s">
        <v>9</v>
      </c>
      <c r="D601" s="36" t="str">
        <f>HYPERLINK("https://intranet.mha.org.uk/search?q="&amp;Table4[[#This Row],[Ref]]&amp;"&amp;qs=true","Search")</f>
        <v>Search</v>
      </c>
      <c r="E601" s="43" t="s">
        <v>1216</v>
      </c>
      <c r="F601" s="45">
        <v>44958</v>
      </c>
      <c r="G601" s="43" t="s">
        <v>42</v>
      </c>
      <c r="H601" s="43" t="s">
        <v>1180</v>
      </c>
      <c r="I601" s="46">
        <v>603</v>
      </c>
      <c r="J601" s="44"/>
    </row>
    <row r="602" spans="2:10" ht="25.35" hidden="1" customHeight="1">
      <c r="B602" s="20" t="s">
        <v>1217</v>
      </c>
      <c r="C602" s="22" t="s">
        <v>9</v>
      </c>
      <c r="D602" s="36" t="str">
        <f>HYPERLINK("https://intranet.mha.org.uk/search?q="&amp;Table4[[#This Row],[Ref]]&amp;"&amp;qs=true","Search")</f>
        <v>Search</v>
      </c>
      <c r="E602" s="43" t="s">
        <v>1218</v>
      </c>
      <c r="F602" s="45">
        <v>44958</v>
      </c>
      <c r="G602" s="43" t="s">
        <v>42</v>
      </c>
      <c r="H602" s="43" t="s">
        <v>1180</v>
      </c>
      <c r="I602" s="46">
        <v>604</v>
      </c>
      <c r="J602" s="44"/>
    </row>
    <row r="603" spans="2:10" ht="25.35" hidden="1" customHeight="1">
      <c r="B603" s="8" t="s">
        <v>1219</v>
      </c>
      <c r="C603" s="23"/>
      <c r="D603" s="36" t="str">
        <f>HYPERLINK("https://intranet.mha.org.uk/search?q="&amp;Table4[[#This Row],[Ref]]&amp;"&amp;qs=true","Search")</f>
        <v>Search</v>
      </c>
      <c r="E603" s="43" t="s">
        <v>1220</v>
      </c>
      <c r="F603" s="45">
        <v>44958</v>
      </c>
      <c r="G603" s="43" t="s">
        <v>11</v>
      </c>
      <c r="H603" s="43" t="s">
        <v>1180</v>
      </c>
      <c r="I603" s="46">
        <v>605</v>
      </c>
      <c r="J603" s="44"/>
    </row>
    <row r="604" spans="2:10" ht="25.35" hidden="1" customHeight="1">
      <c r="B604" s="8" t="s">
        <v>1221</v>
      </c>
      <c r="C604" s="23" t="s">
        <v>9</v>
      </c>
      <c r="D604" s="36" t="str">
        <f>HYPERLINK("https://intranet.mha.org.uk/search?q="&amp;Table4[[#This Row],[Ref]]&amp;"&amp;qs=true","Search")</f>
        <v>Search</v>
      </c>
      <c r="E604" s="43" t="s">
        <v>1222</v>
      </c>
      <c r="F604" s="45">
        <v>45505</v>
      </c>
      <c r="G604" s="43" t="s">
        <v>42</v>
      </c>
      <c r="H604" s="43" t="s">
        <v>1180</v>
      </c>
      <c r="I604" s="46">
        <v>606</v>
      </c>
      <c r="J604" s="44"/>
    </row>
    <row r="605" spans="2:10" ht="25.35" hidden="1" customHeight="1">
      <c r="B605" s="8" t="s">
        <v>1223</v>
      </c>
      <c r="C605" s="23"/>
      <c r="D605" s="36" t="str">
        <f>HYPERLINK("https://intranet.mha.org.uk/search?q="&amp;Table4[[#This Row],[Ref]]&amp;"&amp;qs=true","Search")</f>
        <v>Search</v>
      </c>
      <c r="E605" s="43" t="s">
        <v>1224</v>
      </c>
      <c r="F605" s="45">
        <v>44958</v>
      </c>
      <c r="G605" s="43" t="s">
        <v>42</v>
      </c>
      <c r="H605" s="43" t="s">
        <v>1180</v>
      </c>
      <c r="I605" s="46">
        <v>607</v>
      </c>
      <c r="J605" s="44"/>
    </row>
    <row r="606" spans="2:10" ht="25.35" hidden="1" customHeight="1">
      <c r="B606" s="8" t="s">
        <v>1225</v>
      </c>
      <c r="C606" s="23"/>
      <c r="D606" s="36" t="str">
        <f>HYPERLINK("https://intranet.mha.org.uk/search?q="&amp;Table4[[#This Row],[Ref]]&amp;"&amp;qs=true","Search")</f>
        <v>Search</v>
      </c>
      <c r="E606" s="43" t="s">
        <v>1226</v>
      </c>
      <c r="F606" s="45">
        <v>44958</v>
      </c>
      <c r="G606" s="43" t="s">
        <v>42</v>
      </c>
      <c r="H606" s="43" t="s">
        <v>1180</v>
      </c>
      <c r="I606" s="46">
        <v>608</v>
      </c>
      <c r="J606" s="44"/>
    </row>
    <row r="607" spans="2:10" ht="25.35" hidden="1" customHeight="1">
      <c r="B607" s="8" t="s">
        <v>1227</v>
      </c>
      <c r="C607" s="23"/>
      <c r="D607" s="36" t="str">
        <f>HYPERLINK("https://intranet.mha.org.uk/search?q="&amp;Table4[[#This Row],[Ref]]&amp;"&amp;qs=true","Search")</f>
        <v>Search</v>
      </c>
      <c r="E607" s="43" t="s">
        <v>1228</v>
      </c>
      <c r="F607" s="45">
        <v>44958</v>
      </c>
      <c r="G607" s="43" t="s">
        <v>42</v>
      </c>
      <c r="H607" s="43" t="s">
        <v>1180</v>
      </c>
      <c r="I607" s="46">
        <v>609</v>
      </c>
      <c r="J607" s="44"/>
    </row>
    <row r="608" spans="2:10" ht="25.35" hidden="1" customHeight="1">
      <c r="B608" s="8" t="s">
        <v>1229</v>
      </c>
      <c r="C608" s="23" t="s">
        <v>9</v>
      </c>
      <c r="D608" s="36" t="str">
        <f>HYPERLINK("https://intranet.mha.org.uk/search?q="&amp;Table4[[#This Row],[Ref]]&amp;"&amp;qs=true","Search")</f>
        <v>Search</v>
      </c>
      <c r="E608" s="43" t="s">
        <v>1230</v>
      </c>
      <c r="F608" s="45">
        <v>45383</v>
      </c>
      <c r="G608" s="43" t="s">
        <v>42</v>
      </c>
      <c r="H608" s="43" t="s">
        <v>1180</v>
      </c>
      <c r="I608" s="46">
        <v>610</v>
      </c>
      <c r="J608" s="44"/>
    </row>
    <row r="609" spans="2:10" ht="25.35" hidden="1" customHeight="1">
      <c r="B609" s="8" t="s">
        <v>1231</v>
      </c>
      <c r="C609" s="23"/>
      <c r="D609" s="36" t="str">
        <f>HYPERLINK("https://intranet.mha.org.uk/search?q="&amp;Table4[[#This Row],[Ref]]&amp;"&amp;qs=true","Search")</f>
        <v>Search</v>
      </c>
      <c r="E609" s="43" t="s">
        <v>1232</v>
      </c>
      <c r="F609" s="45">
        <v>44958</v>
      </c>
      <c r="G609" s="43" t="s">
        <v>42</v>
      </c>
      <c r="H609" s="43" t="s">
        <v>1180</v>
      </c>
      <c r="I609" s="46">
        <v>611</v>
      </c>
      <c r="J609" s="44"/>
    </row>
    <row r="610" spans="2:10" ht="25.35" hidden="1" customHeight="1">
      <c r="B610" s="8" t="s">
        <v>1233</v>
      </c>
      <c r="C610" s="23" t="s">
        <v>9</v>
      </c>
      <c r="D610" s="36" t="str">
        <f>HYPERLINK("https://intranet.mha.org.uk/search?q="&amp;Table4[[#This Row],[Ref]]&amp;"&amp;qs=true","Search")</f>
        <v>Search</v>
      </c>
      <c r="E610" s="43" t="s">
        <v>1234</v>
      </c>
      <c r="F610" s="45">
        <v>45474</v>
      </c>
      <c r="G610" s="43" t="s">
        <v>73</v>
      </c>
      <c r="H610" s="43" t="s">
        <v>1180</v>
      </c>
      <c r="I610" s="46">
        <v>612</v>
      </c>
      <c r="J610" s="44"/>
    </row>
    <row r="611" spans="2:10" ht="25.35" hidden="1" customHeight="1">
      <c r="B611" s="8" t="s">
        <v>1235</v>
      </c>
      <c r="C611" s="23" t="s">
        <v>9</v>
      </c>
      <c r="D611" s="36" t="str">
        <f>HYPERLINK("https://intranet.mha.org.uk/search?q="&amp;Table4[[#This Row],[Ref]]&amp;"&amp;qs=true","Search")</f>
        <v>Search</v>
      </c>
      <c r="E611" s="43" t="s">
        <v>1236</v>
      </c>
      <c r="F611" s="45">
        <v>45474</v>
      </c>
      <c r="G611" s="43" t="s">
        <v>73</v>
      </c>
      <c r="H611" s="43" t="s">
        <v>1180</v>
      </c>
      <c r="I611" s="46">
        <v>613</v>
      </c>
      <c r="J611" s="44"/>
    </row>
    <row r="612" spans="2:10" ht="25.35" hidden="1" customHeight="1">
      <c r="B612" s="20" t="s">
        <v>1237</v>
      </c>
      <c r="C612" s="22" t="s">
        <v>9</v>
      </c>
      <c r="D612" s="36" t="str">
        <f>HYPERLINK("https://intranet.mha.org.uk/search?q="&amp;Table4[[#This Row],[Ref]]&amp;"&amp;qs=true","Search")</f>
        <v>Search</v>
      </c>
      <c r="E612" s="43" t="s">
        <v>1238</v>
      </c>
      <c r="F612" s="45">
        <v>44621</v>
      </c>
      <c r="G612" s="43" t="s">
        <v>42</v>
      </c>
      <c r="H612" s="43" t="s">
        <v>1180</v>
      </c>
      <c r="I612" s="46">
        <v>614</v>
      </c>
      <c r="J612" s="44"/>
    </row>
    <row r="613" spans="2:10" ht="25.35" hidden="1" customHeight="1">
      <c r="B613" s="20" t="s">
        <v>1239</v>
      </c>
      <c r="C613" s="22" t="s">
        <v>9</v>
      </c>
      <c r="D613" s="36" t="str">
        <f>HYPERLINK("https://intranet.mha.org.uk/search?q="&amp;Table4[[#This Row],[Ref]]&amp;"&amp;qs=true","Search")</f>
        <v>Search</v>
      </c>
      <c r="E613" s="43" t="s">
        <v>1240</v>
      </c>
      <c r="F613" s="45">
        <v>44621</v>
      </c>
      <c r="G613" s="43" t="s">
        <v>42</v>
      </c>
      <c r="H613" s="43" t="s">
        <v>1180</v>
      </c>
      <c r="I613" s="46">
        <v>615</v>
      </c>
      <c r="J613" s="44"/>
    </row>
    <row r="614" spans="2:10" ht="25.35" hidden="1" customHeight="1">
      <c r="B614" s="20" t="s">
        <v>1241</v>
      </c>
      <c r="C614" s="22" t="s">
        <v>9</v>
      </c>
      <c r="D614" s="36" t="str">
        <f>HYPERLINK("https://intranet.mha.org.uk/search?q="&amp;Table4[[#This Row],[Ref]]&amp;"&amp;qs=true","Search")</f>
        <v>Search</v>
      </c>
      <c r="E614" s="43" t="s">
        <v>1242</v>
      </c>
      <c r="F614" s="45">
        <v>44621</v>
      </c>
      <c r="G614" s="43" t="s">
        <v>42</v>
      </c>
      <c r="H614" s="43" t="s">
        <v>1180</v>
      </c>
      <c r="I614" s="46">
        <v>616</v>
      </c>
      <c r="J614" s="44"/>
    </row>
    <row r="615" spans="2:10" ht="25.35" hidden="1" customHeight="1">
      <c r="B615" s="20" t="s">
        <v>1243</v>
      </c>
      <c r="C615" s="22" t="s">
        <v>9</v>
      </c>
      <c r="D615" s="36" t="str">
        <f>HYPERLINK("https://intranet.mha.org.uk/search?q="&amp;Table4[[#This Row],[Ref]]&amp;"&amp;qs=true","Search")</f>
        <v>Search</v>
      </c>
      <c r="E615" s="43" t="s">
        <v>1244</v>
      </c>
      <c r="F615" s="45">
        <v>45352</v>
      </c>
      <c r="G615" s="43" t="s">
        <v>42</v>
      </c>
      <c r="H615" s="43" t="s">
        <v>1180</v>
      </c>
      <c r="I615" s="46">
        <v>617</v>
      </c>
      <c r="J615" s="44"/>
    </row>
    <row r="616" spans="2:10" ht="25.35" hidden="1" customHeight="1">
      <c r="B616" s="20" t="s">
        <v>1245</v>
      </c>
      <c r="C616" s="22" t="s">
        <v>9</v>
      </c>
      <c r="D616" s="36" t="str">
        <f>HYPERLINK("https://intranet.mha.org.uk/search?q="&amp;Table4[[#This Row],[Ref]]&amp;"&amp;qs=true","Search")</f>
        <v>Search</v>
      </c>
      <c r="E616" s="43" t="s">
        <v>1246</v>
      </c>
      <c r="F616" s="45">
        <v>45505</v>
      </c>
      <c r="G616" s="43" t="s">
        <v>11</v>
      </c>
      <c r="H616" s="43" t="s">
        <v>1180</v>
      </c>
      <c r="I616" s="46">
        <v>618</v>
      </c>
      <c r="J616" s="44"/>
    </row>
    <row r="617" spans="2:10" ht="25.35" hidden="1" customHeight="1">
      <c r="B617" s="20" t="s">
        <v>1247</v>
      </c>
      <c r="C617" s="22" t="s">
        <v>9</v>
      </c>
      <c r="D617" s="36" t="str">
        <f>HYPERLINK("https://intranet.mha.org.uk/search?q="&amp;Table4[[#This Row],[Ref]]&amp;"&amp;qs=true","Search")</f>
        <v>Search</v>
      </c>
      <c r="E617" s="43" t="s">
        <v>1248</v>
      </c>
      <c r="F617" s="45">
        <v>45413</v>
      </c>
      <c r="G617" s="43" t="s">
        <v>42</v>
      </c>
      <c r="H617" s="43" t="s">
        <v>1180</v>
      </c>
      <c r="I617" s="46">
        <v>619</v>
      </c>
      <c r="J617" s="44"/>
    </row>
    <row r="618" spans="2:10" ht="25.35" hidden="1" customHeight="1">
      <c r="B618" s="20" t="s">
        <v>1249</v>
      </c>
      <c r="C618" s="22" t="s">
        <v>9</v>
      </c>
      <c r="D618" s="36" t="str">
        <f>HYPERLINK("https://intranet.mha.org.uk/search?q="&amp;Table4[[#This Row],[Ref]]&amp;"&amp;qs=true","Search")</f>
        <v>Search</v>
      </c>
      <c r="E618" s="43" t="s">
        <v>1250</v>
      </c>
      <c r="F618" s="45">
        <v>45413</v>
      </c>
      <c r="G618" s="43" t="s">
        <v>42</v>
      </c>
      <c r="H618" s="43" t="s">
        <v>1180</v>
      </c>
      <c r="I618" s="46">
        <v>620</v>
      </c>
      <c r="J618" s="44"/>
    </row>
    <row r="619" spans="2:10" ht="25.35" hidden="1" customHeight="1">
      <c r="B619" s="20" t="s">
        <v>1251</v>
      </c>
      <c r="C619" s="22" t="s">
        <v>9</v>
      </c>
      <c r="D619" s="36" t="str">
        <f>HYPERLINK("https://intranet.mha.org.uk/search?q="&amp;Table4[[#This Row],[Ref]]&amp;"&amp;qs=true","Search")</f>
        <v>Search</v>
      </c>
      <c r="E619" s="43" t="s">
        <v>1252</v>
      </c>
      <c r="F619" s="45">
        <v>45413</v>
      </c>
      <c r="G619" s="43" t="s">
        <v>42</v>
      </c>
      <c r="H619" s="43" t="s">
        <v>1180</v>
      </c>
      <c r="I619" s="46">
        <v>621</v>
      </c>
      <c r="J619" s="44"/>
    </row>
    <row r="620" spans="2:10" ht="25.35" hidden="1" customHeight="1">
      <c r="B620" s="8" t="s">
        <v>1253</v>
      </c>
      <c r="C620" s="23" t="s">
        <v>9</v>
      </c>
      <c r="D620" s="36" t="str">
        <f>HYPERLINK("https://intranet.mha.org.uk/search?q="&amp;Table4[[#This Row],[Ref]]&amp;"&amp;qs=true","Search")</f>
        <v>Search</v>
      </c>
      <c r="E620" s="43" t="s">
        <v>1254</v>
      </c>
      <c r="F620" s="45">
        <v>45474</v>
      </c>
      <c r="G620" s="43" t="s">
        <v>11</v>
      </c>
      <c r="H620" s="43" t="s">
        <v>1180</v>
      </c>
      <c r="I620" s="46">
        <v>622</v>
      </c>
      <c r="J620" s="44"/>
    </row>
    <row r="621" spans="2:10" ht="25.35" hidden="1" customHeight="1">
      <c r="B621" s="8" t="s">
        <v>1255</v>
      </c>
      <c r="C621" s="23" t="s">
        <v>9</v>
      </c>
      <c r="D621" s="36" t="str">
        <f>HYPERLINK("https://intranet.mha.org.uk/search?q="&amp;Table4[[#This Row],[Ref]]&amp;"&amp;qs=true","Search")</f>
        <v>Search</v>
      </c>
      <c r="E621" s="43" t="s">
        <v>1256</v>
      </c>
      <c r="F621" s="45">
        <v>45474</v>
      </c>
      <c r="G621" s="43" t="s">
        <v>42</v>
      </c>
      <c r="H621" s="43" t="s">
        <v>1180</v>
      </c>
      <c r="I621" s="46">
        <v>623</v>
      </c>
      <c r="J621" s="44"/>
    </row>
    <row r="622" spans="2:10" ht="25.35" hidden="1" customHeight="1">
      <c r="B622" s="8" t="s">
        <v>1257</v>
      </c>
      <c r="C622" s="23" t="s">
        <v>9</v>
      </c>
      <c r="D622" s="36" t="str">
        <f>HYPERLINK("https://intranet.mha.org.uk/search?q="&amp;Table4[[#This Row],[Ref]]&amp;"&amp;qs=true","Search")</f>
        <v>Search</v>
      </c>
      <c r="E622" s="43" t="s">
        <v>1258</v>
      </c>
      <c r="F622" s="45">
        <v>45474</v>
      </c>
      <c r="G622" s="43" t="s">
        <v>42</v>
      </c>
      <c r="H622" s="43" t="s">
        <v>1180</v>
      </c>
      <c r="I622" s="46">
        <v>624</v>
      </c>
      <c r="J622" s="44"/>
    </row>
    <row r="623" spans="2:10" ht="25.35" hidden="1" customHeight="1">
      <c r="B623" s="8" t="s">
        <v>1259</v>
      </c>
      <c r="C623" s="23" t="s">
        <v>9</v>
      </c>
      <c r="D623" s="36" t="str">
        <f>HYPERLINK("https://intranet.mha.org.uk/search?q="&amp;Table4[[#This Row],[Ref]]&amp;"&amp;qs=true","Search")</f>
        <v>Search</v>
      </c>
      <c r="E623" s="43" t="s">
        <v>1260</v>
      </c>
      <c r="F623" s="45">
        <v>45474</v>
      </c>
      <c r="G623" s="43" t="s">
        <v>11</v>
      </c>
      <c r="H623" s="43" t="s">
        <v>1180</v>
      </c>
      <c r="I623" s="46">
        <v>625</v>
      </c>
      <c r="J623" s="44"/>
    </row>
    <row r="624" spans="2:10" ht="25.35" hidden="1" customHeight="1">
      <c r="B624" s="8" t="s">
        <v>1261</v>
      </c>
      <c r="C624" s="23" t="s">
        <v>9</v>
      </c>
      <c r="D624" s="36" t="str">
        <f>HYPERLINK("https://intranet.mha.org.uk/search?q="&amp;Table4[[#This Row],[Ref]]&amp;"&amp;qs=true","Search")</f>
        <v>Search</v>
      </c>
      <c r="E624" s="43" t="s">
        <v>1262</v>
      </c>
      <c r="F624" s="45">
        <v>45352</v>
      </c>
      <c r="G624" s="43" t="s">
        <v>11</v>
      </c>
      <c r="H624" s="43" t="s">
        <v>1180</v>
      </c>
      <c r="I624" s="46">
        <v>626</v>
      </c>
      <c r="J624" s="44"/>
    </row>
    <row r="625" spans="2:10" ht="25.35" hidden="1" customHeight="1">
      <c r="B625" s="8" t="s">
        <v>1263</v>
      </c>
      <c r="C625" s="23" t="s">
        <v>9</v>
      </c>
      <c r="D625" s="36" t="str">
        <f>HYPERLINK("https://intranet.mha.org.uk/search?q="&amp;Table4[[#This Row],[Ref]]&amp;"&amp;qs=true","Search")</f>
        <v>Search</v>
      </c>
      <c r="E625" s="43" t="s">
        <v>1264</v>
      </c>
      <c r="F625" s="45">
        <v>45474</v>
      </c>
      <c r="G625" s="43" t="s">
        <v>42</v>
      </c>
      <c r="H625" s="43" t="s">
        <v>1180</v>
      </c>
      <c r="I625" s="46">
        <v>627</v>
      </c>
      <c r="J625" s="44"/>
    </row>
    <row r="626" spans="2:10" ht="25.35" hidden="1" customHeight="1">
      <c r="B626" s="8" t="s">
        <v>1265</v>
      </c>
      <c r="C626" s="23" t="s">
        <v>9</v>
      </c>
      <c r="D626" s="36" t="str">
        <f>HYPERLINK("https://intranet.mha.org.uk/search?q="&amp;Table4[[#This Row],[Ref]]&amp;"&amp;qs=true","Search")</f>
        <v>Search</v>
      </c>
      <c r="E626" s="43" t="s">
        <v>1266</v>
      </c>
      <c r="F626" s="45">
        <v>45474</v>
      </c>
      <c r="G626" s="43" t="s">
        <v>42</v>
      </c>
      <c r="H626" s="43" t="s">
        <v>1180</v>
      </c>
      <c r="I626" s="46">
        <v>628</v>
      </c>
      <c r="J626" s="44"/>
    </row>
    <row r="627" spans="2:10" ht="25.35" hidden="1" customHeight="1">
      <c r="B627" s="8" t="s">
        <v>1267</v>
      </c>
      <c r="C627" s="23" t="s">
        <v>9</v>
      </c>
      <c r="D627" s="36" t="str">
        <f>HYPERLINK("https://intranet.mha.org.uk/search?q="&amp;Table4[[#This Row],[Ref]]&amp;"&amp;qs=true","Search")</f>
        <v>Search</v>
      </c>
      <c r="E627" s="43" t="s">
        <v>1268</v>
      </c>
      <c r="F627" s="45">
        <v>45474</v>
      </c>
      <c r="G627" s="43" t="s">
        <v>11</v>
      </c>
      <c r="H627" s="43" t="s">
        <v>1180</v>
      </c>
      <c r="I627" s="46">
        <v>629</v>
      </c>
      <c r="J627" s="44"/>
    </row>
    <row r="628" spans="2:10" ht="25.35" hidden="1" customHeight="1">
      <c r="B628" s="20" t="s">
        <v>1269</v>
      </c>
      <c r="C628" s="22" t="s">
        <v>9</v>
      </c>
      <c r="D628" s="36" t="str">
        <f>HYPERLINK("https://intranet.mha.org.uk/search?q="&amp;Table4[[#This Row],[Ref]]&amp;"&amp;qs=true","Search")</f>
        <v>Search</v>
      </c>
      <c r="E628" s="43" t="s">
        <v>1270</v>
      </c>
      <c r="F628" s="45">
        <v>45200</v>
      </c>
      <c r="G628" s="43" t="s">
        <v>11</v>
      </c>
      <c r="H628" s="43" t="s">
        <v>1180</v>
      </c>
      <c r="I628" s="46">
        <v>630</v>
      </c>
      <c r="J628" s="44"/>
    </row>
    <row r="629" spans="2:10" ht="25.35" hidden="1" customHeight="1">
      <c r="B629" s="20" t="s">
        <v>1271</v>
      </c>
      <c r="C629" s="22" t="s">
        <v>9</v>
      </c>
      <c r="D629" s="36" t="str">
        <f>HYPERLINK("https://intranet.mha.org.uk/search?q="&amp;Table4[[#This Row],[Ref]]&amp;"&amp;qs=true","Search")</f>
        <v>Search</v>
      </c>
      <c r="E629" s="43" t="s">
        <v>1272</v>
      </c>
      <c r="F629" s="45">
        <v>45200</v>
      </c>
      <c r="G629" s="43" t="s">
        <v>42</v>
      </c>
      <c r="H629" s="43" t="s">
        <v>1180</v>
      </c>
      <c r="I629" s="46">
        <v>631</v>
      </c>
      <c r="J629" s="44"/>
    </row>
    <row r="630" spans="2:10" ht="25.35" hidden="1" customHeight="1">
      <c r="B630" s="8" t="s">
        <v>1273</v>
      </c>
      <c r="C630" s="23" t="s">
        <v>9</v>
      </c>
      <c r="D630" s="36" t="str">
        <f>HYPERLINK("https://intranet.mha.org.uk/search?q="&amp;Table4[[#This Row],[Ref]]&amp;"&amp;qs=true","Search")</f>
        <v>Search</v>
      </c>
      <c r="E630" s="43" t="s">
        <v>1274</v>
      </c>
      <c r="F630" s="45">
        <v>45474</v>
      </c>
      <c r="G630" s="43" t="s">
        <v>11</v>
      </c>
      <c r="H630" s="43" t="s">
        <v>1180</v>
      </c>
      <c r="I630" s="46">
        <v>632</v>
      </c>
      <c r="J630" s="44"/>
    </row>
    <row r="631" spans="2:10" ht="25.35" hidden="1" customHeight="1">
      <c r="B631" s="8" t="s">
        <v>1275</v>
      </c>
      <c r="C631" s="23" t="s">
        <v>9</v>
      </c>
      <c r="D631" s="36" t="str">
        <f>HYPERLINK("https://intranet.mha.org.uk/search?q="&amp;Table4[[#This Row],[Ref]]&amp;"&amp;qs=true","Search")</f>
        <v>Search</v>
      </c>
      <c r="E631" s="43" t="s">
        <v>1276</v>
      </c>
      <c r="F631" s="45">
        <v>45474</v>
      </c>
      <c r="G631" s="43" t="s">
        <v>11</v>
      </c>
      <c r="H631" s="43" t="s">
        <v>1180</v>
      </c>
      <c r="I631" s="46">
        <v>633</v>
      </c>
      <c r="J631" s="44"/>
    </row>
    <row r="632" spans="2:10" ht="25.35" hidden="1" customHeight="1">
      <c r="B632" s="8" t="s">
        <v>1277</v>
      </c>
      <c r="C632" s="23" t="s">
        <v>9</v>
      </c>
      <c r="D632" s="36" t="str">
        <f>HYPERLINK("https://intranet.mha.org.uk/search?q="&amp;Table4[[#This Row],[Ref]]&amp;"&amp;qs=true","Search")</f>
        <v>Search</v>
      </c>
      <c r="E632" s="43" t="s">
        <v>1278</v>
      </c>
      <c r="F632" s="45">
        <v>45474</v>
      </c>
      <c r="G632" s="43" t="s">
        <v>11</v>
      </c>
      <c r="H632" s="43" t="s">
        <v>1180</v>
      </c>
      <c r="I632" s="46">
        <v>634</v>
      </c>
      <c r="J632" s="44"/>
    </row>
    <row r="633" spans="2:10" ht="25.35" hidden="1" customHeight="1">
      <c r="B633" s="8" t="s">
        <v>1279</v>
      </c>
      <c r="C633" s="23" t="s">
        <v>9</v>
      </c>
      <c r="D633" s="36" t="str">
        <f>HYPERLINK("https://intranet.mha.org.uk/search?q="&amp;Table4[[#This Row],[Ref]]&amp;"&amp;qs=true","Search")</f>
        <v>Search</v>
      </c>
      <c r="E633" s="43" t="s">
        <v>1280</v>
      </c>
      <c r="F633" s="45">
        <v>45474</v>
      </c>
      <c r="G633" s="43" t="s">
        <v>73</v>
      </c>
      <c r="H633" s="43" t="s">
        <v>1180</v>
      </c>
      <c r="I633" s="46">
        <v>635</v>
      </c>
      <c r="J633" s="44"/>
    </row>
    <row r="634" spans="2:10" ht="25.35" hidden="1" customHeight="1">
      <c r="B634" s="8" t="s">
        <v>1281</v>
      </c>
      <c r="C634" s="23" t="s">
        <v>9</v>
      </c>
      <c r="D634" s="36" t="str">
        <f>HYPERLINK("https://intranet.mha.org.uk/search?q="&amp;Table4[[#This Row],[Ref]]&amp;"&amp;qs=true","Search")</f>
        <v>Search</v>
      </c>
      <c r="E634" s="43" t="s">
        <v>1282</v>
      </c>
      <c r="F634" s="45">
        <v>45474</v>
      </c>
      <c r="G634" s="43" t="s">
        <v>42</v>
      </c>
      <c r="H634" s="43" t="s">
        <v>1180</v>
      </c>
      <c r="I634" s="46">
        <v>636</v>
      </c>
      <c r="J634" s="44"/>
    </row>
    <row r="635" spans="2:10" ht="25.35" hidden="1" customHeight="1">
      <c r="B635" s="8" t="s">
        <v>1283</v>
      </c>
      <c r="C635" s="23" t="s">
        <v>9</v>
      </c>
      <c r="D635" s="36" t="str">
        <f>HYPERLINK("https://intranet.mha.org.uk/search?q="&amp;Table4[[#This Row],[Ref]]&amp;"&amp;qs=true","Search")</f>
        <v>Search</v>
      </c>
      <c r="E635" s="43" t="s">
        <v>1284</v>
      </c>
      <c r="F635" s="45">
        <v>45474</v>
      </c>
      <c r="G635" s="43" t="s">
        <v>73</v>
      </c>
      <c r="H635" s="43" t="s">
        <v>1180</v>
      </c>
      <c r="I635" s="46">
        <v>637</v>
      </c>
      <c r="J635" s="44"/>
    </row>
    <row r="636" spans="2:10" ht="25.35" hidden="1" customHeight="1">
      <c r="B636" s="20" t="s">
        <v>1285</v>
      </c>
      <c r="C636" s="22" t="s">
        <v>9</v>
      </c>
      <c r="D636" s="36" t="str">
        <f>HYPERLINK("https://intranet.mha.org.uk/search?q="&amp;Table4[[#This Row],[Ref]]&amp;"&amp;qs=true","Search")</f>
        <v>Search</v>
      </c>
      <c r="E636" s="43" t="s">
        <v>1286</v>
      </c>
      <c r="F636" s="45">
        <v>45200</v>
      </c>
      <c r="G636" s="43" t="s">
        <v>11</v>
      </c>
      <c r="H636" s="43" t="s">
        <v>1180</v>
      </c>
      <c r="I636" s="46">
        <v>638</v>
      </c>
      <c r="J636" s="44"/>
    </row>
    <row r="637" spans="2:10" ht="25.35" hidden="1" customHeight="1">
      <c r="B637" s="8" t="s">
        <v>1287</v>
      </c>
      <c r="C637" s="23"/>
      <c r="D637" s="36" t="str">
        <f>HYPERLINK("https://intranet.mha.org.uk/search?q="&amp;Table4[[#This Row],[Ref]]&amp;"&amp;qs=true","Search")</f>
        <v>Search</v>
      </c>
      <c r="E637" s="43" t="s">
        <v>1288</v>
      </c>
      <c r="F637" s="45">
        <v>44044</v>
      </c>
      <c r="G637" s="43" t="s">
        <v>42</v>
      </c>
      <c r="H637" s="43" t="s">
        <v>1180</v>
      </c>
      <c r="I637" s="46">
        <v>639</v>
      </c>
      <c r="J637" s="44"/>
    </row>
    <row r="638" spans="2:10" ht="25.35" hidden="1" customHeight="1">
      <c r="B638" s="8" t="s">
        <v>1289</v>
      </c>
      <c r="C638" s="23"/>
      <c r="D638" s="36" t="str">
        <f>HYPERLINK("https://intranet.mha.org.uk/search?q="&amp;Table4[[#This Row],[Ref]]&amp;"&amp;qs=true","Search")</f>
        <v>Search</v>
      </c>
      <c r="E638" s="43" t="s">
        <v>1290</v>
      </c>
      <c r="F638" s="45">
        <v>44044</v>
      </c>
      <c r="G638" s="43" t="s">
        <v>42</v>
      </c>
      <c r="H638" s="43" t="s">
        <v>1180</v>
      </c>
      <c r="I638" s="46">
        <v>640</v>
      </c>
      <c r="J638" s="44"/>
    </row>
    <row r="639" spans="2:10" ht="25.35" hidden="1" customHeight="1">
      <c r="B639" s="8" t="s">
        <v>1291</v>
      </c>
      <c r="C639" s="23" t="s">
        <v>9</v>
      </c>
      <c r="D639" s="36" t="str">
        <f>HYPERLINK("https://intranet.mha.org.uk/search?q="&amp;Table4[[#This Row],[Ref]]&amp;"&amp;qs=true","Search")</f>
        <v>Search</v>
      </c>
      <c r="E639" s="43" t="s">
        <v>1292</v>
      </c>
      <c r="F639" s="45">
        <v>45627</v>
      </c>
      <c r="G639" s="43" t="s">
        <v>11</v>
      </c>
      <c r="H639" s="43" t="s">
        <v>1180</v>
      </c>
      <c r="I639" s="46">
        <v>641</v>
      </c>
      <c r="J639" s="44"/>
    </row>
    <row r="640" spans="2:10" ht="25.35" hidden="1" customHeight="1">
      <c r="B640" s="8" t="s">
        <v>1293</v>
      </c>
      <c r="C640" s="23" t="s">
        <v>9</v>
      </c>
      <c r="D640" s="36" t="str">
        <f>HYPERLINK("https://intranet.mha.org.uk/search?q="&amp;Table4[[#This Row],[Ref]]&amp;"&amp;qs=true","Search")</f>
        <v>Search</v>
      </c>
      <c r="E640" s="43" t="s">
        <v>1294</v>
      </c>
      <c r="F640" s="45">
        <v>45474</v>
      </c>
      <c r="G640" s="43" t="s">
        <v>11</v>
      </c>
      <c r="H640" s="43" t="s">
        <v>1180</v>
      </c>
      <c r="I640" s="46">
        <v>642</v>
      </c>
      <c r="J640" s="44"/>
    </row>
    <row r="641" spans="2:10" ht="25.35" hidden="1" customHeight="1">
      <c r="B641" s="8" t="s">
        <v>1295</v>
      </c>
      <c r="C641" s="23" t="s">
        <v>9</v>
      </c>
      <c r="D641" s="36" t="str">
        <f>HYPERLINK("https://intranet.mha.org.uk/search?q="&amp;Table4[[#This Row],[Ref]]&amp;"&amp;qs=true","Search")</f>
        <v>Search</v>
      </c>
      <c r="E641" s="43" t="s">
        <v>1296</v>
      </c>
      <c r="F641" s="45">
        <v>45474</v>
      </c>
      <c r="G641" s="43" t="s">
        <v>42</v>
      </c>
      <c r="H641" s="43" t="s">
        <v>1180</v>
      </c>
      <c r="I641" s="46">
        <v>643</v>
      </c>
      <c r="J641" s="44"/>
    </row>
    <row r="642" spans="2:10" ht="25.35" hidden="1" customHeight="1">
      <c r="B642" s="8" t="s">
        <v>1297</v>
      </c>
      <c r="C642" s="23" t="s">
        <v>9</v>
      </c>
      <c r="D642" s="36" t="str">
        <f>HYPERLINK("https://intranet.mha.org.uk/search?q="&amp;Table4[[#This Row],[Ref]]&amp;"&amp;qs=true","Search")</f>
        <v>Search</v>
      </c>
      <c r="E642" s="43" t="s">
        <v>1298</v>
      </c>
      <c r="F642" s="45">
        <v>45474</v>
      </c>
      <c r="G642" s="43" t="s">
        <v>42</v>
      </c>
      <c r="H642" s="43" t="s">
        <v>1180</v>
      </c>
      <c r="I642" s="46">
        <v>644</v>
      </c>
      <c r="J642" s="44"/>
    </row>
    <row r="643" spans="2:10" ht="25.35" hidden="1" customHeight="1">
      <c r="B643" s="8" t="s">
        <v>1299</v>
      </c>
      <c r="C643" s="23" t="s">
        <v>9</v>
      </c>
      <c r="D643" s="36" t="str">
        <f>HYPERLINK("https://intranet.mha.org.uk/search?q="&amp;Table4[[#This Row],[Ref]]&amp;"&amp;qs=true","Search")</f>
        <v>Search</v>
      </c>
      <c r="E643" s="43" t="s">
        <v>1300</v>
      </c>
      <c r="F643" s="45">
        <v>45474</v>
      </c>
      <c r="G643" s="43" t="s">
        <v>42</v>
      </c>
      <c r="H643" s="43" t="s">
        <v>1180</v>
      </c>
      <c r="I643" s="46">
        <v>645</v>
      </c>
      <c r="J643" s="44"/>
    </row>
    <row r="644" spans="2:10" ht="25.35" hidden="1" customHeight="1">
      <c r="B644" s="20" t="s">
        <v>1301</v>
      </c>
      <c r="C644" s="22" t="s">
        <v>9</v>
      </c>
      <c r="D644" s="36" t="str">
        <f>HYPERLINK("https://intranet.mha.org.uk/search?q="&amp;Table4[[#This Row],[Ref]]&amp;"&amp;qs=true","Search")</f>
        <v>Search</v>
      </c>
      <c r="E644" s="49" t="s">
        <v>1302</v>
      </c>
      <c r="F644" s="45">
        <v>45413</v>
      </c>
      <c r="G644" s="43" t="s">
        <v>11</v>
      </c>
      <c r="H644" s="49" t="s">
        <v>1180</v>
      </c>
      <c r="I644" s="46">
        <v>646</v>
      </c>
      <c r="J644" s="44"/>
    </row>
    <row r="645" spans="2:10" ht="25.35" hidden="1" customHeight="1">
      <c r="B645" s="20" t="s">
        <v>1303</v>
      </c>
      <c r="C645" s="22" t="s">
        <v>9</v>
      </c>
      <c r="D645" s="36" t="str">
        <f>HYPERLINK("https://intranet.mha.org.uk/search?q="&amp;Table4[[#This Row],[Ref]]&amp;"&amp;qs=true","Search")</f>
        <v>Search</v>
      </c>
      <c r="E645" s="49" t="s">
        <v>1304</v>
      </c>
      <c r="F645" s="45">
        <v>45413</v>
      </c>
      <c r="G645" s="43" t="s">
        <v>11</v>
      </c>
      <c r="H645" s="49" t="s">
        <v>1180</v>
      </c>
      <c r="I645" s="46">
        <v>647</v>
      </c>
      <c r="J645" s="44"/>
    </row>
    <row r="646" spans="2:10" ht="25.35" hidden="1" customHeight="1">
      <c r="B646" s="8" t="s">
        <v>1305</v>
      </c>
      <c r="C646" s="22" t="s">
        <v>9</v>
      </c>
      <c r="D646" s="36" t="str">
        <f>HYPERLINK("https://intranet.mha.org.uk/search?q="&amp;Table4[[#This Row],[Ref]]&amp;"&amp;qs=true","Search")</f>
        <v>Search</v>
      </c>
      <c r="E646" s="43" t="s">
        <v>1306</v>
      </c>
      <c r="F646" s="45">
        <v>45413</v>
      </c>
      <c r="G646" s="43" t="s">
        <v>42</v>
      </c>
      <c r="H646" s="43" t="s">
        <v>1180</v>
      </c>
      <c r="I646" s="46">
        <v>648</v>
      </c>
      <c r="J646" s="44"/>
    </row>
    <row r="647" spans="2:10" ht="25.35" hidden="1" customHeight="1">
      <c r="B647" s="8" t="s">
        <v>1307</v>
      </c>
      <c r="C647" s="22" t="s">
        <v>9</v>
      </c>
      <c r="D647" s="36" t="str">
        <f>HYPERLINK("https://intranet.mha.org.uk/search?q="&amp;Table4[[#This Row],[Ref]]&amp;"&amp;qs=true","Search")</f>
        <v>Search</v>
      </c>
      <c r="E647" s="43" t="s">
        <v>1308</v>
      </c>
      <c r="F647" s="45">
        <v>45413</v>
      </c>
      <c r="G647" s="43" t="s">
        <v>42</v>
      </c>
      <c r="H647" s="43" t="s">
        <v>1180</v>
      </c>
      <c r="I647" s="46">
        <v>649</v>
      </c>
      <c r="J647" s="44"/>
    </row>
    <row r="648" spans="2:10" ht="25.35" hidden="1" customHeight="1">
      <c r="B648" s="8" t="s">
        <v>1309</v>
      </c>
      <c r="C648" s="23"/>
      <c r="D648" s="36" t="str">
        <f>HYPERLINK("https://intranet.mha.org.uk/search?q="&amp;Table4[[#This Row],[Ref]]&amp;"&amp;qs=true","Search")</f>
        <v>Search</v>
      </c>
      <c r="E648" s="43" t="s">
        <v>1310</v>
      </c>
      <c r="F648" s="45">
        <v>44501</v>
      </c>
      <c r="G648" s="43" t="s">
        <v>42</v>
      </c>
      <c r="H648" s="43" t="s">
        <v>1180</v>
      </c>
      <c r="I648" s="46">
        <v>650</v>
      </c>
      <c r="J648" s="44"/>
    </row>
    <row r="649" spans="2:10" ht="25.35" hidden="1" customHeight="1">
      <c r="B649" s="8" t="s">
        <v>1311</v>
      </c>
      <c r="C649" s="23"/>
      <c r="D649" s="36" t="str">
        <f>HYPERLINK("https://intranet.mha.org.uk/search?q="&amp;Table4[[#This Row],[Ref]]&amp;"&amp;qs=true","Search")</f>
        <v>Search</v>
      </c>
      <c r="E649" s="43" t="s">
        <v>1312</v>
      </c>
      <c r="F649" s="45">
        <v>44501</v>
      </c>
      <c r="G649" s="43" t="s">
        <v>42</v>
      </c>
      <c r="H649" s="43" t="s">
        <v>1180</v>
      </c>
      <c r="I649" s="46">
        <v>651</v>
      </c>
      <c r="J649" s="44"/>
    </row>
    <row r="650" spans="2:10" ht="25.35" hidden="1" customHeight="1">
      <c r="B650" s="8" t="s">
        <v>1313</v>
      </c>
      <c r="C650" s="23"/>
      <c r="D650" s="36" t="str">
        <f>HYPERLINK("https://intranet.mha.org.uk/search?q="&amp;Table4[[#This Row],[Ref]]&amp;"&amp;qs=true","Search")</f>
        <v>Search</v>
      </c>
      <c r="E650" s="43" t="s">
        <v>1314</v>
      </c>
      <c r="F650" s="45">
        <v>44501</v>
      </c>
      <c r="G650" s="43" t="s">
        <v>42</v>
      </c>
      <c r="H650" s="43" t="s">
        <v>1180</v>
      </c>
      <c r="I650" s="46">
        <v>652</v>
      </c>
      <c r="J650" s="44"/>
    </row>
    <row r="651" spans="2:10" ht="25.35" hidden="1" customHeight="1">
      <c r="B651" s="8" t="s">
        <v>1315</v>
      </c>
      <c r="C651" s="23"/>
      <c r="D651" s="36" t="str">
        <f>HYPERLINK("https://intranet.mha.org.uk/search?q="&amp;Table4[[#This Row],[Ref]]&amp;"&amp;qs=true","Search")</f>
        <v>Search</v>
      </c>
      <c r="E651" s="43" t="s">
        <v>1316</v>
      </c>
      <c r="F651" s="45">
        <v>44501</v>
      </c>
      <c r="G651" s="43" t="s">
        <v>42</v>
      </c>
      <c r="H651" s="43" t="s">
        <v>1180</v>
      </c>
      <c r="I651" s="46">
        <v>653</v>
      </c>
      <c r="J651" s="44"/>
    </row>
    <row r="652" spans="2:10" ht="25.35" hidden="1" customHeight="1">
      <c r="B652" s="39" t="s">
        <v>1317</v>
      </c>
      <c r="C652" s="22" t="s">
        <v>9</v>
      </c>
      <c r="D652" s="36" t="str">
        <f>HYPERLINK("https://intranet.mha.org.uk/search?q="&amp;Table4[[#This Row],[Ref]]&amp;"&amp;qs=true","Search")</f>
        <v>Search</v>
      </c>
      <c r="E652" s="49" t="s">
        <v>1318</v>
      </c>
      <c r="F652" s="45">
        <v>45444</v>
      </c>
      <c r="G652" s="43" t="s">
        <v>11</v>
      </c>
      <c r="H652" s="49" t="s">
        <v>1319</v>
      </c>
      <c r="I652" s="46">
        <v>654</v>
      </c>
      <c r="J652" s="44"/>
    </row>
    <row r="653" spans="2:10" ht="25.35" hidden="1" customHeight="1">
      <c r="B653" s="20" t="s">
        <v>1320</v>
      </c>
      <c r="C653" s="22" t="s">
        <v>9</v>
      </c>
      <c r="D653" s="36" t="str">
        <f>HYPERLINK("https://intranet.mha.org.uk/search?q="&amp;Table4[[#This Row],[Ref]]&amp;"&amp;qs=true","Search")</f>
        <v>Search</v>
      </c>
      <c r="E653" s="49" t="s">
        <v>1321</v>
      </c>
      <c r="F653" s="45">
        <v>45597</v>
      </c>
      <c r="G653" s="43" t="s">
        <v>73</v>
      </c>
      <c r="H653" s="49" t="s">
        <v>1319</v>
      </c>
      <c r="I653" s="46">
        <v>655</v>
      </c>
      <c r="J653" s="44"/>
    </row>
    <row r="654" spans="2:10" ht="25.35" hidden="1" customHeight="1">
      <c r="B654" s="20" t="s">
        <v>1322</v>
      </c>
      <c r="C654" s="22" t="s">
        <v>9</v>
      </c>
      <c r="D654" s="36" t="str">
        <f>HYPERLINK("https://intranet.mha.org.uk/search?q="&amp;Table4[[#This Row],[Ref]]&amp;"&amp;qs=true","Search")</f>
        <v>Search</v>
      </c>
      <c r="E654" s="49" t="s">
        <v>1323</v>
      </c>
      <c r="F654" s="45">
        <v>45444</v>
      </c>
      <c r="G654" s="43" t="s">
        <v>42</v>
      </c>
      <c r="H654" s="49" t="s">
        <v>1319</v>
      </c>
      <c r="I654" s="46">
        <v>656</v>
      </c>
      <c r="J654" s="44"/>
    </row>
    <row r="655" spans="2:10" ht="25.35" hidden="1" customHeight="1">
      <c r="B655" s="20" t="s">
        <v>1324</v>
      </c>
      <c r="C655" s="22" t="s">
        <v>9</v>
      </c>
      <c r="D655" s="36" t="str">
        <f>HYPERLINK("https://intranet.mha.org.uk/search?q="&amp;Table4[[#This Row],[Ref]]&amp;"&amp;qs=true","Search")</f>
        <v>Search</v>
      </c>
      <c r="E655" s="49" t="s">
        <v>1325</v>
      </c>
      <c r="F655" s="45">
        <v>45444</v>
      </c>
      <c r="G655" s="43" t="s">
        <v>42</v>
      </c>
      <c r="H655" s="49" t="s">
        <v>1319</v>
      </c>
      <c r="I655" s="46">
        <v>657</v>
      </c>
      <c r="J655" s="44"/>
    </row>
    <row r="656" spans="2:10" ht="25.35" hidden="1" customHeight="1">
      <c r="B656" s="20" t="s">
        <v>1326</v>
      </c>
      <c r="C656" s="22" t="s">
        <v>9</v>
      </c>
      <c r="D656" s="36" t="str">
        <f>HYPERLINK("https://intranet.mha.org.uk/search?q="&amp;Table4[[#This Row],[Ref]]&amp;"&amp;qs=true","Search")</f>
        <v>Search</v>
      </c>
      <c r="E656" s="49" t="s">
        <v>1327</v>
      </c>
      <c r="F656" s="45">
        <v>45505</v>
      </c>
      <c r="G656" s="43" t="s">
        <v>11</v>
      </c>
      <c r="H656" s="49" t="s">
        <v>1319</v>
      </c>
      <c r="I656" s="46">
        <v>658</v>
      </c>
      <c r="J656" s="44"/>
    </row>
    <row r="657" spans="2:10" ht="25.35" hidden="1" customHeight="1">
      <c r="B657" s="20" t="s">
        <v>1328</v>
      </c>
      <c r="C657" s="22" t="s">
        <v>9</v>
      </c>
      <c r="D657" s="36" t="str">
        <f>HYPERLINK("https://intranet.mha.org.uk/search?q="&amp;Table4[[#This Row],[Ref]]&amp;"&amp;qs=true","Search")</f>
        <v>Search</v>
      </c>
      <c r="E657" s="49" t="s">
        <v>1329</v>
      </c>
      <c r="F657" s="45">
        <v>45474</v>
      </c>
      <c r="G657" s="43" t="s">
        <v>73</v>
      </c>
      <c r="H657" s="49" t="s">
        <v>1319</v>
      </c>
      <c r="I657" s="46">
        <v>659</v>
      </c>
      <c r="J657" s="44"/>
    </row>
    <row r="658" spans="2:10" ht="25.35" hidden="1" customHeight="1">
      <c r="B658" s="20" t="s">
        <v>1330</v>
      </c>
      <c r="C658" s="22" t="s">
        <v>9</v>
      </c>
      <c r="D658" s="36" t="str">
        <f>HYPERLINK("https://intranet.mha.org.uk/search?q="&amp;Table4[[#This Row],[Ref]]&amp;"&amp;qs=true","Search")</f>
        <v>Search</v>
      </c>
      <c r="E658" s="49" t="s">
        <v>1331</v>
      </c>
      <c r="F658" s="45">
        <v>45474</v>
      </c>
      <c r="G658" s="43" t="s">
        <v>42</v>
      </c>
      <c r="H658" s="49" t="s">
        <v>1319</v>
      </c>
      <c r="I658" s="46">
        <v>660</v>
      </c>
      <c r="J658" s="44"/>
    </row>
    <row r="659" spans="2:10" ht="25.35" hidden="1" customHeight="1">
      <c r="B659" s="20" t="s">
        <v>1332</v>
      </c>
      <c r="C659" s="22" t="s">
        <v>9</v>
      </c>
      <c r="D659" s="36" t="str">
        <f>HYPERLINK("https://intranet.mha.org.uk/search?q="&amp;Table4[[#This Row],[Ref]]&amp;"&amp;qs=true","Search")</f>
        <v>Search</v>
      </c>
      <c r="E659" s="49" t="s">
        <v>1333</v>
      </c>
      <c r="F659" s="45">
        <v>45474</v>
      </c>
      <c r="G659" s="43" t="s">
        <v>42</v>
      </c>
      <c r="H659" s="49" t="s">
        <v>1319</v>
      </c>
      <c r="I659" s="46">
        <v>661</v>
      </c>
      <c r="J659" s="44"/>
    </row>
    <row r="660" spans="2:10" ht="25.35" hidden="1" customHeight="1">
      <c r="B660" s="20" t="s">
        <v>1334</v>
      </c>
      <c r="C660" s="22" t="s">
        <v>9</v>
      </c>
      <c r="D660" s="36" t="str">
        <f>HYPERLINK("https://intranet.mha.org.uk/search?q="&amp;Table4[[#This Row],[Ref]]&amp;"&amp;qs=true","Search")</f>
        <v>Search</v>
      </c>
      <c r="E660" s="49" t="s">
        <v>1335</v>
      </c>
      <c r="F660" s="45">
        <v>45474</v>
      </c>
      <c r="G660" s="43" t="s">
        <v>42</v>
      </c>
      <c r="H660" s="49" t="s">
        <v>1319</v>
      </c>
      <c r="I660" s="46">
        <v>662</v>
      </c>
      <c r="J660" s="44"/>
    </row>
    <row r="661" spans="2:10" ht="25.35" hidden="1" customHeight="1">
      <c r="B661" s="20" t="s">
        <v>1336</v>
      </c>
      <c r="C661" s="22" t="s">
        <v>9</v>
      </c>
      <c r="D661" s="36" t="str">
        <f>HYPERLINK("https://intranet.mha.org.uk/search?q="&amp;Table4[[#This Row],[Ref]]&amp;"&amp;qs=true","Search")</f>
        <v>Search</v>
      </c>
      <c r="E661" s="49" t="s">
        <v>1337</v>
      </c>
      <c r="F661" s="45">
        <v>45474</v>
      </c>
      <c r="G661" s="43" t="s">
        <v>42</v>
      </c>
      <c r="H661" s="49" t="s">
        <v>1319</v>
      </c>
      <c r="I661" s="46">
        <v>663</v>
      </c>
      <c r="J661" s="44"/>
    </row>
    <row r="662" spans="2:10" ht="25.35" hidden="1" customHeight="1">
      <c r="B662" s="20" t="s">
        <v>1338</v>
      </c>
      <c r="C662" s="22" t="s">
        <v>9</v>
      </c>
      <c r="D662" s="36" t="str">
        <f>HYPERLINK("https://intranet.mha.org.uk/search?q="&amp;Table4[[#This Row],[Ref]]&amp;"&amp;qs=true","Search")</f>
        <v>Search</v>
      </c>
      <c r="E662" s="49" t="s">
        <v>1339</v>
      </c>
      <c r="F662" s="45">
        <v>45536</v>
      </c>
      <c r="G662" s="43" t="s">
        <v>42</v>
      </c>
      <c r="H662" s="49" t="s">
        <v>1319</v>
      </c>
      <c r="I662" s="46">
        <v>664</v>
      </c>
      <c r="J662" s="44"/>
    </row>
    <row r="663" spans="2:10" ht="25.35" hidden="1" customHeight="1">
      <c r="B663" s="20" t="s">
        <v>1340</v>
      </c>
      <c r="C663" s="22" t="s">
        <v>9</v>
      </c>
      <c r="D663" s="36" t="str">
        <f>HYPERLINK("https://intranet.mha.org.uk/search?q="&amp;Table4[[#This Row],[Ref]]&amp;"&amp;qs=true","Search")</f>
        <v>Search</v>
      </c>
      <c r="E663" s="49" t="s">
        <v>1341</v>
      </c>
      <c r="F663" s="45">
        <v>45566</v>
      </c>
      <c r="G663" s="43" t="s">
        <v>42</v>
      </c>
      <c r="H663" s="49" t="s">
        <v>1319</v>
      </c>
      <c r="I663" s="46">
        <v>665</v>
      </c>
      <c r="J663" s="44"/>
    </row>
    <row r="664" spans="2:10" ht="25.35" hidden="1" customHeight="1">
      <c r="B664" s="20" t="s">
        <v>1342</v>
      </c>
      <c r="C664" s="22" t="s">
        <v>9</v>
      </c>
      <c r="D664" s="36" t="str">
        <f>HYPERLINK("https://intranet.mha.org.uk/search?q="&amp;Table4[[#This Row],[Ref]]&amp;"&amp;qs=true","Search")</f>
        <v>Search</v>
      </c>
      <c r="E664" s="49" t="s">
        <v>1343</v>
      </c>
      <c r="F664" s="45">
        <v>45505</v>
      </c>
      <c r="G664" s="43" t="s">
        <v>42</v>
      </c>
      <c r="H664" s="49" t="s">
        <v>1319</v>
      </c>
      <c r="I664" s="46">
        <v>666</v>
      </c>
      <c r="J664" s="44"/>
    </row>
    <row r="665" spans="2:10" ht="25.35" hidden="1" customHeight="1">
      <c r="B665" s="20" t="s">
        <v>1344</v>
      </c>
      <c r="C665" s="22" t="s">
        <v>9</v>
      </c>
      <c r="D665" s="36" t="str">
        <f>HYPERLINK("https://intranet.mha.org.uk/search?q="&amp;Table4[[#This Row],[Ref]]&amp;"&amp;qs=true","Search")</f>
        <v>Search</v>
      </c>
      <c r="E665" s="49" t="s">
        <v>1345</v>
      </c>
      <c r="F665" s="45">
        <v>45474</v>
      </c>
      <c r="G665" s="43" t="s">
        <v>42</v>
      </c>
      <c r="H665" s="49" t="s">
        <v>1319</v>
      </c>
      <c r="I665" s="46">
        <v>667</v>
      </c>
      <c r="J665" s="44"/>
    </row>
    <row r="666" spans="2:10" ht="25.35" hidden="1" customHeight="1">
      <c r="B666" s="20" t="s">
        <v>1346</v>
      </c>
      <c r="C666" s="22" t="s">
        <v>9</v>
      </c>
      <c r="D666" s="36" t="str">
        <f>HYPERLINK("https://intranet.mha.org.uk/search?q="&amp;Table4[[#This Row],[Ref]]&amp;"&amp;qs=true","Search")</f>
        <v>Search</v>
      </c>
      <c r="E666" s="49" t="s">
        <v>1347</v>
      </c>
      <c r="F666" s="45">
        <v>45505</v>
      </c>
      <c r="G666" s="43" t="s">
        <v>11</v>
      </c>
      <c r="H666" s="49" t="s">
        <v>1319</v>
      </c>
      <c r="I666" s="46">
        <v>668</v>
      </c>
      <c r="J666" s="44"/>
    </row>
    <row r="667" spans="2:10" ht="25.35" hidden="1" customHeight="1">
      <c r="B667" s="20" t="s">
        <v>1348</v>
      </c>
      <c r="C667" s="22" t="s">
        <v>9</v>
      </c>
      <c r="D667" s="36" t="str">
        <f>HYPERLINK("https://intranet.mha.org.uk/search?q="&amp;Table4[[#This Row],[Ref]]&amp;"&amp;qs=true","Search")</f>
        <v>Search</v>
      </c>
      <c r="E667" s="49" t="s">
        <v>1349</v>
      </c>
      <c r="F667" s="45">
        <v>45566</v>
      </c>
      <c r="G667" s="43" t="s">
        <v>42</v>
      </c>
      <c r="H667" s="49" t="s">
        <v>1319</v>
      </c>
      <c r="I667" s="46">
        <v>669</v>
      </c>
      <c r="J667" s="44"/>
    </row>
    <row r="668" spans="2:10" ht="25.35" hidden="1" customHeight="1">
      <c r="B668" s="20" t="s">
        <v>1350</v>
      </c>
      <c r="C668" s="22" t="s">
        <v>9</v>
      </c>
      <c r="D668" s="36" t="str">
        <f>HYPERLINK("https://intranet.mha.org.uk/search?q="&amp;Table4[[#This Row],[Ref]]&amp;"&amp;qs=true","Search")</f>
        <v>Search</v>
      </c>
      <c r="E668" s="49" t="s">
        <v>1351</v>
      </c>
      <c r="F668" s="45">
        <v>45566</v>
      </c>
      <c r="G668" s="43" t="s">
        <v>42</v>
      </c>
      <c r="H668" s="49" t="s">
        <v>1319</v>
      </c>
      <c r="I668" s="46">
        <v>670</v>
      </c>
      <c r="J668" s="44"/>
    </row>
    <row r="669" spans="2:10" ht="25.35" hidden="1" customHeight="1">
      <c r="B669" s="20" t="s">
        <v>1352</v>
      </c>
      <c r="C669" s="22" t="s">
        <v>9</v>
      </c>
      <c r="D669" s="36" t="str">
        <f>HYPERLINK("https://intranet.mha.org.uk/search?q="&amp;Table4[[#This Row],[Ref]]&amp;"&amp;qs=true","Search")</f>
        <v>Search</v>
      </c>
      <c r="E669" s="49" t="s">
        <v>1353</v>
      </c>
      <c r="F669" s="45">
        <v>45566</v>
      </c>
      <c r="G669" s="43" t="s">
        <v>42</v>
      </c>
      <c r="H669" s="49" t="s">
        <v>1319</v>
      </c>
      <c r="I669" s="46">
        <v>671</v>
      </c>
      <c r="J669" s="44"/>
    </row>
    <row r="670" spans="2:10" ht="25.35" hidden="1" customHeight="1">
      <c r="B670" s="20" t="s">
        <v>1354</v>
      </c>
      <c r="C670" s="22" t="s">
        <v>9</v>
      </c>
      <c r="D670" s="36" t="str">
        <f>HYPERLINK("https://intranet.mha.org.uk/search?q="&amp;Table4[[#This Row],[Ref]]&amp;"&amp;qs=true","Search")</f>
        <v>Search</v>
      </c>
      <c r="E670" s="49" t="s">
        <v>1355</v>
      </c>
      <c r="F670" s="45">
        <v>45566</v>
      </c>
      <c r="G670" s="43" t="s">
        <v>42</v>
      </c>
      <c r="H670" s="49" t="s">
        <v>1319</v>
      </c>
      <c r="I670" s="46">
        <v>672</v>
      </c>
      <c r="J670" s="44"/>
    </row>
    <row r="671" spans="2:10" ht="25.35" hidden="1" customHeight="1">
      <c r="B671" s="20" t="s">
        <v>1356</v>
      </c>
      <c r="C671" s="22" t="s">
        <v>9</v>
      </c>
      <c r="D671" s="36" t="str">
        <f>HYPERLINK("https://intranet.mha.org.uk/search?q="&amp;Table4[[#This Row],[Ref]]&amp;"&amp;qs=true","Search")</f>
        <v>Search</v>
      </c>
      <c r="E671" s="49" t="s">
        <v>1357</v>
      </c>
      <c r="F671" s="45">
        <v>45566</v>
      </c>
      <c r="G671" s="43" t="s">
        <v>42</v>
      </c>
      <c r="H671" s="49" t="s">
        <v>1319</v>
      </c>
      <c r="I671" s="46">
        <v>673</v>
      </c>
      <c r="J671" s="44"/>
    </row>
    <row r="672" spans="2:10" ht="25.35" hidden="1" customHeight="1">
      <c r="B672" s="20" t="s">
        <v>1358</v>
      </c>
      <c r="C672" s="22" t="s">
        <v>9</v>
      </c>
      <c r="D672" s="36" t="str">
        <f>HYPERLINK("https://intranet.mha.org.uk/search?q="&amp;Table4[[#This Row],[Ref]]&amp;"&amp;qs=true","Search")</f>
        <v>Search</v>
      </c>
      <c r="E672" s="49" t="s">
        <v>1359</v>
      </c>
      <c r="F672" s="45">
        <v>45566</v>
      </c>
      <c r="G672" s="43" t="s">
        <v>42</v>
      </c>
      <c r="H672" s="49" t="s">
        <v>1319</v>
      </c>
      <c r="I672" s="46">
        <v>674</v>
      </c>
      <c r="J672" s="44"/>
    </row>
    <row r="673" spans="2:10" ht="25.35" hidden="1" customHeight="1">
      <c r="B673" s="20" t="s">
        <v>1360</v>
      </c>
      <c r="C673" s="22" t="s">
        <v>9</v>
      </c>
      <c r="D673" s="36" t="str">
        <f>HYPERLINK("https://intranet.mha.org.uk/search?q="&amp;Table4[[#This Row],[Ref]]&amp;"&amp;qs=true","Search")</f>
        <v>Search</v>
      </c>
      <c r="E673" s="49" t="s">
        <v>1361</v>
      </c>
      <c r="F673" s="45">
        <v>45566</v>
      </c>
      <c r="G673" s="43" t="s">
        <v>42</v>
      </c>
      <c r="H673" s="49" t="s">
        <v>1319</v>
      </c>
      <c r="I673" s="46">
        <v>675</v>
      </c>
      <c r="J673" s="44"/>
    </row>
    <row r="674" spans="2:10" ht="25.35" hidden="1" customHeight="1">
      <c r="B674" s="20" t="s">
        <v>1362</v>
      </c>
      <c r="C674" s="22" t="s">
        <v>9</v>
      </c>
      <c r="D674" s="36" t="str">
        <f>HYPERLINK("https://intranet.mha.org.uk/search?q="&amp;Table4[[#This Row],[Ref]]&amp;"&amp;qs=true","Search")</f>
        <v>Search</v>
      </c>
      <c r="E674" s="49" t="s">
        <v>1363</v>
      </c>
      <c r="F674" s="45">
        <v>45505</v>
      </c>
      <c r="G674" s="43" t="s">
        <v>42</v>
      </c>
      <c r="H674" s="49" t="s">
        <v>1319</v>
      </c>
      <c r="I674" s="46">
        <v>676</v>
      </c>
      <c r="J674" s="44"/>
    </row>
    <row r="675" spans="2:10" ht="25.35" hidden="1" customHeight="1">
      <c r="B675" s="20" t="s">
        <v>1364</v>
      </c>
      <c r="C675" s="22" t="s">
        <v>9</v>
      </c>
      <c r="D675" s="36" t="str">
        <f>HYPERLINK("https://intranet.mha.org.uk/search?q="&amp;Table4[[#This Row],[Ref]]&amp;"&amp;qs=true","Search")</f>
        <v>Search</v>
      </c>
      <c r="E675" s="49" t="s">
        <v>1365</v>
      </c>
      <c r="F675" s="45">
        <v>45566</v>
      </c>
      <c r="G675" s="43" t="s">
        <v>42</v>
      </c>
      <c r="H675" s="49" t="s">
        <v>1319</v>
      </c>
      <c r="I675" s="46">
        <v>677</v>
      </c>
      <c r="J675" s="44"/>
    </row>
    <row r="676" spans="2:10" ht="25.35" hidden="1" customHeight="1">
      <c r="B676" s="20" t="s">
        <v>1366</v>
      </c>
      <c r="C676" s="22" t="s">
        <v>9</v>
      </c>
      <c r="D676" s="36" t="str">
        <f>HYPERLINK("https://intranet.mha.org.uk/search?q="&amp;Table4[[#This Row],[Ref]]&amp;"&amp;qs=true","Search")</f>
        <v>Search</v>
      </c>
      <c r="E676" s="49" t="s">
        <v>1367</v>
      </c>
      <c r="F676" s="45">
        <v>45566</v>
      </c>
      <c r="G676" s="43" t="s">
        <v>42</v>
      </c>
      <c r="H676" s="49" t="s">
        <v>1319</v>
      </c>
      <c r="I676" s="46">
        <v>678</v>
      </c>
      <c r="J676" s="44"/>
    </row>
    <row r="677" spans="2:10" ht="25.35" hidden="1" customHeight="1">
      <c r="B677" s="20" t="s">
        <v>1368</v>
      </c>
      <c r="C677" s="22" t="s">
        <v>9</v>
      </c>
      <c r="D677" s="36" t="str">
        <f>HYPERLINK("https://intranet.mha.org.uk/search?q="&amp;Table4[[#This Row],[Ref]]&amp;"&amp;qs=true","Search")</f>
        <v>Search</v>
      </c>
      <c r="E677" s="49" t="s">
        <v>1369</v>
      </c>
      <c r="F677" s="45">
        <v>45566</v>
      </c>
      <c r="G677" s="43" t="s">
        <v>42</v>
      </c>
      <c r="H677" s="49" t="s">
        <v>1319</v>
      </c>
      <c r="I677" s="46">
        <v>679</v>
      </c>
      <c r="J677" s="44"/>
    </row>
    <row r="678" spans="2:10" ht="25.35" hidden="1" customHeight="1">
      <c r="B678" s="20" t="s">
        <v>1370</v>
      </c>
      <c r="C678" s="22" t="s">
        <v>9</v>
      </c>
      <c r="D678" s="36" t="str">
        <f>HYPERLINK("https://intranet.mha.org.uk/search?q="&amp;Table4[[#This Row],[Ref]]&amp;"&amp;qs=true","Search")</f>
        <v>Search</v>
      </c>
      <c r="E678" s="49" t="s">
        <v>1371</v>
      </c>
      <c r="F678" s="45">
        <v>45566</v>
      </c>
      <c r="G678" s="43" t="s">
        <v>42</v>
      </c>
      <c r="H678" s="49" t="s">
        <v>1319</v>
      </c>
      <c r="I678" s="46">
        <v>680</v>
      </c>
      <c r="J678" s="44"/>
    </row>
    <row r="679" spans="2:10" ht="25.35" hidden="1" customHeight="1">
      <c r="B679" s="20" t="s">
        <v>1372</v>
      </c>
      <c r="C679" s="22" t="s">
        <v>9</v>
      </c>
      <c r="D679" s="36" t="str">
        <f>HYPERLINK("https://intranet.mha.org.uk/search?q="&amp;Table4[[#This Row],[Ref]]&amp;"&amp;qs=true","Search")</f>
        <v>Search</v>
      </c>
      <c r="E679" s="49" t="s">
        <v>1373</v>
      </c>
      <c r="F679" s="45">
        <v>45505</v>
      </c>
      <c r="G679" s="43" t="s">
        <v>11</v>
      </c>
      <c r="H679" s="49" t="s">
        <v>1319</v>
      </c>
      <c r="I679" s="46">
        <v>681</v>
      </c>
      <c r="J679" s="44"/>
    </row>
    <row r="680" spans="2:10" ht="25.35" hidden="1" customHeight="1">
      <c r="B680" s="20" t="s">
        <v>1374</v>
      </c>
      <c r="C680" s="22" t="s">
        <v>9</v>
      </c>
      <c r="D680" s="36" t="str">
        <f>HYPERLINK("https://intranet.mha.org.uk/search?q="&amp;Table4[[#This Row],[Ref]]&amp;"&amp;qs=true","Search")</f>
        <v>Search</v>
      </c>
      <c r="E680" s="49" t="s">
        <v>1375</v>
      </c>
      <c r="F680" s="45">
        <v>45658</v>
      </c>
      <c r="G680" s="43" t="s">
        <v>11</v>
      </c>
      <c r="H680" s="49" t="s">
        <v>1319</v>
      </c>
      <c r="I680" s="46">
        <v>682</v>
      </c>
      <c r="J680" s="44"/>
    </row>
    <row r="681" spans="2:10" ht="25.35" hidden="1" customHeight="1">
      <c r="B681" s="20" t="s">
        <v>1376</v>
      </c>
      <c r="C681" s="22" t="s">
        <v>9</v>
      </c>
      <c r="D681" s="36" t="str">
        <f>HYPERLINK("https://intranet.mha.org.uk/search?q="&amp;Table4[[#This Row],[Ref]]&amp;"&amp;qs=true","Search")</f>
        <v>Search</v>
      </c>
      <c r="E681" s="49" t="s">
        <v>1377</v>
      </c>
      <c r="F681" s="45">
        <v>45444</v>
      </c>
      <c r="G681" s="43" t="s">
        <v>11</v>
      </c>
      <c r="H681" s="49" t="s">
        <v>1319</v>
      </c>
      <c r="I681" s="46">
        <v>683</v>
      </c>
      <c r="J681" s="44"/>
    </row>
    <row r="682" spans="2:10" ht="25.35" hidden="1" customHeight="1">
      <c r="B682" s="20" t="s">
        <v>1378</v>
      </c>
      <c r="C682" s="22" t="s">
        <v>9</v>
      </c>
      <c r="D682" s="36" t="str">
        <f>HYPERLINK("https://intranet.mha.org.uk/search?q="&amp;Table4[[#This Row],[Ref]]&amp;"&amp;qs=true","Search")</f>
        <v>Search</v>
      </c>
      <c r="E682" s="49" t="s">
        <v>1379</v>
      </c>
      <c r="F682" s="45">
        <v>45383</v>
      </c>
      <c r="G682" s="43" t="s">
        <v>11</v>
      </c>
      <c r="H682" s="49" t="s">
        <v>1319</v>
      </c>
      <c r="I682" s="46">
        <v>684</v>
      </c>
      <c r="J682" s="44"/>
    </row>
    <row r="683" spans="2:10" ht="25.35" hidden="1" customHeight="1">
      <c r="B683" s="20" t="s">
        <v>1380</v>
      </c>
      <c r="C683" s="22" t="s">
        <v>9</v>
      </c>
      <c r="D683" s="36" t="str">
        <f>HYPERLINK("https://intranet.mha.org.uk/search?q="&amp;Table4[[#This Row],[Ref]]&amp;"&amp;qs=true","Search")</f>
        <v>Search</v>
      </c>
      <c r="E683" s="43" t="s">
        <v>1381</v>
      </c>
      <c r="F683" s="45">
        <v>45383</v>
      </c>
      <c r="G683" s="43" t="s">
        <v>11</v>
      </c>
      <c r="H683" s="46" t="s">
        <v>1382</v>
      </c>
      <c r="I683" s="46">
        <v>685</v>
      </c>
      <c r="J683" s="44"/>
    </row>
    <row r="684" spans="2:10" ht="25.35" hidden="1" customHeight="1">
      <c r="B684" s="20" t="s">
        <v>1383</v>
      </c>
      <c r="C684" s="22" t="s">
        <v>9</v>
      </c>
      <c r="D684" s="36" t="str">
        <f>HYPERLINK("https://intranet.mha.org.uk/search?q="&amp;Table4[[#This Row],[Ref]]&amp;"&amp;qs=true","Search")</f>
        <v>Search</v>
      </c>
      <c r="E684" s="43" t="s">
        <v>1384</v>
      </c>
      <c r="F684" s="45">
        <v>45292</v>
      </c>
      <c r="G684" s="43" t="s">
        <v>11</v>
      </c>
      <c r="H684" s="46" t="s">
        <v>1382</v>
      </c>
      <c r="I684" s="46">
        <v>686</v>
      </c>
      <c r="J684" s="44"/>
    </row>
    <row r="685" spans="2:10" ht="25.35" hidden="1" customHeight="1">
      <c r="B685" s="20" t="s">
        <v>1385</v>
      </c>
      <c r="C685" s="22" t="s">
        <v>9</v>
      </c>
      <c r="D685" s="36" t="str">
        <f>HYPERLINK("https://intranet.mha.org.uk/search?q="&amp;Table4[[#This Row],[Ref]]&amp;"&amp;qs=true","Search")</f>
        <v>Search</v>
      </c>
      <c r="E685" s="43" t="s">
        <v>1386</v>
      </c>
      <c r="F685" s="45">
        <v>45292</v>
      </c>
      <c r="G685" s="43" t="s">
        <v>11</v>
      </c>
      <c r="H685" s="46" t="s">
        <v>1382</v>
      </c>
      <c r="I685" s="46">
        <v>687</v>
      </c>
      <c r="J685" s="44"/>
    </row>
    <row r="686" spans="2:10" ht="25.35" hidden="1" customHeight="1">
      <c r="B686" s="20" t="s">
        <v>1387</v>
      </c>
      <c r="C686" s="22" t="s">
        <v>9</v>
      </c>
      <c r="D686" s="36" t="str">
        <f>HYPERLINK("https://intranet.mha.org.uk/search?q="&amp;Table4[[#This Row],[Ref]]&amp;"&amp;qs=true","Search")</f>
        <v>Search</v>
      </c>
      <c r="E686" s="43" t="s">
        <v>1388</v>
      </c>
      <c r="F686" s="45">
        <v>45200</v>
      </c>
      <c r="G686" s="43" t="s">
        <v>11</v>
      </c>
      <c r="H686" s="46" t="s">
        <v>1382</v>
      </c>
      <c r="I686" s="46">
        <v>688</v>
      </c>
      <c r="J686" s="44"/>
    </row>
    <row r="687" spans="2:10" ht="25.35" hidden="1" customHeight="1">
      <c r="B687" s="20" t="s">
        <v>1389</v>
      </c>
      <c r="C687" s="22" t="s">
        <v>9</v>
      </c>
      <c r="D687" s="36" t="str">
        <f>HYPERLINK("https://intranet.mha.org.uk/search?q="&amp;Table4[[#This Row],[Ref]]&amp;"&amp;qs=true","Search")</f>
        <v>Search</v>
      </c>
      <c r="E687" s="43" t="s">
        <v>1390</v>
      </c>
      <c r="F687" s="45">
        <v>45292</v>
      </c>
      <c r="G687" s="43" t="s">
        <v>11</v>
      </c>
      <c r="H687" s="46" t="s">
        <v>1382</v>
      </c>
      <c r="I687" s="46">
        <v>689</v>
      </c>
      <c r="J687" s="44"/>
    </row>
    <row r="688" spans="2:10" ht="25.35" hidden="1" customHeight="1">
      <c r="B688" s="20" t="s">
        <v>1391</v>
      </c>
      <c r="C688" s="22" t="s">
        <v>9</v>
      </c>
      <c r="D688" s="36" t="str">
        <f>HYPERLINK("https://intranet.mha.org.uk/search?q="&amp;Table4[[#This Row],[Ref]]&amp;"&amp;qs=true","Search")</f>
        <v>Search</v>
      </c>
      <c r="E688" s="43" t="s">
        <v>1392</v>
      </c>
      <c r="F688" s="45">
        <v>45292</v>
      </c>
      <c r="G688" s="43" t="s">
        <v>11</v>
      </c>
      <c r="H688" s="46" t="s">
        <v>1382</v>
      </c>
      <c r="I688" s="46">
        <v>690</v>
      </c>
      <c r="J688" s="44"/>
    </row>
    <row r="689" spans="2:10" ht="25.35" hidden="1" customHeight="1">
      <c r="B689" s="20" t="s">
        <v>1393</v>
      </c>
      <c r="C689" s="22" t="s">
        <v>9</v>
      </c>
      <c r="D689" s="36" t="str">
        <f>HYPERLINK("https://intranet.mha.org.uk/search?q="&amp;Table4[[#This Row],[Ref]]&amp;"&amp;qs=true","Search")</f>
        <v>Search</v>
      </c>
      <c r="E689" s="43" t="s">
        <v>1394</v>
      </c>
      <c r="F689" s="45">
        <v>45292</v>
      </c>
      <c r="G689" s="43" t="s">
        <v>11</v>
      </c>
      <c r="H689" s="46" t="s">
        <v>1382</v>
      </c>
      <c r="I689" s="46">
        <v>691</v>
      </c>
      <c r="J689" s="44"/>
    </row>
    <row r="690" spans="2:10" ht="25.35" hidden="1" customHeight="1">
      <c r="B690" s="20" t="s">
        <v>1395</v>
      </c>
      <c r="C690" s="22" t="s">
        <v>9</v>
      </c>
      <c r="D690" s="36" t="str">
        <f>HYPERLINK("https://intranet.mha.org.uk/search?q="&amp;Table4[[#This Row],[Ref]]&amp;"&amp;qs=true","Search")</f>
        <v>Search</v>
      </c>
      <c r="E690" s="43" t="s">
        <v>1396</v>
      </c>
      <c r="F690" s="45">
        <v>45292</v>
      </c>
      <c r="G690" s="43" t="s">
        <v>11</v>
      </c>
      <c r="H690" s="46" t="s">
        <v>1382</v>
      </c>
      <c r="I690" s="46">
        <v>692</v>
      </c>
      <c r="J690" s="44"/>
    </row>
    <row r="691" spans="2:10" ht="25.35" hidden="1" customHeight="1">
      <c r="B691" s="20" t="s">
        <v>1397</v>
      </c>
      <c r="C691" s="22" t="s">
        <v>9</v>
      </c>
      <c r="D691" s="36" t="str">
        <f>HYPERLINK("https://intranet.mha.org.uk/search?q="&amp;Table4[[#This Row],[Ref]]&amp;"&amp;qs=true","Search")</f>
        <v>Search</v>
      </c>
      <c r="E691" s="43" t="s">
        <v>1398</v>
      </c>
      <c r="F691" s="45">
        <v>45292</v>
      </c>
      <c r="G691" s="43" t="s">
        <v>11</v>
      </c>
      <c r="H691" s="46" t="s">
        <v>1382</v>
      </c>
      <c r="I691" s="46">
        <v>693</v>
      </c>
      <c r="J691" s="44"/>
    </row>
    <row r="692" spans="2:10" ht="25.35" hidden="1" customHeight="1">
      <c r="B692" s="20" t="s">
        <v>1399</v>
      </c>
      <c r="C692" s="22" t="s">
        <v>9</v>
      </c>
      <c r="D692" s="36" t="str">
        <f>HYPERLINK("https://intranet.mha.org.uk/search?q="&amp;Table4[[#This Row],[Ref]]&amp;"&amp;qs=true","Search")</f>
        <v>Search</v>
      </c>
      <c r="E692" s="43" t="s">
        <v>1400</v>
      </c>
      <c r="F692" s="45">
        <v>45474</v>
      </c>
      <c r="G692" s="43" t="s">
        <v>11</v>
      </c>
      <c r="H692" s="46" t="s">
        <v>1382</v>
      </c>
      <c r="I692" s="46">
        <v>694</v>
      </c>
      <c r="J692" s="44"/>
    </row>
    <row r="693" spans="2:10" ht="25.35" hidden="1" customHeight="1">
      <c r="B693" s="20" t="s">
        <v>1401</v>
      </c>
      <c r="C693" s="22" t="s">
        <v>9</v>
      </c>
      <c r="D693" s="36" t="str">
        <f>HYPERLINK("https://intranet.mha.org.uk/search?q="&amp;Table4[[#This Row],[Ref]]&amp;"&amp;qs=true","Search")</f>
        <v>Search</v>
      </c>
      <c r="E693" s="43" t="s">
        <v>1402</v>
      </c>
      <c r="F693" s="45">
        <v>45474</v>
      </c>
      <c r="G693" s="43" t="s">
        <v>11</v>
      </c>
      <c r="H693" s="46" t="s">
        <v>1382</v>
      </c>
      <c r="I693" s="46">
        <v>695</v>
      </c>
      <c r="J693" s="44"/>
    </row>
    <row r="694" spans="2:10" ht="25.35" hidden="1" customHeight="1">
      <c r="B694" s="20" t="s">
        <v>1403</v>
      </c>
      <c r="C694" s="22" t="s">
        <v>9</v>
      </c>
      <c r="D694" s="36" t="str">
        <f>HYPERLINK("https://intranet.mha.org.uk/search?q="&amp;Table4[[#This Row],[Ref]]&amp;"&amp;qs=true","Search")</f>
        <v>Search</v>
      </c>
      <c r="E694" s="43" t="s">
        <v>1404</v>
      </c>
      <c r="F694" s="45">
        <v>45474</v>
      </c>
      <c r="G694" s="43" t="s">
        <v>11</v>
      </c>
      <c r="H694" s="43" t="s">
        <v>1405</v>
      </c>
      <c r="I694" s="46">
        <v>696</v>
      </c>
      <c r="J694" s="44"/>
    </row>
    <row r="695" spans="2:10" ht="25.35" hidden="1" customHeight="1">
      <c r="B695" s="20" t="s">
        <v>1406</v>
      </c>
      <c r="C695" s="22" t="s">
        <v>9</v>
      </c>
      <c r="D695" s="36" t="str">
        <f>HYPERLINK("https://intranet.mha.org.uk/search?q="&amp;Table4[[#This Row],[Ref]]&amp;"&amp;qs=true","Search")</f>
        <v>Search</v>
      </c>
      <c r="E695" s="43" t="s">
        <v>1407</v>
      </c>
      <c r="F695" s="45">
        <v>45474</v>
      </c>
      <c r="G695" s="43" t="s">
        <v>73</v>
      </c>
      <c r="H695" s="43" t="s">
        <v>1405</v>
      </c>
      <c r="I695" s="46">
        <v>697</v>
      </c>
      <c r="J695" s="44"/>
    </row>
    <row r="696" spans="2:10" ht="25.35" hidden="1" customHeight="1">
      <c r="B696" s="20" t="s">
        <v>1408</v>
      </c>
      <c r="C696" s="22" t="s">
        <v>9</v>
      </c>
      <c r="D696" s="36" t="str">
        <f>HYPERLINK("https://intranet.mha.org.uk/search?q="&amp;Table4[[#This Row],[Ref]]&amp;"&amp;qs=true","Search")</f>
        <v>Search</v>
      </c>
      <c r="E696" s="43" t="s">
        <v>1409</v>
      </c>
      <c r="F696" s="45">
        <v>45474</v>
      </c>
      <c r="G696" s="43" t="s">
        <v>42</v>
      </c>
      <c r="H696" s="43" t="s">
        <v>1405</v>
      </c>
      <c r="I696" s="46">
        <v>698</v>
      </c>
      <c r="J696" s="44"/>
    </row>
    <row r="697" spans="2:10" ht="25.35" hidden="1" customHeight="1">
      <c r="B697" s="20" t="s">
        <v>1410</v>
      </c>
      <c r="C697" s="22" t="s">
        <v>9</v>
      </c>
      <c r="D697" s="36" t="str">
        <f>HYPERLINK("https://intranet.mha.org.uk/search?q="&amp;Table4[[#This Row],[Ref]]&amp;"&amp;qs=true","Search")</f>
        <v>Search</v>
      </c>
      <c r="E697" s="43" t="s">
        <v>1411</v>
      </c>
      <c r="F697" s="45">
        <v>45474</v>
      </c>
      <c r="G697" s="43" t="s">
        <v>73</v>
      </c>
      <c r="H697" s="43" t="s">
        <v>1405</v>
      </c>
      <c r="I697" s="46">
        <v>699</v>
      </c>
      <c r="J697" s="44"/>
    </row>
    <row r="698" spans="2:10" ht="25.35" hidden="1" customHeight="1">
      <c r="B698" s="20" t="s">
        <v>1412</v>
      </c>
      <c r="C698" s="22" t="s">
        <v>9</v>
      </c>
      <c r="D698" s="36" t="str">
        <f>HYPERLINK("https://intranet.mha.org.uk/search?q="&amp;Table4[[#This Row],[Ref]]&amp;"&amp;qs=true","Search")</f>
        <v>Search</v>
      </c>
      <c r="E698" s="43" t="s">
        <v>1413</v>
      </c>
      <c r="F698" s="45">
        <v>45474</v>
      </c>
      <c r="G698" s="43" t="s">
        <v>11</v>
      </c>
      <c r="H698" s="43" t="s">
        <v>1405</v>
      </c>
      <c r="I698" s="46">
        <v>700</v>
      </c>
      <c r="J698" s="44"/>
    </row>
    <row r="699" spans="2:10" ht="25.35" hidden="1" customHeight="1">
      <c r="B699" s="20" t="s">
        <v>1414</v>
      </c>
      <c r="C699" s="22" t="s">
        <v>9</v>
      </c>
      <c r="D699" s="36" t="str">
        <f>HYPERLINK("https://intranet.mha.org.uk/search?q="&amp;Table4[[#This Row],[Ref]]&amp;"&amp;qs=true","Search")</f>
        <v>Search</v>
      </c>
      <c r="E699" s="43" t="s">
        <v>1415</v>
      </c>
      <c r="F699" s="45">
        <v>45505</v>
      </c>
      <c r="G699" s="43" t="s">
        <v>11</v>
      </c>
      <c r="H699" s="43" t="s">
        <v>1405</v>
      </c>
      <c r="I699" s="46">
        <v>701</v>
      </c>
      <c r="J699" s="44"/>
    </row>
    <row r="700" spans="2:10" ht="25.35" hidden="1" customHeight="1">
      <c r="B700" s="20" t="s">
        <v>1416</v>
      </c>
      <c r="C700" s="22" t="s">
        <v>9</v>
      </c>
      <c r="D700" s="36" t="str">
        <f>HYPERLINK("https://intranet.mha.org.uk/search?q="&amp;Table4[[#This Row],[Ref]]&amp;"&amp;qs=true","Search")</f>
        <v>Search</v>
      </c>
      <c r="E700" s="43" t="s">
        <v>1417</v>
      </c>
      <c r="F700" s="45">
        <v>45292</v>
      </c>
      <c r="G700" s="43" t="s">
        <v>11</v>
      </c>
      <c r="H700" s="43" t="s">
        <v>1405</v>
      </c>
      <c r="I700" s="46">
        <v>702</v>
      </c>
      <c r="J700" s="44"/>
    </row>
    <row r="701" spans="2:10" ht="25.35" hidden="1" customHeight="1">
      <c r="B701" s="20" t="s">
        <v>1418</v>
      </c>
      <c r="C701" s="22" t="s">
        <v>9</v>
      </c>
      <c r="D701" s="36" t="str">
        <f>HYPERLINK("https://intranet.mha.org.uk/search?q="&amp;Table4[[#This Row],[Ref]]&amp;"&amp;qs=true","Search")</f>
        <v>Search</v>
      </c>
      <c r="E701" s="43" t="s">
        <v>1419</v>
      </c>
      <c r="F701" s="45">
        <v>45474</v>
      </c>
      <c r="G701" s="43" t="s">
        <v>11</v>
      </c>
      <c r="H701" s="43" t="s">
        <v>1405</v>
      </c>
      <c r="I701" s="46">
        <v>703</v>
      </c>
      <c r="J701" s="44"/>
    </row>
    <row r="702" spans="2:10" ht="25.35" hidden="1" customHeight="1">
      <c r="B702" s="20" t="s">
        <v>470</v>
      </c>
      <c r="C702" s="22" t="s">
        <v>9</v>
      </c>
      <c r="D702" s="36" t="str">
        <f>HYPERLINK("https://intranet.mha.org.uk/search?q="&amp;Table4[[#This Row],[Ref]]&amp;"&amp;qs=true","Search")</f>
        <v>Search</v>
      </c>
      <c r="E702" s="43" t="s">
        <v>1420</v>
      </c>
      <c r="F702" s="45">
        <v>45017</v>
      </c>
      <c r="G702" s="43" t="s">
        <v>11</v>
      </c>
      <c r="H702" s="43" t="s">
        <v>307</v>
      </c>
      <c r="I702" s="46">
        <v>704</v>
      </c>
      <c r="J702" s="44"/>
    </row>
    <row r="703" spans="2:10" ht="25.35" hidden="1" customHeight="1">
      <c r="B703" s="20" t="s">
        <v>1421</v>
      </c>
      <c r="C703" s="22" t="s">
        <v>9</v>
      </c>
      <c r="D703" s="36" t="str">
        <f>HYPERLINK("https://intranet.mha.org.uk/search?q="&amp;Table4[[#This Row],[Ref]]&amp;"&amp;qs=true","Search")</f>
        <v>Search</v>
      </c>
      <c r="E703" s="43" t="s">
        <v>1422</v>
      </c>
      <c r="F703" s="45">
        <v>44228</v>
      </c>
      <c r="G703" s="43" t="s">
        <v>11</v>
      </c>
      <c r="H703" s="43" t="s">
        <v>307</v>
      </c>
      <c r="I703" s="46">
        <v>705</v>
      </c>
      <c r="J703" s="44"/>
    </row>
    <row r="704" spans="2:10" ht="25.35" hidden="1" customHeight="1">
      <c r="B704" s="20" t="s">
        <v>1423</v>
      </c>
      <c r="C704" s="22" t="s">
        <v>9</v>
      </c>
      <c r="D704" s="36" t="str">
        <f>HYPERLINK("https://intranet.mha.org.uk/search?q="&amp;Table4[[#This Row],[Ref]]&amp;"&amp;qs=true","Search")</f>
        <v>Search</v>
      </c>
      <c r="E704" s="43" t="s">
        <v>1424</v>
      </c>
      <c r="F704" s="45">
        <v>45292</v>
      </c>
      <c r="G704" s="43" t="s">
        <v>11</v>
      </c>
      <c r="H704" s="43" t="s">
        <v>307</v>
      </c>
      <c r="I704" s="46">
        <v>706</v>
      </c>
      <c r="J704" s="44"/>
    </row>
    <row r="705" spans="2:10" ht="25.35" hidden="1" customHeight="1">
      <c r="B705" s="20" t="s">
        <v>1425</v>
      </c>
      <c r="C705" s="22" t="s">
        <v>9</v>
      </c>
      <c r="D705" s="36" t="str">
        <f>HYPERLINK("https://intranet.mha.org.uk/search?q="&amp;Table4[[#This Row],[Ref]]&amp;"&amp;qs=true","Search")</f>
        <v>Search</v>
      </c>
      <c r="E705" s="43" t="s">
        <v>1426</v>
      </c>
      <c r="F705" s="45">
        <v>45078</v>
      </c>
      <c r="G705" s="43" t="s">
        <v>11</v>
      </c>
      <c r="H705" s="43" t="s">
        <v>307</v>
      </c>
      <c r="I705" s="46">
        <v>707</v>
      </c>
      <c r="J705" s="44"/>
    </row>
    <row r="706" spans="2:10" ht="25.35" hidden="1" customHeight="1">
      <c r="B706" s="20" t="s">
        <v>1427</v>
      </c>
      <c r="C706" s="22" t="s">
        <v>9</v>
      </c>
      <c r="D706" s="36" t="str">
        <f>HYPERLINK("https://intranet.mha.org.uk/search?q="&amp;Table4[[#This Row],[Ref]]&amp;"&amp;qs=true","Search")</f>
        <v>Search</v>
      </c>
      <c r="E706" s="43" t="s">
        <v>1428</v>
      </c>
      <c r="F706" s="45">
        <v>44228</v>
      </c>
      <c r="G706" s="43" t="s">
        <v>11</v>
      </c>
      <c r="H706" s="43" t="s">
        <v>307</v>
      </c>
      <c r="I706" s="46">
        <v>708</v>
      </c>
      <c r="J706" s="44"/>
    </row>
    <row r="707" spans="2:10" ht="25.35" hidden="1" customHeight="1">
      <c r="B707" s="20" t="s">
        <v>1429</v>
      </c>
      <c r="C707" s="22" t="s">
        <v>9</v>
      </c>
      <c r="D707" s="36" t="str">
        <f>HYPERLINK("https://intranet.mha.org.uk/search?q="&amp;Table4[[#This Row],[Ref]]&amp;"&amp;qs=true","Search")</f>
        <v>Search</v>
      </c>
      <c r="E707" s="43" t="s">
        <v>1430</v>
      </c>
      <c r="F707" s="45">
        <v>44562</v>
      </c>
      <c r="G707" s="43" t="s">
        <v>11</v>
      </c>
      <c r="H707" s="43" t="s">
        <v>307</v>
      </c>
      <c r="I707" s="46">
        <v>709</v>
      </c>
      <c r="J707" s="44"/>
    </row>
    <row r="708" spans="2:10" ht="25.35" hidden="1" customHeight="1">
      <c r="B708" s="20" t="s">
        <v>1431</v>
      </c>
      <c r="C708" s="22" t="s">
        <v>9</v>
      </c>
      <c r="D708" s="36" t="str">
        <f>HYPERLINK("https://intranet.mha.org.uk/search?q="&amp;Table4[[#This Row],[Ref]]&amp;"&amp;qs=true","Search")</f>
        <v>Search</v>
      </c>
      <c r="E708" s="43" t="s">
        <v>1432</v>
      </c>
      <c r="F708" s="45">
        <v>45383</v>
      </c>
      <c r="G708" s="43" t="s">
        <v>11</v>
      </c>
      <c r="H708" s="43" t="s">
        <v>307</v>
      </c>
      <c r="I708" s="46">
        <v>710</v>
      </c>
      <c r="J708" s="44"/>
    </row>
    <row r="709" spans="2:10" ht="25.35" hidden="1" customHeight="1">
      <c r="B709" s="20" t="s">
        <v>1433</v>
      </c>
      <c r="C709" s="22" t="s">
        <v>9</v>
      </c>
      <c r="D709" s="36" t="str">
        <f>HYPERLINK("https://intranet.mha.org.uk/search?q="&amp;Table4[[#This Row],[Ref]]&amp;"&amp;qs=true","Search")</f>
        <v>Search</v>
      </c>
      <c r="E709" s="43" t="s">
        <v>1434</v>
      </c>
      <c r="F709" s="45">
        <v>45200</v>
      </c>
      <c r="G709" s="43" t="s">
        <v>11</v>
      </c>
      <c r="H709" s="43" t="s">
        <v>307</v>
      </c>
      <c r="I709" s="46">
        <v>711</v>
      </c>
      <c r="J709" s="44"/>
    </row>
    <row r="710" spans="2:10" ht="25.35" hidden="1" customHeight="1">
      <c r="B710" s="20" t="s">
        <v>1435</v>
      </c>
      <c r="C710" s="22" t="s">
        <v>9</v>
      </c>
      <c r="D710" s="36" t="str">
        <f>HYPERLINK("https://intranet.mha.org.uk/search?q="&amp;Table4[[#This Row],[Ref]]&amp;"&amp;qs=true","Search")</f>
        <v>Search</v>
      </c>
      <c r="E710" s="43" t="s">
        <v>1436</v>
      </c>
      <c r="F710" s="45">
        <v>45444</v>
      </c>
      <c r="G710" s="43" t="s">
        <v>11</v>
      </c>
      <c r="H710" s="43" t="s">
        <v>307</v>
      </c>
      <c r="I710" s="46">
        <v>712</v>
      </c>
      <c r="J710" s="44"/>
    </row>
    <row r="711" spans="2:10" ht="25.35" hidden="1" customHeight="1">
      <c r="B711" s="20" t="s">
        <v>1437</v>
      </c>
      <c r="C711" s="22" t="s">
        <v>9</v>
      </c>
      <c r="D711" s="36" t="str">
        <f>HYPERLINK("https://intranet.mha.org.uk/search?q="&amp;Table4[[#This Row],[Ref]]&amp;"&amp;qs=true","Search")</f>
        <v>Search</v>
      </c>
      <c r="E711" s="43" t="s">
        <v>1438</v>
      </c>
      <c r="F711" s="45">
        <v>45139</v>
      </c>
      <c r="G711" s="43" t="s">
        <v>42</v>
      </c>
      <c r="H711" s="43" t="s">
        <v>307</v>
      </c>
      <c r="I711" s="46">
        <v>713</v>
      </c>
      <c r="J711" s="44"/>
    </row>
    <row r="712" spans="2:10" ht="25.35" hidden="1" customHeight="1">
      <c r="B712" s="20" t="s">
        <v>1439</v>
      </c>
      <c r="C712" s="22" t="s">
        <v>9</v>
      </c>
      <c r="D712" s="36" t="str">
        <f>HYPERLINK("https://intranet.mha.org.uk/search?q="&amp;Table4[[#This Row],[Ref]]&amp;"&amp;qs=true","Search")</f>
        <v>Search</v>
      </c>
      <c r="E712" s="43" t="s">
        <v>1440</v>
      </c>
      <c r="F712" s="45">
        <v>44228</v>
      </c>
      <c r="G712" s="43" t="s">
        <v>42</v>
      </c>
      <c r="H712" s="43" t="s">
        <v>307</v>
      </c>
      <c r="I712" s="46">
        <v>714</v>
      </c>
      <c r="J712" s="44"/>
    </row>
    <row r="713" spans="2:10" ht="25.35" hidden="1" customHeight="1">
      <c r="B713" s="20" t="s">
        <v>1441</v>
      </c>
      <c r="C713" s="22" t="s">
        <v>9</v>
      </c>
      <c r="D713" s="36" t="str">
        <f>HYPERLINK("https://intranet.mha.org.uk/search?q="&amp;Table4[[#This Row],[Ref]]&amp;"&amp;qs=true","Search")</f>
        <v>Search</v>
      </c>
      <c r="E713" s="43" t="s">
        <v>1442</v>
      </c>
      <c r="F713" s="45">
        <v>44228</v>
      </c>
      <c r="G713" s="43" t="s">
        <v>42</v>
      </c>
      <c r="H713" s="43" t="s">
        <v>307</v>
      </c>
      <c r="I713" s="46">
        <v>715</v>
      </c>
      <c r="J713" s="44"/>
    </row>
    <row r="714" spans="2:10" ht="25.35" hidden="1" customHeight="1">
      <c r="B714" s="20" t="s">
        <v>1443</v>
      </c>
      <c r="C714" s="22" t="s">
        <v>9</v>
      </c>
      <c r="D714" s="36" t="str">
        <f>HYPERLINK("https://intranet.mha.org.uk/search?q="&amp;Table4[[#This Row],[Ref]]&amp;"&amp;qs=true","Search")</f>
        <v>Search</v>
      </c>
      <c r="E714" s="43" t="s">
        <v>1444</v>
      </c>
      <c r="F714" s="45">
        <v>44228</v>
      </c>
      <c r="G714" s="43" t="s">
        <v>42</v>
      </c>
      <c r="H714" s="43" t="s">
        <v>307</v>
      </c>
      <c r="I714" s="46">
        <v>716</v>
      </c>
      <c r="J714" s="44"/>
    </row>
    <row r="715" spans="2:10" ht="25.35" hidden="1" customHeight="1">
      <c r="B715" s="20" t="s">
        <v>1445</v>
      </c>
      <c r="C715" s="22" t="s">
        <v>9</v>
      </c>
      <c r="D715" s="36" t="str">
        <f>HYPERLINK("https://intranet.mha.org.uk/search?q="&amp;Table4[[#This Row],[Ref]]&amp;"&amp;qs=true","Search")</f>
        <v>Search</v>
      </c>
      <c r="E715" s="43" t="s">
        <v>1446</v>
      </c>
      <c r="F715" s="45">
        <v>44228</v>
      </c>
      <c r="G715" s="43" t="s">
        <v>42</v>
      </c>
      <c r="H715" s="43" t="s">
        <v>307</v>
      </c>
      <c r="I715" s="46">
        <v>717</v>
      </c>
      <c r="J715" s="44"/>
    </row>
    <row r="716" spans="2:10" ht="25.35" hidden="1" customHeight="1">
      <c r="B716" s="20" t="s">
        <v>1447</v>
      </c>
      <c r="C716" s="22" t="s">
        <v>9</v>
      </c>
      <c r="D716" s="36" t="str">
        <f>HYPERLINK("https://intranet.mha.org.uk/search?q="&amp;Table4[[#This Row],[Ref]]&amp;"&amp;qs=true","Search")</f>
        <v>Search</v>
      </c>
      <c r="E716" s="43" t="s">
        <v>1448</v>
      </c>
      <c r="F716" s="45">
        <v>45078</v>
      </c>
      <c r="G716" s="43" t="s">
        <v>42</v>
      </c>
      <c r="H716" s="43" t="s">
        <v>307</v>
      </c>
      <c r="I716" s="46">
        <v>718</v>
      </c>
      <c r="J716" s="44"/>
    </row>
    <row r="717" spans="2:10" ht="25.35" hidden="1" customHeight="1">
      <c r="B717" s="20" t="s">
        <v>1449</v>
      </c>
      <c r="C717" s="22" t="s">
        <v>9</v>
      </c>
      <c r="D717" s="36" t="str">
        <f>HYPERLINK("https://intranet.mha.org.uk/search?q="&amp;Table4[[#This Row],[Ref]]&amp;"&amp;qs=true","Search")</f>
        <v>Search</v>
      </c>
      <c r="E717" s="43" t="s">
        <v>1450</v>
      </c>
      <c r="F717" s="45">
        <v>45413</v>
      </c>
      <c r="G717" s="43" t="s">
        <v>42</v>
      </c>
      <c r="H717" s="43" t="s">
        <v>307</v>
      </c>
      <c r="I717" s="46">
        <v>719</v>
      </c>
      <c r="J717" s="44"/>
    </row>
    <row r="718" spans="2:10" ht="25.35" hidden="1" customHeight="1">
      <c r="B718" s="20" t="s">
        <v>1451</v>
      </c>
      <c r="C718" s="22" t="s">
        <v>9</v>
      </c>
      <c r="D718" s="36" t="str">
        <f>HYPERLINK("https://intranet.mha.org.uk/search?q="&amp;Table4[[#This Row],[Ref]]&amp;"&amp;qs=true","Search")</f>
        <v>Search</v>
      </c>
      <c r="E718" s="43" t="s">
        <v>1452</v>
      </c>
      <c r="F718" s="45">
        <v>45017</v>
      </c>
      <c r="G718" s="43" t="s">
        <v>42</v>
      </c>
      <c r="H718" s="43" t="s">
        <v>307</v>
      </c>
      <c r="I718" s="46">
        <v>720</v>
      </c>
      <c r="J718" s="44"/>
    </row>
    <row r="719" spans="2:10" ht="25.35" hidden="1" customHeight="1">
      <c r="B719" s="20" t="s">
        <v>1453</v>
      </c>
      <c r="C719" s="22" t="s">
        <v>9</v>
      </c>
      <c r="D719" s="36" t="str">
        <f>HYPERLINK("https://intranet.mha.org.uk/search?q="&amp;Table4[[#This Row],[Ref]]&amp;"&amp;qs=true","Search")</f>
        <v>Search</v>
      </c>
      <c r="E719" s="43" t="s">
        <v>1454</v>
      </c>
      <c r="F719" s="45">
        <v>45170</v>
      </c>
      <c r="G719" s="43" t="s">
        <v>42</v>
      </c>
      <c r="H719" s="43" t="s">
        <v>307</v>
      </c>
      <c r="I719" s="46">
        <v>721</v>
      </c>
      <c r="J719" s="44"/>
    </row>
    <row r="720" spans="2:10" ht="25.35" hidden="1" customHeight="1">
      <c r="B720" s="20" t="s">
        <v>1455</v>
      </c>
      <c r="C720" s="22" t="s">
        <v>9</v>
      </c>
      <c r="D720" s="36" t="str">
        <f>HYPERLINK("https://intranet.mha.org.uk/search?q="&amp;Table4[[#This Row],[Ref]]&amp;"&amp;qs=true","Search")</f>
        <v>Search</v>
      </c>
      <c r="E720" s="43" t="s">
        <v>1456</v>
      </c>
      <c r="F720" s="45">
        <v>44986</v>
      </c>
      <c r="G720" s="43" t="s">
        <v>42</v>
      </c>
      <c r="H720" s="43" t="s">
        <v>307</v>
      </c>
      <c r="I720" s="46">
        <v>722</v>
      </c>
      <c r="J720" s="44"/>
    </row>
    <row r="721" spans="2:10" ht="25.35" hidden="1" customHeight="1">
      <c r="B721" s="20" t="s">
        <v>1457</v>
      </c>
      <c r="C721" s="22" t="s">
        <v>9</v>
      </c>
      <c r="D721" s="36" t="str">
        <f>HYPERLINK("https://intranet.mha.org.uk/search?q="&amp;Table4[[#This Row],[Ref]]&amp;"&amp;qs=true","Search")</f>
        <v>Search</v>
      </c>
      <c r="E721" s="43" t="s">
        <v>1458</v>
      </c>
      <c r="F721" s="45">
        <v>45139</v>
      </c>
      <c r="G721" s="43" t="s">
        <v>42</v>
      </c>
      <c r="H721" s="43" t="s">
        <v>307</v>
      </c>
      <c r="I721" s="46">
        <v>723</v>
      </c>
      <c r="J721" s="44"/>
    </row>
    <row r="722" spans="2:10" ht="25.35" hidden="1" customHeight="1">
      <c r="B722" s="20" t="s">
        <v>1459</v>
      </c>
      <c r="C722" s="22" t="s">
        <v>9</v>
      </c>
      <c r="D722" s="36" t="str">
        <f>HYPERLINK("https://intranet.mha.org.uk/search?q="&amp;Table4[[#This Row],[Ref]]&amp;"&amp;qs=true","Search")</f>
        <v>Search</v>
      </c>
      <c r="E722" s="43" t="s">
        <v>1460</v>
      </c>
      <c r="F722" s="45">
        <v>45170</v>
      </c>
      <c r="G722" s="43" t="s">
        <v>42</v>
      </c>
      <c r="H722" s="43" t="s">
        <v>307</v>
      </c>
      <c r="I722" s="46">
        <v>724</v>
      </c>
      <c r="J722" s="44"/>
    </row>
    <row r="723" spans="2:10" ht="25.35" hidden="1" customHeight="1">
      <c r="B723" s="20" t="s">
        <v>1461</v>
      </c>
      <c r="C723" s="22" t="s">
        <v>9</v>
      </c>
      <c r="D723" s="36" t="str">
        <f>HYPERLINK("https://intranet.mha.org.uk/search?q="&amp;Table4[[#This Row],[Ref]]&amp;"&amp;qs=true","Search")</f>
        <v>Search</v>
      </c>
      <c r="E723" s="43" t="s">
        <v>1462</v>
      </c>
      <c r="F723" s="45">
        <v>44228</v>
      </c>
      <c r="G723" s="43" t="s">
        <v>73</v>
      </c>
      <c r="H723" s="43" t="s">
        <v>307</v>
      </c>
      <c r="I723" s="46">
        <v>725</v>
      </c>
      <c r="J723" s="44"/>
    </row>
    <row r="724" spans="2:10" ht="25.35" hidden="1" customHeight="1">
      <c r="B724" s="20" t="s">
        <v>1463</v>
      </c>
      <c r="C724" s="22" t="s">
        <v>9</v>
      </c>
      <c r="D724" s="36" t="str">
        <f>HYPERLINK("https://intranet.mha.org.uk/search?q="&amp;Table4[[#This Row],[Ref]]&amp;"&amp;qs=true","Search")</f>
        <v>Search</v>
      </c>
      <c r="E724" s="43" t="s">
        <v>1464</v>
      </c>
      <c r="F724" s="45">
        <v>44228</v>
      </c>
      <c r="G724" s="43" t="s">
        <v>42</v>
      </c>
      <c r="H724" s="43" t="s">
        <v>307</v>
      </c>
      <c r="I724" s="46">
        <v>726</v>
      </c>
      <c r="J724" s="44"/>
    </row>
    <row r="725" spans="2:10" ht="25.35" hidden="1" customHeight="1">
      <c r="B725" s="20" t="s">
        <v>1465</v>
      </c>
      <c r="C725" s="22" t="s">
        <v>9</v>
      </c>
      <c r="D725" s="36" t="str">
        <f>HYPERLINK("https://intranet.mha.org.uk/search?q="&amp;Table4[[#This Row],[Ref]]&amp;"&amp;qs=true","Search")</f>
        <v>Search</v>
      </c>
      <c r="E725" s="43" t="s">
        <v>1466</v>
      </c>
      <c r="F725" s="45">
        <v>44228</v>
      </c>
      <c r="G725" s="43" t="s">
        <v>73</v>
      </c>
      <c r="H725" s="43" t="s">
        <v>307</v>
      </c>
      <c r="I725" s="46">
        <v>727</v>
      </c>
      <c r="J725" s="44"/>
    </row>
    <row r="726" spans="2:10" ht="25.35" hidden="1" customHeight="1">
      <c r="B726" s="20" t="s">
        <v>1467</v>
      </c>
      <c r="C726" s="22" t="s">
        <v>9</v>
      </c>
      <c r="D726" s="36" t="str">
        <f>HYPERLINK("https://intranet.mha.org.uk/search?q="&amp;Table4[[#This Row],[Ref]]&amp;"&amp;qs=true","Search")</f>
        <v>Search</v>
      </c>
      <c r="E726" s="43" t="s">
        <v>1468</v>
      </c>
      <c r="F726" s="45">
        <v>44228</v>
      </c>
      <c r="G726" s="43" t="s">
        <v>42</v>
      </c>
      <c r="H726" s="43" t="s">
        <v>307</v>
      </c>
      <c r="I726" s="46">
        <v>728</v>
      </c>
      <c r="J726" s="44"/>
    </row>
    <row r="727" spans="2:10" ht="25.35" hidden="1" customHeight="1">
      <c r="B727" s="20" t="s">
        <v>1469</v>
      </c>
      <c r="C727" s="22" t="s">
        <v>9</v>
      </c>
      <c r="D727" s="36" t="str">
        <f>HYPERLINK("https://intranet.mha.org.uk/search?q="&amp;Table4[[#This Row],[Ref]]&amp;"&amp;qs=true","Search")</f>
        <v>Search</v>
      </c>
      <c r="E727" s="43" t="s">
        <v>1470</v>
      </c>
      <c r="F727" s="45">
        <v>44197</v>
      </c>
      <c r="G727" s="43" t="s">
        <v>42</v>
      </c>
      <c r="H727" s="43" t="s">
        <v>307</v>
      </c>
      <c r="I727" s="46">
        <v>729</v>
      </c>
      <c r="J727" s="44"/>
    </row>
    <row r="728" spans="2:10" ht="25.35" hidden="1" customHeight="1">
      <c r="B728" s="20" t="s">
        <v>1471</v>
      </c>
      <c r="C728" s="22" t="s">
        <v>9</v>
      </c>
      <c r="D728" s="36" t="str">
        <f>HYPERLINK("https://intranet.mha.org.uk/search?q="&amp;Table4[[#This Row],[Ref]]&amp;"&amp;qs=true","Search")</f>
        <v>Search</v>
      </c>
      <c r="E728" s="43" t="s">
        <v>1472</v>
      </c>
      <c r="F728" s="45">
        <v>45017</v>
      </c>
      <c r="G728" s="43" t="s">
        <v>73</v>
      </c>
      <c r="H728" s="43" t="s">
        <v>307</v>
      </c>
      <c r="I728" s="46">
        <v>730</v>
      </c>
      <c r="J728" s="44"/>
    </row>
    <row r="729" spans="2:10" ht="25.35" hidden="1" customHeight="1">
      <c r="B729" s="20" t="s">
        <v>1473</v>
      </c>
      <c r="C729" s="22" t="s">
        <v>9</v>
      </c>
      <c r="D729" s="36" t="str">
        <f>HYPERLINK("https://intranet.mha.org.uk/search?q="&amp;Table4[[#This Row],[Ref]]&amp;"&amp;qs=true","Search")</f>
        <v>Search</v>
      </c>
      <c r="E729" s="43" t="s">
        <v>1474</v>
      </c>
      <c r="F729" s="45">
        <v>44228</v>
      </c>
      <c r="G729" s="43" t="s">
        <v>42</v>
      </c>
      <c r="H729" s="43" t="s">
        <v>307</v>
      </c>
      <c r="I729" s="46">
        <v>731</v>
      </c>
      <c r="J729" s="44"/>
    </row>
    <row r="730" spans="2:10" ht="25.35" hidden="1" customHeight="1">
      <c r="B730" s="20" t="s">
        <v>1475</v>
      </c>
      <c r="C730" s="22" t="s">
        <v>9</v>
      </c>
      <c r="D730" s="36" t="str">
        <f>HYPERLINK("https://intranet.mha.org.uk/search?q="&amp;Table4[[#This Row],[Ref]]&amp;"&amp;qs=true","Search")</f>
        <v>Search</v>
      </c>
      <c r="E730" s="43" t="s">
        <v>1476</v>
      </c>
      <c r="F730" s="45">
        <v>45017</v>
      </c>
      <c r="G730" s="43" t="s">
        <v>42</v>
      </c>
      <c r="H730" s="43" t="s">
        <v>307</v>
      </c>
      <c r="I730" s="46">
        <v>732</v>
      </c>
      <c r="J730" s="44"/>
    </row>
    <row r="731" spans="2:10" ht="25.35" hidden="1" customHeight="1">
      <c r="B731" s="20" t="s">
        <v>1477</v>
      </c>
      <c r="C731" s="22" t="s">
        <v>9</v>
      </c>
      <c r="D731" s="36" t="str">
        <f>HYPERLINK("https://intranet.mha.org.uk/search?q="&amp;Table4[[#This Row],[Ref]]&amp;"&amp;qs=true","Search")</f>
        <v>Search</v>
      </c>
      <c r="E731" s="43" t="s">
        <v>1478</v>
      </c>
      <c r="F731" s="45">
        <v>44743</v>
      </c>
      <c r="G731" s="43" t="s">
        <v>73</v>
      </c>
      <c r="H731" s="43" t="s">
        <v>307</v>
      </c>
      <c r="I731" s="46">
        <v>733</v>
      </c>
      <c r="J731" s="44"/>
    </row>
    <row r="732" spans="2:10" ht="25.35" hidden="1" customHeight="1">
      <c r="B732" s="20" t="s">
        <v>1479</v>
      </c>
      <c r="C732" s="22" t="s">
        <v>9</v>
      </c>
      <c r="D732" s="36" t="str">
        <f>HYPERLINK("https://intranet.mha.org.uk/search?q="&amp;Table4[[#This Row],[Ref]]&amp;"&amp;qs=true","Search")</f>
        <v>Search</v>
      </c>
      <c r="E732" s="43" t="s">
        <v>1480</v>
      </c>
      <c r="F732" s="45">
        <v>44228</v>
      </c>
      <c r="G732" s="43" t="s">
        <v>73</v>
      </c>
      <c r="H732" s="43" t="s">
        <v>307</v>
      </c>
      <c r="I732" s="46">
        <v>734</v>
      </c>
      <c r="J732" s="44"/>
    </row>
    <row r="733" spans="2:10" ht="25.35" hidden="1" customHeight="1">
      <c r="B733" s="20" t="s">
        <v>1481</v>
      </c>
      <c r="C733" s="22" t="s">
        <v>9</v>
      </c>
      <c r="D733" s="36" t="str">
        <f>HYPERLINK("https://intranet.mha.org.uk/search?q="&amp;Table4[[#This Row],[Ref]]&amp;"&amp;qs=true","Search")</f>
        <v>Search</v>
      </c>
      <c r="E733" s="43" t="s">
        <v>1482</v>
      </c>
      <c r="F733" s="45">
        <v>45292</v>
      </c>
      <c r="G733" s="43" t="s">
        <v>42</v>
      </c>
      <c r="H733" s="43" t="s">
        <v>307</v>
      </c>
      <c r="I733" s="46">
        <v>735</v>
      </c>
      <c r="J733" s="44"/>
    </row>
    <row r="734" spans="2:10" ht="25.35" hidden="1" customHeight="1">
      <c r="B734" s="20" t="s">
        <v>1483</v>
      </c>
      <c r="C734" s="22" t="s">
        <v>9</v>
      </c>
      <c r="D734" s="36" t="str">
        <f>HYPERLINK("https://intranet.mha.org.uk/search?q="&amp;Table4[[#This Row],[Ref]]&amp;"&amp;qs=true","Search")</f>
        <v>Search</v>
      </c>
      <c r="E734" s="43" t="s">
        <v>1484</v>
      </c>
      <c r="F734" s="45">
        <v>44228</v>
      </c>
      <c r="G734" s="43" t="s">
        <v>42</v>
      </c>
      <c r="H734" s="43" t="s">
        <v>307</v>
      </c>
      <c r="I734" s="46">
        <v>736</v>
      </c>
      <c r="J734" s="44"/>
    </row>
    <row r="735" spans="2:10" ht="25.35" hidden="1" customHeight="1">
      <c r="B735" s="20" t="s">
        <v>1485</v>
      </c>
      <c r="C735" s="22" t="s">
        <v>9</v>
      </c>
      <c r="D735" s="36" t="str">
        <f>HYPERLINK("https://intranet.mha.org.uk/search?q="&amp;Table4[[#This Row],[Ref]]&amp;"&amp;qs=true","Search")</f>
        <v>Search</v>
      </c>
      <c r="E735" s="43" t="s">
        <v>1486</v>
      </c>
      <c r="F735" s="45">
        <v>44228</v>
      </c>
      <c r="G735" s="43" t="s">
        <v>42</v>
      </c>
      <c r="H735" s="43" t="s">
        <v>307</v>
      </c>
      <c r="I735" s="46">
        <v>737</v>
      </c>
      <c r="J735" s="44"/>
    </row>
    <row r="736" spans="2:10" ht="25.35" hidden="1" customHeight="1">
      <c r="B736" s="20" t="s">
        <v>1487</v>
      </c>
      <c r="C736" s="22" t="s">
        <v>9</v>
      </c>
      <c r="D736" s="36" t="str">
        <f>HYPERLINK("https://intranet.mha.org.uk/search?q="&amp;Table4[[#This Row],[Ref]]&amp;"&amp;qs=true","Search")</f>
        <v>Search</v>
      </c>
      <c r="E736" s="43" t="s">
        <v>1488</v>
      </c>
      <c r="F736" s="45">
        <v>44228</v>
      </c>
      <c r="G736" s="43" t="s">
        <v>73</v>
      </c>
      <c r="H736" s="43" t="s">
        <v>307</v>
      </c>
      <c r="I736" s="46">
        <v>738</v>
      </c>
      <c r="J736" s="44"/>
    </row>
    <row r="737" spans="2:10" ht="25.35" hidden="1" customHeight="1">
      <c r="B737" s="20" t="s">
        <v>1489</v>
      </c>
      <c r="C737" s="22" t="s">
        <v>9</v>
      </c>
      <c r="D737" s="36" t="str">
        <f>HYPERLINK("https://intranet.mha.org.uk/search?q="&amp;Table4[[#This Row],[Ref]]&amp;"&amp;qs=true","Search")</f>
        <v>Search</v>
      </c>
      <c r="E737" s="43" t="s">
        <v>1490</v>
      </c>
      <c r="F737" s="45">
        <v>44562</v>
      </c>
      <c r="G737" s="43" t="s">
        <v>42</v>
      </c>
      <c r="H737" s="43" t="s">
        <v>307</v>
      </c>
      <c r="I737" s="46">
        <v>739</v>
      </c>
      <c r="J737" s="44"/>
    </row>
    <row r="738" spans="2:10" ht="25.35" hidden="1" customHeight="1">
      <c r="B738" s="20" t="s">
        <v>1491</v>
      </c>
      <c r="C738" s="22" t="s">
        <v>9</v>
      </c>
      <c r="D738" s="36" t="str">
        <f>HYPERLINK("https://intranet.mha.org.uk/search?q="&amp;Table4[[#This Row],[Ref]]&amp;"&amp;qs=true","Search")</f>
        <v>Search</v>
      </c>
      <c r="E738" s="43" t="s">
        <v>1492</v>
      </c>
      <c r="F738" s="45">
        <v>44228</v>
      </c>
      <c r="G738" s="43" t="s">
        <v>42</v>
      </c>
      <c r="H738" s="43" t="s">
        <v>307</v>
      </c>
      <c r="I738" s="46">
        <v>740</v>
      </c>
      <c r="J738" s="44"/>
    </row>
    <row r="739" spans="2:10" ht="25.35" hidden="1" customHeight="1">
      <c r="B739" s="20" t="s">
        <v>1493</v>
      </c>
      <c r="C739" s="22" t="s">
        <v>9</v>
      </c>
      <c r="D739" s="36" t="str">
        <f>HYPERLINK("https://intranet.mha.org.uk/search?q="&amp;Table4[[#This Row],[Ref]]&amp;"&amp;qs=true","Search")</f>
        <v>Search</v>
      </c>
      <c r="E739" s="43" t="s">
        <v>1494</v>
      </c>
      <c r="F739" s="45">
        <v>44228</v>
      </c>
      <c r="G739" s="43" t="s">
        <v>42</v>
      </c>
      <c r="H739" s="43" t="s">
        <v>307</v>
      </c>
      <c r="I739" s="46">
        <v>741</v>
      </c>
      <c r="J739" s="44"/>
    </row>
    <row r="740" spans="2:10" ht="25.35" hidden="1" customHeight="1">
      <c r="B740" s="20" t="s">
        <v>1495</v>
      </c>
      <c r="C740" s="22" t="s">
        <v>9</v>
      </c>
      <c r="D740" s="36" t="str">
        <f>HYPERLINK("https://intranet.mha.org.uk/search?q="&amp;Table4[[#This Row],[Ref]]&amp;"&amp;qs=true","Search")</f>
        <v>Search</v>
      </c>
      <c r="E740" s="43" t="s">
        <v>1496</v>
      </c>
      <c r="F740" s="45">
        <v>44228</v>
      </c>
      <c r="G740" s="43" t="s">
        <v>42</v>
      </c>
      <c r="H740" s="43" t="s">
        <v>307</v>
      </c>
      <c r="I740" s="46">
        <v>742</v>
      </c>
      <c r="J740" s="44"/>
    </row>
    <row r="741" spans="2:10" ht="25.35" hidden="1" customHeight="1">
      <c r="B741" s="20" t="s">
        <v>1497</v>
      </c>
      <c r="C741" s="22" t="s">
        <v>9</v>
      </c>
      <c r="D741" s="36" t="str">
        <f>HYPERLINK("https://intranet.mha.org.uk/search?q="&amp;Table4[[#This Row],[Ref]]&amp;"&amp;qs=true","Search")</f>
        <v>Search</v>
      </c>
      <c r="E741" s="43" t="s">
        <v>1498</v>
      </c>
      <c r="F741" s="45">
        <v>44986</v>
      </c>
      <c r="G741" s="43" t="s">
        <v>42</v>
      </c>
      <c r="H741" s="43" t="s">
        <v>307</v>
      </c>
      <c r="I741" s="46">
        <v>743</v>
      </c>
      <c r="J741" s="44"/>
    </row>
    <row r="742" spans="2:10" ht="25.35" hidden="1" customHeight="1">
      <c r="B742" s="20" t="s">
        <v>1499</v>
      </c>
      <c r="C742" s="22" t="s">
        <v>9</v>
      </c>
      <c r="D742" s="36" t="str">
        <f>HYPERLINK("https://intranet.mha.org.uk/search?q="&amp;Table4[[#This Row],[Ref]]&amp;"&amp;qs=true","Search")</f>
        <v>Search</v>
      </c>
      <c r="E742" s="43" t="s">
        <v>1500</v>
      </c>
      <c r="F742" s="45">
        <v>44228</v>
      </c>
      <c r="G742" s="43" t="s">
        <v>73</v>
      </c>
      <c r="H742" s="43" t="s">
        <v>307</v>
      </c>
      <c r="I742" s="46">
        <v>744</v>
      </c>
      <c r="J742" s="44"/>
    </row>
    <row r="743" spans="2:10" ht="25.35" hidden="1" customHeight="1">
      <c r="B743" s="20" t="s">
        <v>1501</v>
      </c>
      <c r="C743" s="22" t="s">
        <v>9</v>
      </c>
      <c r="D743" s="36" t="str">
        <f>HYPERLINK("https://intranet.mha.org.uk/search?q="&amp;Table4[[#This Row],[Ref]]&amp;"&amp;qs=true","Search")</f>
        <v>Search</v>
      </c>
      <c r="E743" s="43" t="s">
        <v>1502</v>
      </c>
      <c r="F743" s="45">
        <v>44228</v>
      </c>
      <c r="G743" s="43" t="s">
        <v>42</v>
      </c>
      <c r="H743" s="43" t="s">
        <v>307</v>
      </c>
      <c r="I743" s="46">
        <v>745</v>
      </c>
      <c r="J743" s="44"/>
    </row>
    <row r="744" spans="2:10" ht="25.35" hidden="1" customHeight="1">
      <c r="B744" s="20" t="s">
        <v>1503</v>
      </c>
      <c r="C744" s="22" t="s">
        <v>9</v>
      </c>
      <c r="D744" s="36" t="str">
        <f>HYPERLINK("https://intranet.mha.org.uk/search?q="&amp;Table4[[#This Row],[Ref]]&amp;"&amp;qs=true","Search")</f>
        <v>Search</v>
      </c>
      <c r="E744" s="43" t="s">
        <v>1504</v>
      </c>
      <c r="F744" s="45">
        <v>44228</v>
      </c>
      <c r="G744" s="43" t="s">
        <v>42</v>
      </c>
      <c r="H744" s="43" t="s">
        <v>307</v>
      </c>
      <c r="I744" s="46">
        <v>746</v>
      </c>
      <c r="J744" s="44"/>
    </row>
    <row r="745" spans="2:10" ht="25.35" hidden="1" customHeight="1">
      <c r="B745" s="20" t="s">
        <v>1505</v>
      </c>
      <c r="C745" s="22" t="s">
        <v>9</v>
      </c>
      <c r="D745" s="36" t="str">
        <f>HYPERLINK("https://intranet.mha.org.uk/search?q="&amp;Table4[[#This Row],[Ref]]&amp;"&amp;qs=true","Search")</f>
        <v>Search</v>
      </c>
      <c r="E745" s="43" t="s">
        <v>1506</v>
      </c>
      <c r="F745" s="45">
        <v>44228</v>
      </c>
      <c r="G745" s="43" t="s">
        <v>73</v>
      </c>
      <c r="H745" s="43" t="s">
        <v>307</v>
      </c>
      <c r="I745" s="46">
        <v>747</v>
      </c>
      <c r="J745" s="44"/>
    </row>
    <row r="746" spans="2:10" ht="25.35" hidden="1" customHeight="1">
      <c r="B746" s="20" t="s">
        <v>1507</v>
      </c>
      <c r="C746" s="22" t="s">
        <v>9</v>
      </c>
      <c r="D746" s="36" t="str">
        <f>HYPERLINK("https://intranet.mha.org.uk/search?q="&amp;Table4[[#This Row],[Ref]]&amp;"&amp;qs=true","Search")</f>
        <v>Search</v>
      </c>
      <c r="E746" s="43" t="s">
        <v>1508</v>
      </c>
      <c r="F746" s="45">
        <v>45505</v>
      </c>
      <c r="G746" s="43" t="s">
        <v>73</v>
      </c>
      <c r="H746" s="43" t="s">
        <v>307</v>
      </c>
      <c r="I746" s="46">
        <v>748</v>
      </c>
      <c r="J746" s="44"/>
    </row>
    <row r="747" spans="2:10" ht="25.35" hidden="1" customHeight="1">
      <c r="B747" s="20" t="s">
        <v>1509</v>
      </c>
      <c r="C747" s="22" t="s">
        <v>9</v>
      </c>
      <c r="D747" s="36" t="str">
        <f>HYPERLINK("https://intranet.mha.org.uk/search?q="&amp;Table4[[#This Row],[Ref]]&amp;"&amp;qs=true","Search")</f>
        <v>Search</v>
      </c>
      <c r="E747" s="43" t="s">
        <v>1510</v>
      </c>
      <c r="F747" s="45">
        <v>45170</v>
      </c>
      <c r="G747" s="43" t="s">
        <v>42</v>
      </c>
      <c r="H747" s="43" t="s">
        <v>307</v>
      </c>
      <c r="I747" s="46">
        <v>749</v>
      </c>
      <c r="J747" s="44"/>
    </row>
    <row r="748" spans="2:10" ht="25.35" hidden="1" customHeight="1">
      <c r="B748" s="20" t="s">
        <v>1511</v>
      </c>
      <c r="C748" s="22" t="s">
        <v>9</v>
      </c>
      <c r="D748" s="36" t="str">
        <f>HYPERLINK("https://intranet.mha.org.uk/search?q="&amp;Table4[[#This Row],[Ref]]&amp;"&amp;qs=true","Search")</f>
        <v>Search</v>
      </c>
      <c r="E748" s="43" t="s">
        <v>1512</v>
      </c>
      <c r="F748" s="45">
        <v>44409</v>
      </c>
      <c r="G748" s="43" t="s">
        <v>73</v>
      </c>
      <c r="H748" s="43" t="s">
        <v>307</v>
      </c>
      <c r="I748" s="46">
        <v>750</v>
      </c>
      <c r="J748" s="44"/>
    </row>
    <row r="749" spans="2:10" ht="25.35" hidden="1" customHeight="1">
      <c r="B749" s="20" t="s">
        <v>1513</v>
      </c>
      <c r="C749" s="22" t="s">
        <v>9</v>
      </c>
      <c r="D749" s="36" t="str">
        <f>HYPERLINK("https://intranet.mha.org.uk/search?q="&amp;Table4[[#This Row],[Ref]]&amp;"&amp;qs=true","Search")</f>
        <v>Search</v>
      </c>
      <c r="E749" s="43" t="s">
        <v>1514</v>
      </c>
      <c r="F749" s="45">
        <v>44228</v>
      </c>
      <c r="G749" s="43" t="s">
        <v>42</v>
      </c>
      <c r="H749" s="43" t="s">
        <v>307</v>
      </c>
      <c r="I749" s="46">
        <v>751</v>
      </c>
      <c r="J749" s="44"/>
    </row>
    <row r="750" spans="2:10" ht="25.35" hidden="1" customHeight="1">
      <c r="B750" s="20" t="s">
        <v>1515</v>
      </c>
      <c r="C750" s="22" t="s">
        <v>9</v>
      </c>
      <c r="D750" s="36" t="str">
        <f>HYPERLINK("https://intranet.mha.org.uk/search?q="&amp;Table4[[#This Row],[Ref]]&amp;"&amp;qs=true","Search")</f>
        <v>Search</v>
      </c>
      <c r="E750" s="43" t="s">
        <v>1516</v>
      </c>
      <c r="F750" s="45">
        <v>44228</v>
      </c>
      <c r="G750" s="43" t="s">
        <v>73</v>
      </c>
      <c r="H750" s="43" t="s">
        <v>307</v>
      </c>
      <c r="I750" s="46">
        <v>752</v>
      </c>
      <c r="J750" s="44"/>
    </row>
    <row r="751" spans="2:10" ht="25.35" hidden="1" customHeight="1">
      <c r="B751" s="20" t="s">
        <v>1517</v>
      </c>
      <c r="C751" s="22" t="s">
        <v>9</v>
      </c>
      <c r="D751" s="36" t="str">
        <f>HYPERLINK("https://intranet.mha.org.uk/search?q="&amp;Table4[[#This Row],[Ref]]&amp;"&amp;qs=true","Search")</f>
        <v>Search</v>
      </c>
      <c r="E751" s="43" t="s">
        <v>1518</v>
      </c>
      <c r="F751" s="45">
        <v>44228</v>
      </c>
      <c r="G751" s="43" t="s">
        <v>73</v>
      </c>
      <c r="H751" s="43" t="s">
        <v>307</v>
      </c>
      <c r="I751" s="46">
        <v>753</v>
      </c>
      <c r="J751" s="44"/>
    </row>
    <row r="752" spans="2:10" ht="25.35" hidden="1" customHeight="1">
      <c r="B752" s="20" t="s">
        <v>1519</v>
      </c>
      <c r="C752" s="22" t="s">
        <v>9</v>
      </c>
      <c r="D752" s="36" t="str">
        <f>HYPERLINK("https://intranet.mha.org.uk/search?q="&amp;Table4[[#This Row],[Ref]]&amp;"&amp;qs=true","Search")</f>
        <v>Search</v>
      </c>
      <c r="E752" s="43" t="s">
        <v>1520</v>
      </c>
      <c r="F752" s="45">
        <v>44228</v>
      </c>
      <c r="G752" s="43" t="s">
        <v>42</v>
      </c>
      <c r="H752" s="43" t="s">
        <v>307</v>
      </c>
      <c r="I752" s="46">
        <v>754</v>
      </c>
      <c r="J752" s="44"/>
    </row>
    <row r="753" spans="2:10" ht="25.35" hidden="1" customHeight="1">
      <c r="B753" s="20" t="s">
        <v>1521</v>
      </c>
      <c r="C753" s="22" t="s">
        <v>9</v>
      </c>
      <c r="D753" s="36" t="str">
        <f>HYPERLINK("https://intranet.mha.org.uk/search?q="&amp;Table4[[#This Row],[Ref]]&amp;"&amp;qs=true","Search")</f>
        <v>Search</v>
      </c>
      <c r="E753" s="43" t="s">
        <v>1522</v>
      </c>
      <c r="F753" s="45">
        <v>44409</v>
      </c>
      <c r="G753" s="43" t="s">
        <v>42</v>
      </c>
      <c r="H753" s="43" t="s">
        <v>307</v>
      </c>
      <c r="I753" s="46">
        <v>755</v>
      </c>
      <c r="J753" s="44"/>
    </row>
    <row r="754" spans="2:10" ht="25.35" hidden="1" customHeight="1">
      <c r="B754" s="20" t="s">
        <v>1523</v>
      </c>
      <c r="C754" s="22" t="s">
        <v>9</v>
      </c>
      <c r="D754" s="36" t="str">
        <f>HYPERLINK("https://intranet.mha.org.uk/search?q="&amp;Table4[[#This Row],[Ref]]&amp;"&amp;qs=true","Search")</f>
        <v>Search</v>
      </c>
      <c r="E754" s="43" t="s">
        <v>1524</v>
      </c>
      <c r="F754" s="45">
        <v>44409</v>
      </c>
      <c r="G754" s="43" t="s">
        <v>42</v>
      </c>
      <c r="H754" s="43" t="s">
        <v>307</v>
      </c>
      <c r="I754" s="46">
        <v>756</v>
      </c>
      <c r="J754" s="44"/>
    </row>
    <row r="755" spans="2:10" ht="25.35" hidden="1" customHeight="1">
      <c r="B755" s="20" t="s">
        <v>1525</v>
      </c>
      <c r="C755" s="22" t="s">
        <v>9</v>
      </c>
      <c r="D755" s="36" t="str">
        <f>HYPERLINK("https://intranet.mha.org.uk/search?q="&amp;Table4[[#This Row],[Ref]]&amp;"&amp;qs=true","Search")</f>
        <v>Search</v>
      </c>
      <c r="E755" s="43" t="s">
        <v>1526</v>
      </c>
      <c r="F755" s="45">
        <v>44228</v>
      </c>
      <c r="G755" s="43" t="s">
        <v>42</v>
      </c>
      <c r="H755" s="43" t="s">
        <v>307</v>
      </c>
      <c r="I755" s="46">
        <v>757</v>
      </c>
      <c r="J755" s="44"/>
    </row>
    <row r="756" spans="2:10" ht="25.35" hidden="1" customHeight="1">
      <c r="B756" s="20" t="s">
        <v>1527</v>
      </c>
      <c r="C756" s="22" t="s">
        <v>9</v>
      </c>
      <c r="D756" s="36" t="str">
        <f>HYPERLINK("https://intranet.mha.org.uk/search?q="&amp;Table4[[#This Row],[Ref]]&amp;"&amp;qs=true","Search")</f>
        <v>Search</v>
      </c>
      <c r="E756" s="43" t="s">
        <v>1528</v>
      </c>
      <c r="F756" s="45">
        <v>44228</v>
      </c>
      <c r="G756" s="43" t="s">
        <v>42</v>
      </c>
      <c r="H756" s="43" t="s">
        <v>307</v>
      </c>
      <c r="I756" s="46">
        <v>758</v>
      </c>
      <c r="J756" s="44"/>
    </row>
    <row r="757" spans="2:10" ht="25.35" hidden="1" customHeight="1">
      <c r="B757" s="20" t="s">
        <v>1529</v>
      </c>
      <c r="C757" s="22" t="s">
        <v>9</v>
      </c>
      <c r="D757" s="36" t="str">
        <f>HYPERLINK("https://intranet.mha.org.uk/search?q="&amp;Table4[[#This Row],[Ref]]&amp;"&amp;qs=true","Search")</f>
        <v>Search</v>
      </c>
      <c r="E757" s="43" t="s">
        <v>1530</v>
      </c>
      <c r="F757" s="45">
        <v>45444</v>
      </c>
      <c r="G757" s="43" t="s">
        <v>42</v>
      </c>
      <c r="H757" s="43" t="s">
        <v>307</v>
      </c>
      <c r="I757" s="46">
        <v>759</v>
      </c>
      <c r="J757" s="44"/>
    </row>
    <row r="758" spans="2:10" ht="25.35" hidden="1" customHeight="1">
      <c r="B758" s="20" t="s">
        <v>1531</v>
      </c>
      <c r="C758" s="22" t="s">
        <v>9</v>
      </c>
      <c r="D758" s="36" t="str">
        <f>HYPERLINK("https://intranet.mha.org.uk/search?q="&amp;Table4[[#This Row],[Ref]]&amp;"&amp;qs=true","Search")</f>
        <v>Search</v>
      </c>
      <c r="E758" s="43" t="s">
        <v>1532</v>
      </c>
      <c r="F758" s="45">
        <v>45597</v>
      </c>
      <c r="G758" s="43" t="s">
        <v>42</v>
      </c>
      <c r="H758" s="43" t="s">
        <v>307</v>
      </c>
      <c r="I758" s="46">
        <v>760</v>
      </c>
      <c r="J758" s="44"/>
    </row>
    <row r="759" spans="2:10" ht="25.35" hidden="1" customHeight="1">
      <c r="B759" s="20" t="s">
        <v>1533</v>
      </c>
      <c r="C759" s="22" t="s">
        <v>9</v>
      </c>
      <c r="D759" s="36" t="str">
        <f>HYPERLINK("https://intranet.mha.org.uk/search?q="&amp;Table4[[#This Row],[Ref]]&amp;"&amp;qs=true","Search")</f>
        <v>Search</v>
      </c>
      <c r="E759" s="43" t="s">
        <v>1534</v>
      </c>
      <c r="F759" s="45">
        <v>45017</v>
      </c>
      <c r="G759" s="43" t="s">
        <v>42</v>
      </c>
      <c r="H759" s="43" t="s">
        <v>307</v>
      </c>
      <c r="I759" s="46">
        <v>761</v>
      </c>
      <c r="J759" s="44"/>
    </row>
    <row r="760" spans="2:10" ht="25.35" hidden="1" customHeight="1">
      <c r="B760" s="20" t="s">
        <v>1535</v>
      </c>
      <c r="C760" s="22" t="s">
        <v>9</v>
      </c>
      <c r="D760" s="36" t="str">
        <f>HYPERLINK("https://intranet.mha.org.uk/search?q="&amp;Table4[[#This Row],[Ref]]&amp;"&amp;qs=true","Search")</f>
        <v>Search</v>
      </c>
      <c r="E760" s="43" t="s">
        <v>1536</v>
      </c>
      <c r="F760" s="45">
        <v>44228</v>
      </c>
      <c r="G760" s="43" t="s">
        <v>73</v>
      </c>
      <c r="H760" s="43" t="s">
        <v>307</v>
      </c>
      <c r="I760" s="46">
        <v>762</v>
      </c>
      <c r="J760" s="44"/>
    </row>
    <row r="761" spans="2:10" ht="25.35" hidden="1" customHeight="1">
      <c r="B761" s="20" t="s">
        <v>1537</v>
      </c>
      <c r="C761" s="22" t="s">
        <v>9</v>
      </c>
      <c r="D761" s="36" t="str">
        <f>HYPERLINK("https://intranet.mha.org.uk/search?q="&amp;Table4[[#This Row],[Ref]]&amp;"&amp;qs=true","Search")</f>
        <v>Search</v>
      </c>
      <c r="E761" s="43" t="s">
        <v>1538</v>
      </c>
      <c r="F761" s="45">
        <v>44562</v>
      </c>
      <c r="G761" s="43" t="s">
        <v>73</v>
      </c>
      <c r="H761" s="43" t="s">
        <v>307</v>
      </c>
      <c r="I761" s="46">
        <v>763</v>
      </c>
      <c r="J761" s="44"/>
    </row>
    <row r="762" spans="2:10" ht="25.35" hidden="1" customHeight="1">
      <c r="B762" s="20" t="s">
        <v>1539</v>
      </c>
      <c r="C762" s="22" t="s">
        <v>9</v>
      </c>
      <c r="D762" s="36" t="str">
        <f>HYPERLINK("https://intranet.mha.org.uk/search?q="&amp;Table4[[#This Row],[Ref]]&amp;"&amp;qs=true","Search")</f>
        <v>Search</v>
      </c>
      <c r="E762" s="43" t="s">
        <v>1540</v>
      </c>
      <c r="F762" s="45">
        <v>45474</v>
      </c>
      <c r="G762" s="43" t="s">
        <v>11</v>
      </c>
      <c r="H762" s="43" t="s">
        <v>1541</v>
      </c>
      <c r="I762" s="46">
        <v>764</v>
      </c>
      <c r="J762" s="44"/>
    </row>
    <row r="763" spans="2:10" ht="25.35" hidden="1" customHeight="1">
      <c r="B763" s="20" t="s">
        <v>1542</v>
      </c>
      <c r="C763" s="22" t="s">
        <v>9</v>
      </c>
      <c r="D763" s="36" t="str">
        <f>HYPERLINK("https://intranet.mha.org.uk/search?q="&amp;Table4[[#This Row],[Ref]]&amp;"&amp;qs=true","Search")</f>
        <v>Search</v>
      </c>
      <c r="E763" s="43" t="s">
        <v>1543</v>
      </c>
      <c r="F763" s="45">
        <v>45474</v>
      </c>
      <c r="G763" s="43" t="s">
        <v>42</v>
      </c>
      <c r="H763" s="43" t="s">
        <v>1541</v>
      </c>
      <c r="I763" s="46">
        <v>765</v>
      </c>
      <c r="J763" s="44"/>
    </row>
    <row r="764" spans="2:10" ht="25.35" hidden="1" customHeight="1">
      <c r="B764" s="20" t="s">
        <v>1544</v>
      </c>
      <c r="C764" s="22" t="s">
        <v>9</v>
      </c>
      <c r="D764" s="36" t="str">
        <f>HYPERLINK("https://intranet.mha.org.uk/search?q="&amp;Table4[[#This Row],[Ref]]&amp;"&amp;qs=true","Search")</f>
        <v>Search</v>
      </c>
      <c r="E764" s="43" t="s">
        <v>1545</v>
      </c>
      <c r="F764" s="45">
        <v>45474</v>
      </c>
      <c r="G764" s="43" t="s">
        <v>42</v>
      </c>
      <c r="H764" s="43" t="s">
        <v>1541</v>
      </c>
      <c r="I764" s="46">
        <v>766</v>
      </c>
      <c r="J764" s="44"/>
    </row>
    <row r="765" spans="2:10" ht="25.35" hidden="1" customHeight="1">
      <c r="B765" s="20" t="s">
        <v>1546</v>
      </c>
      <c r="C765" s="22" t="s">
        <v>9</v>
      </c>
      <c r="D765" s="36" t="str">
        <f>HYPERLINK("https://intranet.mha.org.uk/search?q="&amp;Table4[[#This Row],[Ref]]&amp;"&amp;qs=true","Search")</f>
        <v>Search</v>
      </c>
      <c r="E765" s="43" t="s">
        <v>1547</v>
      </c>
      <c r="F765" s="45">
        <v>45474</v>
      </c>
      <c r="G765" s="43" t="s">
        <v>11</v>
      </c>
      <c r="H765" s="43" t="s">
        <v>1541</v>
      </c>
      <c r="I765" s="46">
        <v>767</v>
      </c>
      <c r="J765" s="44"/>
    </row>
    <row r="766" spans="2:10" ht="25.35" hidden="1" customHeight="1">
      <c r="B766" s="20" t="s">
        <v>1548</v>
      </c>
      <c r="C766" s="22" t="s">
        <v>9</v>
      </c>
      <c r="D766" s="36" t="str">
        <f>HYPERLINK("https://intranet.mha.org.uk/search?q="&amp;Table4[[#This Row],[Ref]]&amp;"&amp;qs=true","Search")</f>
        <v>Search</v>
      </c>
      <c r="E766" s="43" t="s">
        <v>1549</v>
      </c>
      <c r="F766" s="45">
        <v>45474</v>
      </c>
      <c r="G766" s="43" t="s">
        <v>73</v>
      </c>
      <c r="H766" s="43" t="s">
        <v>1541</v>
      </c>
      <c r="I766" s="46">
        <v>768</v>
      </c>
      <c r="J766" s="44"/>
    </row>
    <row r="767" spans="2:10" ht="25.35" hidden="1" customHeight="1">
      <c r="B767" s="20" t="s">
        <v>1550</v>
      </c>
      <c r="C767" s="22" t="s">
        <v>9</v>
      </c>
      <c r="D767" s="36" t="str">
        <f>HYPERLINK("https://intranet.mha.org.uk/search?q="&amp;Table4[[#This Row],[Ref]]&amp;"&amp;qs=true","Search")</f>
        <v>Search</v>
      </c>
      <c r="E767" s="43" t="s">
        <v>1551</v>
      </c>
      <c r="F767" s="45">
        <v>45536</v>
      </c>
      <c r="G767" s="43" t="s">
        <v>11</v>
      </c>
      <c r="H767" s="43" t="s">
        <v>1541</v>
      </c>
      <c r="I767" s="46">
        <v>769</v>
      </c>
      <c r="J767" s="44"/>
    </row>
    <row r="768" spans="2:10" ht="25.35" hidden="1" customHeight="1">
      <c r="B768" s="20" t="s">
        <v>1552</v>
      </c>
      <c r="C768" s="22" t="s">
        <v>9</v>
      </c>
      <c r="D768" s="36" t="str">
        <f>HYPERLINK("https://intranet.mha.org.uk/search?q="&amp;Table4[[#This Row],[Ref]]&amp;"&amp;qs=true","Search")</f>
        <v>Search</v>
      </c>
      <c r="E768" s="43" t="s">
        <v>1553</v>
      </c>
      <c r="F768" s="45">
        <v>44470</v>
      </c>
      <c r="G768" s="43" t="s">
        <v>11</v>
      </c>
      <c r="H768" s="43" t="s">
        <v>1116</v>
      </c>
      <c r="I768" s="46">
        <v>770</v>
      </c>
      <c r="J768" s="44"/>
    </row>
    <row r="769" spans="2:10" ht="25.35" hidden="1" customHeight="1">
      <c r="B769" s="20" t="s">
        <v>1554</v>
      </c>
      <c r="C769" s="22" t="s">
        <v>9</v>
      </c>
      <c r="D769" s="36" t="str">
        <f>HYPERLINK("https://intranet.mha.org.uk/search?q="&amp;Table4[[#This Row],[Ref]]&amp;"&amp;qs=true","Search")</f>
        <v>Search</v>
      </c>
      <c r="E769" s="43" t="s">
        <v>1555</v>
      </c>
      <c r="F769" s="45">
        <v>44440</v>
      </c>
      <c r="G769" s="43" t="s">
        <v>11</v>
      </c>
      <c r="H769" s="43" t="s">
        <v>1116</v>
      </c>
      <c r="I769" s="46">
        <v>771</v>
      </c>
      <c r="J769" s="44"/>
    </row>
    <row r="770" spans="2:10" ht="25.35" hidden="1" customHeight="1">
      <c r="B770" s="20" t="s">
        <v>1556</v>
      </c>
      <c r="C770" s="22" t="s">
        <v>9</v>
      </c>
      <c r="D770" s="36" t="str">
        <f>HYPERLINK("https://intranet.mha.org.uk/search?q="&amp;Table4[[#This Row],[Ref]]&amp;"&amp;qs=true","Search")</f>
        <v>Search</v>
      </c>
      <c r="E770" s="43" t="s">
        <v>1557</v>
      </c>
      <c r="F770" s="45">
        <v>44440</v>
      </c>
      <c r="G770" s="43" t="s">
        <v>42</v>
      </c>
      <c r="H770" s="43" t="s">
        <v>1116</v>
      </c>
      <c r="I770" s="46">
        <v>772</v>
      </c>
      <c r="J770" s="44"/>
    </row>
    <row r="771" spans="2:10" ht="25.35" hidden="1" customHeight="1">
      <c r="B771" s="20" t="s">
        <v>1558</v>
      </c>
      <c r="C771" s="22" t="s">
        <v>9</v>
      </c>
      <c r="D771" s="36" t="str">
        <f>HYPERLINK("https://intranet.mha.org.uk/search?q="&amp;Table4[[#This Row],[Ref]]&amp;"&amp;qs=true","Search")</f>
        <v>Search</v>
      </c>
      <c r="E771" s="43" t="s">
        <v>1559</v>
      </c>
      <c r="F771" s="45">
        <v>44440</v>
      </c>
      <c r="G771" s="43" t="s">
        <v>42</v>
      </c>
      <c r="H771" s="43" t="s">
        <v>1116</v>
      </c>
      <c r="I771" s="46">
        <v>773</v>
      </c>
      <c r="J771" s="44"/>
    </row>
    <row r="772" spans="2:10" ht="25.35" hidden="1" customHeight="1">
      <c r="B772" s="20" t="s">
        <v>1560</v>
      </c>
      <c r="C772" s="22" t="s">
        <v>9</v>
      </c>
      <c r="D772" s="36" t="str">
        <f>HYPERLINK("https://intranet.mha.org.uk/search?q="&amp;Table4[[#This Row],[Ref]]&amp;"&amp;qs=true","Search")</f>
        <v>Search</v>
      </c>
      <c r="E772" s="43" t="s">
        <v>1561</v>
      </c>
      <c r="F772" s="45">
        <v>44440</v>
      </c>
      <c r="G772" s="43" t="s">
        <v>42</v>
      </c>
      <c r="H772" s="43" t="s">
        <v>1116</v>
      </c>
      <c r="I772" s="46">
        <v>774</v>
      </c>
      <c r="J772" s="44"/>
    </row>
    <row r="773" spans="2:10" ht="25.35" hidden="1" customHeight="1">
      <c r="B773" s="20" t="s">
        <v>1562</v>
      </c>
      <c r="C773" s="22" t="s">
        <v>9</v>
      </c>
      <c r="D773" s="36" t="str">
        <f>HYPERLINK("https://intranet.mha.org.uk/search?q="&amp;Table4[[#This Row],[Ref]]&amp;"&amp;qs=true","Search")</f>
        <v>Search</v>
      </c>
      <c r="E773" s="43" t="s">
        <v>1563</v>
      </c>
      <c r="F773" s="45">
        <v>44440</v>
      </c>
      <c r="G773" s="43" t="s">
        <v>42</v>
      </c>
      <c r="H773" s="43" t="s">
        <v>1116</v>
      </c>
      <c r="I773" s="46">
        <v>775</v>
      </c>
      <c r="J773" s="44"/>
    </row>
    <row r="774" spans="2:10" ht="25.35" hidden="1" customHeight="1">
      <c r="B774" s="20" t="s">
        <v>1564</v>
      </c>
      <c r="C774" s="22" t="s">
        <v>9</v>
      </c>
      <c r="D774" s="36" t="str">
        <f>HYPERLINK("https://intranet.mha.org.uk/search?q="&amp;Table4[[#This Row],[Ref]]&amp;"&amp;qs=true","Search")</f>
        <v>Search</v>
      </c>
      <c r="E774" s="43" t="s">
        <v>1565</v>
      </c>
      <c r="F774" s="45">
        <v>44440</v>
      </c>
      <c r="G774" s="43" t="s">
        <v>42</v>
      </c>
      <c r="H774" s="43" t="s">
        <v>1116</v>
      </c>
      <c r="I774" s="46">
        <v>776</v>
      </c>
      <c r="J774" s="44"/>
    </row>
    <row r="775" spans="2:10" ht="25.35" hidden="1" customHeight="1">
      <c r="B775" s="20" t="s">
        <v>1566</v>
      </c>
      <c r="C775" s="22" t="s">
        <v>9</v>
      </c>
      <c r="D775" s="36" t="str">
        <f>HYPERLINK("https://intranet.mha.org.uk/search?q="&amp;Table4[[#This Row],[Ref]]&amp;"&amp;qs=true","Search")</f>
        <v>Search</v>
      </c>
      <c r="E775" s="43" t="s">
        <v>1567</v>
      </c>
      <c r="F775" s="45">
        <v>44470</v>
      </c>
      <c r="G775" s="43" t="s">
        <v>11</v>
      </c>
      <c r="H775" s="43" t="s">
        <v>1116</v>
      </c>
      <c r="I775" s="46">
        <v>777</v>
      </c>
      <c r="J775" s="44"/>
    </row>
    <row r="776" spans="2:10" ht="25.35" hidden="1" customHeight="1">
      <c r="B776" s="20" t="s">
        <v>1568</v>
      </c>
      <c r="C776" s="22" t="s">
        <v>9</v>
      </c>
      <c r="D776" s="36" t="str">
        <f>HYPERLINK("https://intranet.mha.org.uk/search?q="&amp;Table4[[#This Row],[Ref]]&amp;"&amp;qs=true","Search")</f>
        <v>Search</v>
      </c>
      <c r="E776" s="43" t="s">
        <v>1569</v>
      </c>
      <c r="F776" s="45">
        <v>44470</v>
      </c>
      <c r="G776" s="43" t="s">
        <v>42</v>
      </c>
      <c r="H776" s="43" t="s">
        <v>1116</v>
      </c>
      <c r="I776" s="46">
        <v>778</v>
      </c>
      <c r="J776" s="44"/>
    </row>
    <row r="777" spans="2:10" ht="25.35" hidden="1" customHeight="1">
      <c r="B777" s="20" t="s">
        <v>1570</v>
      </c>
      <c r="C777" s="22" t="s">
        <v>9</v>
      </c>
      <c r="D777" s="36" t="str">
        <f>HYPERLINK("https://intranet.mha.org.uk/search?q="&amp;Table4[[#This Row],[Ref]]&amp;"&amp;qs=true","Search")</f>
        <v>Search</v>
      </c>
      <c r="E777" s="43" t="s">
        <v>1571</v>
      </c>
      <c r="F777" s="45">
        <v>44470</v>
      </c>
      <c r="G777" s="43" t="s">
        <v>42</v>
      </c>
      <c r="H777" s="43" t="s">
        <v>1116</v>
      </c>
      <c r="I777" s="46">
        <v>779</v>
      </c>
      <c r="J777" s="44"/>
    </row>
    <row r="778" spans="2:10" ht="25.35" hidden="1" customHeight="1">
      <c r="B778" s="20" t="s">
        <v>1572</v>
      </c>
      <c r="C778" s="22" t="s">
        <v>9</v>
      </c>
      <c r="D778" s="36" t="str">
        <f>HYPERLINK("https://intranet.mha.org.uk/search?q="&amp;Table4[[#This Row],[Ref]]&amp;"&amp;qs=true","Search")</f>
        <v>Search</v>
      </c>
      <c r="E778" s="43" t="s">
        <v>1573</v>
      </c>
      <c r="F778" s="45">
        <v>44470</v>
      </c>
      <c r="G778" s="43" t="s">
        <v>42</v>
      </c>
      <c r="H778" s="43" t="s">
        <v>1116</v>
      </c>
      <c r="I778" s="46">
        <v>780</v>
      </c>
      <c r="J778" s="44"/>
    </row>
    <row r="779" spans="2:10" ht="25.35" hidden="1" customHeight="1">
      <c r="B779" s="20" t="s">
        <v>1574</v>
      </c>
      <c r="C779" s="22" t="s">
        <v>9</v>
      </c>
      <c r="D779" s="36" t="str">
        <f>HYPERLINK("https://intranet.mha.org.uk/search?q="&amp;Table4[[#This Row],[Ref]]&amp;"&amp;qs=true","Search")</f>
        <v>Search</v>
      </c>
      <c r="E779" s="43" t="s">
        <v>1575</v>
      </c>
      <c r="F779" s="45">
        <v>44440</v>
      </c>
      <c r="G779" s="43" t="s">
        <v>11</v>
      </c>
      <c r="H779" s="43" t="s">
        <v>1116</v>
      </c>
      <c r="I779" s="46">
        <v>781</v>
      </c>
      <c r="J779" s="44"/>
    </row>
    <row r="780" spans="2:10" ht="25.35" hidden="1" customHeight="1">
      <c r="B780" s="20" t="s">
        <v>1576</v>
      </c>
      <c r="C780" s="22" t="s">
        <v>9</v>
      </c>
      <c r="D780" s="36" t="str">
        <f>HYPERLINK("https://intranet.mha.org.uk/search?q="&amp;Table4[[#This Row],[Ref]]&amp;"&amp;qs=true","Search")</f>
        <v>Search</v>
      </c>
      <c r="E780" s="43" t="s">
        <v>1577</v>
      </c>
      <c r="F780" s="45">
        <v>45017</v>
      </c>
      <c r="G780" s="43" t="s">
        <v>42</v>
      </c>
      <c r="H780" s="43" t="s">
        <v>1116</v>
      </c>
      <c r="I780" s="46">
        <v>782</v>
      </c>
      <c r="J780" s="44"/>
    </row>
    <row r="781" spans="2:10" ht="25.35" hidden="1" customHeight="1">
      <c r="B781" s="20" t="s">
        <v>1578</v>
      </c>
      <c r="C781" s="22" t="s">
        <v>9</v>
      </c>
      <c r="D781" s="36" t="str">
        <f>HYPERLINK("https://intranet.mha.org.uk/search?q="&amp;Table4[[#This Row],[Ref]]&amp;"&amp;qs=true","Search")</f>
        <v>Search</v>
      </c>
      <c r="E781" s="43" t="s">
        <v>1579</v>
      </c>
      <c r="F781" s="45">
        <v>44440</v>
      </c>
      <c r="G781" s="43" t="s">
        <v>42</v>
      </c>
      <c r="H781" s="43" t="s">
        <v>1116</v>
      </c>
      <c r="I781" s="46">
        <v>783</v>
      </c>
      <c r="J781" s="44"/>
    </row>
    <row r="782" spans="2:10" ht="25.35" hidden="1" customHeight="1">
      <c r="B782" s="20" t="s">
        <v>1580</v>
      </c>
      <c r="C782" s="22" t="s">
        <v>9</v>
      </c>
      <c r="D782" s="36" t="str">
        <f>HYPERLINK("https://intranet.mha.org.uk/search?q="&amp;Table4[[#This Row],[Ref]]&amp;"&amp;qs=true","Search")</f>
        <v>Search</v>
      </c>
      <c r="E782" s="43" t="s">
        <v>1581</v>
      </c>
      <c r="F782" s="45">
        <v>44440</v>
      </c>
      <c r="G782" s="43" t="s">
        <v>42</v>
      </c>
      <c r="H782" s="43" t="s">
        <v>1116</v>
      </c>
      <c r="I782" s="46">
        <v>784</v>
      </c>
      <c r="J782" s="44"/>
    </row>
    <row r="783" spans="2:10" ht="25.35" hidden="1" customHeight="1">
      <c r="B783" s="20" t="s">
        <v>1582</v>
      </c>
      <c r="C783" s="22" t="s">
        <v>9</v>
      </c>
      <c r="D783" s="36" t="str">
        <f>HYPERLINK("https://intranet.mha.org.uk/search?q="&amp;Table4[[#This Row],[Ref]]&amp;"&amp;qs=true","Search")</f>
        <v>Search</v>
      </c>
      <c r="E783" s="43" t="s">
        <v>1583</v>
      </c>
      <c r="F783" s="45">
        <v>44440</v>
      </c>
      <c r="G783" s="43" t="s">
        <v>42</v>
      </c>
      <c r="H783" s="43" t="s">
        <v>1116</v>
      </c>
      <c r="I783" s="46">
        <v>785</v>
      </c>
      <c r="J783" s="44"/>
    </row>
    <row r="784" spans="2:10" ht="25.35" hidden="1" customHeight="1">
      <c r="B784" s="20" t="s">
        <v>1584</v>
      </c>
      <c r="C784" s="22" t="s">
        <v>9</v>
      </c>
      <c r="D784" s="36" t="str">
        <f>HYPERLINK("https://intranet.mha.org.uk/search?q="&amp;Table4[[#This Row],[Ref]]&amp;"&amp;qs=true","Search")</f>
        <v>Search</v>
      </c>
      <c r="E784" s="43" t="s">
        <v>1585</v>
      </c>
      <c r="F784" s="45">
        <v>44470</v>
      </c>
      <c r="G784" s="43" t="s">
        <v>11</v>
      </c>
      <c r="H784" s="43" t="s">
        <v>1116</v>
      </c>
      <c r="I784" s="46">
        <v>786</v>
      </c>
      <c r="J784" s="44"/>
    </row>
    <row r="785" spans="2:10" ht="25.35" hidden="1" customHeight="1">
      <c r="B785" s="20" t="s">
        <v>1586</v>
      </c>
      <c r="C785" s="22" t="s">
        <v>9</v>
      </c>
      <c r="D785" s="36" t="str">
        <f>HYPERLINK("https://intranet.mha.org.uk/search?q="&amp;Table4[[#This Row],[Ref]]&amp;"&amp;qs=true","Search")</f>
        <v>Search</v>
      </c>
      <c r="E785" s="43" t="s">
        <v>1587</v>
      </c>
      <c r="F785" s="45">
        <v>44470</v>
      </c>
      <c r="G785" s="43" t="s">
        <v>11</v>
      </c>
      <c r="H785" s="43" t="s">
        <v>1116</v>
      </c>
      <c r="I785" s="46">
        <v>787</v>
      </c>
      <c r="J785" s="44"/>
    </row>
    <row r="786" spans="2:10" ht="25.35" hidden="1" customHeight="1">
      <c r="B786" s="20" t="s">
        <v>1588</v>
      </c>
      <c r="C786" s="22" t="s">
        <v>9</v>
      </c>
      <c r="D786" s="36" t="str">
        <f>HYPERLINK("https://intranet.mha.org.uk/search?q="&amp;Table4[[#This Row],[Ref]]&amp;"&amp;qs=true","Search")</f>
        <v>Search</v>
      </c>
      <c r="E786" s="43" t="s">
        <v>1589</v>
      </c>
      <c r="F786" s="45">
        <v>44470</v>
      </c>
      <c r="G786" s="43" t="s">
        <v>73</v>
      </c>
      <c r="H786" s="43" t="s">
        <v>1116</v>
      </c>
      <c r="I786" s="46">
        <v>788</v>
      </c>
      <c r="J786" s="44"/>
    </row>
    <row r="787" spans="2:10" ht="25.35" hidden="1" customHeight="1">
      <c r="B787" s="20" t="s">
        <v>1590</v>
      </c>
      <c r="C787" s="22" t="s">
        <v>9</v>
      </c>
      <c r="D787" s="36" t="str">
        <f>HYPERLINK("https://intranet.mha.org.uk/search?q="&amp;Table4[[#This Row],[Ref]]&amp;"&amp;qs=true","Search")</f>
        <v>Search</v>
      </c>
      <c r="E787" s="43" t="s">
        <v>1591</v>
      </c>
      <c r="F787" s="45">
        <v>45597</v>
      </c>
      <c r="G787" s="43" t="s">
        <v>11</v>
      </c>
      <c r="H787" s="43" t="s">
        <v>1116</v>
      </c>
      <c r="I787" s="46">
        <v>789</v>
      </c>
      <c r="J787" s="44"/>
    </row>
    <row r="788" spans="2:10" ht="25.35" hidden="1" customHeight="1">
      <c r="B788" s="20" t="s">
        <v>1592</v>
      </c>
      <c r="C788" s="22" t="s">
        <v>9</v>
      </c>
      <c r="D788" s="36" t="str">
        <f>HYPERLINK("https://intranet.mha.org.uk/search?q="&amp;Table4[[#This Row],[Ref]]&amp;"&amp;qs=true","Search")</f>
        <v>Search</v>
      </c>
      <c r="E788" s="43" t="s">
        <v>1593</v>
      </c>
      <c r="F788" s="45">
        <v>45597</v>
      </c>
      <c r="G788" s="43" t="s">
        <v>42</v>
      </c>
      <c r="H788" s="43" t="s">
        <v>1116</v>
      </c>
      <c r="I788" s="46">
        <v>790</v>
      </c>
      <c r="J788" s="44"/>
    </row>
    <row r="789" spans="2:10" ht="25.35" hidden="1" customHeight="1">
      <c r="B789" s="20" t="s">
        <v>1594</v>
      </c>
      <c r="C789" s="22" t="s">
        <v>9</v>
      </c>
      <c r="D789" s="36" t="str">
        <f>HYPERLINK("https://intranet.mha.org.uk/search?q="&amp;Table4[[#This Row],[Ref]]&amp;"&amp;qs=true","Search")</f>
        <v>Search</v>
      </c>
      <c r="E789" s="43" t="s">
        <v>1595</v>
      </c>
      <c r="F789" s="45">
        <v>45597</v>
      </c>
      <c r="G789" s="43" t="s">
        <v>42</v>
      </c>
      <c r="H789" s="43" t="s">
        <v>1116</v>
      </c>
      <c r="I789" s="46">
        <v>791</v>
      </c>
      <c r="J789" s="44"/>
    </row>
    <row r="790" spans="2:10" ht="25.35" hidden="1" customHeight="1">
      <c r="B790" s="20" t="s">
        <v>1596</v>
      </c>
      <c r="C790" s="22" t="s">
        <v>9</v>
      </c>
      <c r="D790" s="36" t="str">
        <f>HYPERLINK("https://intranet.mha.org.uk/search?q="&amp;Table4[[#This Row],[Ref]]&amp;"&amp;qs=true","Search")</f>
        <v>Search</v>
      </c>
      <c r="E790" s="43" t="s">
        <v>1597</v>
      </c>
      <c r="F790" s="45">
        <v>44470</v>
      </c>
      <c r="G790" s="43" t="s">
        <v>11</v>
      </c>
      <c r="H790" s="43" t="s">
        <v>1116</v>
      </c>
      <c r="I790" s="46">
        <v>792</v>
      </c>
      <c r="J790" s="44"/>
    </row>
    <row r="791" spans="2:10" ht="25.35" hidden="1" customHeight="1">
      <c r="B791" s="20" t="s">
        <v>1598</v>
      </c>
      <c r="C791" s="22" t="s">
        <v>9</v>
      </c>
      <c r="D791" s="36" t="str">
        <f>HYPERLINK("https://intranet.mha.org.uk/search?q="&amp;Table4[[#This Row],[Ref]]&amp;"&amp;qs=true","Search")</f>
        <v>Search</v>
      </c>
      <c r="E791" s="43" t="s">
        <v>1599</v>
      </c>
      <c r="F791" s="45">
        <v>43862</v>
      </c>
      <c r="G791" s="43" t="s">
        <v>11</v>
      </c>
      <c r="H791" s="43" t="s">
        <v>1116</v>
      </c>
      <c r="I791" s="46">
        <v>793</v>
      </c>
      <c r="J791" s="44"/>
    </row>
    <row r="792" spans="2:10" ht="25.35" hidden="1" customHeight="1">
      <c r="B792" s="20" t="s">
        <v>1600</v>
      </c>
      <c r="C792" s="22" t="s">
        <v>9</v>
      </c>
      <c r="D792" s="36" t="str">
        <f>HYPERLINK("https://intranet.mha.org.uk/search?q="&amp;Table4[[#This Row],[Ref]]&amp;"&amp;qs=true","Search")</f>
        <v>Search</v>
      </c>
      <c r="E792" s="43" t="s">
        <v>1601</v>
      </c>
      <c r="F792" s="45">
        <v>45139</v>
      </c>
      <c r="G792" s="43" t="s">
        <v>73</v>
      </c>
      <c r="H792" s="43" t="s">
        <v>1116</v>
      </c>
      <c r="I792" s="46">
        <v>794</v>
      </c>
      <c r="J792" s="44"/>
    </row>
    <row r="793" spans="2:10" ht="25.35" hidden="1" customHeight="1">
      <c r="B793" s="20" t="s">
        <v>1602</v>
      </c>
      <c r="C793" s="22" t="s">
        <v>9</v>
      </c>
      <c r="D793" s="36" t="str">
        <f>HYPERLINK("https://intranet.mha.org.uk/search?q="&amp;Table4[[#This Row],[Ref]]&amp;"&amp;qs=true","Search")</f>
        <v>Search</v>
      </c>
      <c r="E793" s="43" t="s">
        <v>1603</v>
      </c>
      <c r="F793" s="45">
        <v>44440</v>
      </c>
      <c r="G793" s="43" t="s">
        <v>11</v>
      </c>
      <c r="H793" s="43" t="s">
        <v>1116</v>
      </c>
      <c r="I793" s="46">
        <v>795</v>
      </c>
      <c r="J793" s="44"/>
    </row>
    <row r="794" spans="2:10" ht="25.35" hidden="1" customHeight="1">
      <c r="B794" s="20" t="s">
        <v>1604</v>
      </c>
      <c r="C794" s="22" t="s">
        <v>9</v>
      </c>
      <c r="D794" s="36" t="str">
        <f>HYPERLINK("https://intranet.mha.org.uk/search?q="&amp;Table4[[#This Row],[Ref]]&amp;"&amp;qs=true","Search")</f>
        <v>Search</v>
      </c>
      <c r="E794" s="43" t="s">
        <v>1605</v>
      </c>
      <c r="F794" s="45">
        <v>44440</v>
      </c>
      <c r="G794" s="43" t="s">
        <v>73</v>
      </c>
      <c r="H794" s="43" t="s">
        <v>1116</v>
      </c>
      <c r="I794" s="46">
        <v>796</v>
      </c>
      <c r="J794" s="44"/>
    </row>
    <row r="795" spans="2:10" ht="25.35" hidden="1" customHeight="1">
      <c r="B795" s="20" t="s">
        <v>1606</v>
      </c>
      <c r="C795" s="22" t="s">
        <v>9</v>
      </c>
      <c r="D795" s="36" t="str">
        <f>HYPERLINK("https://intranet.mha.org.uk/search?q="&amp;Table4[[#This Row],[Ref]]&amp;"&amp;qs=true","Search")</f>
        <v>Search</v>
      </c>
      <c r="E795" s="43" t="s">
        <v>1607</v>
      </c>
      <c r="F795" s="45">
        <v>43862</v>
      </c>
      <c r="G795" s="43" t="s">
        <v>11</v>
      </c>
      <c r="H795" s="43" t="s">
        <v>1116</v>
      </c>
      <c r="I795" s="46">
        <v>797</v>
      </c>
      <c r="J795" s="44"/>
    </row>
    <row r="796" spans="2:10" ht="25.35" hidden="1" customHeight="1">
      <c r="B796" s="20" t="s">
        <v>1608</v>
      </c>
      <c r="C796" s="22" t="s">
        <v>9</v>
      </c>
      <c r="D796" s="36" t="str">
        <f>HYPERLINK("https://intranet.mha.org.uk/search?q="&amp;Table4[[#This Row],[Ref]]&amp;"&amp;qs=true","Search")</f>
        <v>Search</v>
      </c>
      <c r="E796" s="43" t="s">
        <v>1609</v>
      </c>
      <c r="F796" s="45">
        <v>43862</v>
      </c>
      <c r="G796" s="43" t="s">
        <v>73</v>
      </c>
      <c r="H796" s="43" t="s">
        <v>1116</v>
      </c>
      <c r="I796" s="46">
        <v>798</v>
      </c>
      <c r="J796" s="44"/>
    </row>
    <row r="797" spans="2:10" ht="25.35" hidden="1" customHeight="1">
      <c r="B797" s="20" t="s">
        <v>1610</v>
      </c>
      <c r="C797" s="22" t="s">
        <v>9</v>
      </c>
      <c r="D797" s="36" t="str">
        <f>HYPERLINK("https://intranet.mha.org.uk/search?q="&amp;Table4[[#This Row],[Ref]]&amp;"&amp;qs=true","Search")</f>
        <v>Search</v>
      </c>
      <c r="E797" s="43" t="s">
        <v>1611</v>
      </c>
      <c r="F797" s="45">
        <v>43862</v>
      </c>
      <c r="G797" s="43" t="s">
        <v>73</v>
      </c>
      <c r="H797" s="43" t="s">
        <v>1116</v>
      </c>
      <c r="I797" s="46">
        <v>799</v>
      </c>
      <c r="J797" s="44"/>
    </row>
    <row r="798" spans="2:10" ht="25.35" hidden="1" customHeight="1">
      <c r="B798" s="20" t="s">
        <v>1612</v>
      </c>
      <c r="C798" s="22" t="s">
        <v>9</v>
      </c>
      <c r="D798" s="36" t="str">
        <f>HYPERLINK("https://intranet.mha.org.uk/search?q="&amp;Table4[[#This Row],[Ref]]&amp;"&amp;qs=true","Search")</f>
        <v>Search</v>
      </c>
      <c r="E798" s="43" t="s">
        <v>1613</v>
      </c>
      <c r="F798" s="45">
        <v>43862</v>
      </c>
      <c r="G798" s="43" t="s">
        <v>42</v>
      </c>
      <c r="H798" s="43" t="s">
        <v>1116</v>
      </c>
      <c r="I798" s="46">
        <v>800</v>
      </c>
      <c r="J798" s="44"/>
    </row>
    <row r="799" spans="2:10" ht="25.35" hidden="1" customHeight="1">
      <c r="B799" s="20" t="s">
        <v>1614</v>
      </c>
      <c r="C799" s="22" t="s">
        <v>9</v>
      </c>
      <c r="D799" s="36" t="str">
        <f>HYPERLINK("https://intranet.mha.org.uk/search?q="&amp;Table4[[#This Row],[Ref]]&amp;"&amp;qs=true","Search")</f>
        <v>Search</v>
      </c>
      <c r="E799" s="43" t="s">
        <v>1615</v>
      </c>
      <c r="F799" s="45">
        <v>43862</v>
      </c>
      <c r="G799" s="43" t="s">
        <v>42</v>
      </c>
      <c r="H799" s="43" t="s">
        <v>1116</v>
      </c>
      <c r="I799" s="46">
        <v>801</v>
      </c>
      <c r="J799" s="44"/>
    </row>
    <row r="800" spans="2:10" ht="25.35" hidden="1" customHeight="1">
      <c r="B800" s="20" t="s">
        <v>1616</v>
      </c>
      <c r="C800" s="22" t="s">
        <v>9</v>
      </c>
      <c r="D800" s="36" t="str">
        <f>HYPERLINK("https://intranet.mha.org.uk/search?q="&amp;Table4[[#This Row],[Ref]]&amp;"&amp;qs=true","Search")</f>
        <v>Search</v>
      </c>
      <c r="E800" s="43" t="s">
        <v>1617</v>
      </c>
      <c r="F800" s="45">
        <v>44287</v>
      </c>
      <c r="G800" s="43" t="s">
        <v>11</v>
      </c>
      <c r="H800" s="43" t="s">
        <v>1116</v>
      </c>
      <c r="I800" s="46">
        <v>802</v>
      </c>
      <c r="J800" s="44"/>
    </row>
    <row r="801" spans="2:10" ht="25.35" hidden="1" customHeight="1">
      <c r="B801" s="20" t="s">
        <v>1618</v>
      </c>
      <c r="C801" s="22" t="s">
        <v>9</v>
      </c>
      <c r="D801" s="36" t="str">
        <f>HYPERLINK("https://intranet.mha.org.uk/search?q="&amp;Table4[[#This Row],[Ref]]&amp;"&amp;qs=true","Search")</f>
        <v>Search</v>
      </c>
      <c r="E801" s="43" t="s">
        <v>1619</v>
      </c>
      <c r="F801" s="45">
        <v>44287</v>
      </c>
      <c r="G801" s="43" t="s">
        <v>73</v>
      </c>
      <c r="H801" s="43" t="s">
        <v>1116</v>
      </c>
      <c r="I801" s="46">
        <v>803</v>
      </c>
      <c r="J801" s="44"/>
    </row>
    <row r="802" spans="2:10" ht="25.35" hidden="1" customHeight="1">
      <c r="B802" s="20" t="s">
        <v>1620</v>
      </c>
      <c r="C802" s="22" t="s">
        <v>9</v>
      </c>
      <c r="D802" s="36" t="str">
        <f>HYPERLINK("https://intranet.mha.org.uk/search?q="&amp;Table4[[#This Row],[Ref]]&amp;"&amp;qs=true","Search")</f>
        <v>Search</v>
      </c>
      <c r="E802" s="43" t="s">
        <v>1621</v>
      </c>
      <c r="F802" s="45">
        <v>44287</v>
      </c>
      <c r="G802" s="43" t="s">
        <v>42</v>
      </c>
      <c r="H802" s="43" t="s">
        <v>1116</v>
      </c>
      <c r="I802" s="46">
        <v>804</v>
      </c>
      <c r="J802" s="44"/>
    </row>
    <row r="803" spans="2:10" ht="25.35" hidden="1" customHeight="1">
      <c r="B803" s="20" t="s">
        <v>1622</v>
      </c>
      <c r="C803" s="22" t="s">
        <v>9</v>
      </c>
      <c r="D803" s="36" t="str">
        <f>HYPERLINK("https://intranet.mha.org.uk/search?q="&amp;Table4[[#This Row],[Ref]]&amp;"&amp;qs=true","Search")</f>
        <v>Search</v>
      </c>
      <c r="E803" s="43" t="s">
        <v>1623</v>
      </c>
      <c r="F803" s="45">
        <v>44287</v>
      </c>
      <c r="G803" s="43" t="s">
        <v>42</v>
      </c>
      <c r="H803" s="43" t="s">
        <v>1116</v>
      </c>
      <c r="I803" s="46">
        <v>805</v>
      </c>
      <c r="J803" s="44"/>
    </row>
    <row r="804" spans="2:10" ht="25.35" hidden="1" customHeight="1">
      <c r="B804" s="20" t="s">
        <v>1624</v>
      </c>
      <c r="C804" s="22" t="s">
        <v>9</v>
      </c>
      <c r="D804" s="36" t="str">
        <f>HYPERLINK("https://intranet.mha.org.uk/search?q="&amp;Table4[[#This Row],[Ref]]&amp;"&amp;qs=true","Search")</f>
        <v>Search</v>
      </c>
      <c r="E804" s="43" t="s">
        <v>1625</v>
      </c>
      <c r="F804" s="45">
        <v>44986</v>
      </c>
      <c r="G804" s="43" t="s">
        <v>11</v>
      </c>
      <c r="H804" s="43" t="s">
        <v>1116</v>
      </c>
      <c r="I804" s="46">
        <v>806</v>
      </c>
      <c r="J804" s="44"/>
    </row>
    <row r="805" spans="2:10" ht="25.35" hidden="1" customHeight="1">
      <c r="B805" s="20" t="s">
        <v>1626</v>
      </c>
      <c r="C805" s="22" t="s">
        <v>9</v>
      </c>
      <c r="D805" s="36" t="str">
        <f>HYPERLINK("https://intranet.mha.org.uk/search?q="&amp;Table4[[#This Row],[Ref]]&amp;"&amp;qs=true","Search")</f>
        <v>Search</v>
      </c>
      <c r="E805" s="43" t="s">
        <v>1627</v>
      </c>
      <c r="F805" s="45">
        <v>44470</v>
      </c>
      <c r="G805" s="43" t="s">
        <v>73</v>
      </c>
      <c r="H805" s="43" t="s">
        <v>1116</v>
      </c>
      <c r="I805" s="46">
        <v>807</v>
      </c>
      <c r="J805" s="44"/>
    </row>
    <row r="806" spans="2:10" ht="25.35" hidden="1" customHeight="1">
      <c r="B806" s="20" t="s">
        <v>1628</v>
      </c>
      <c r="C806" s="22" t="s">
        <v>9</v>
      </c>
      <c r="D806" s="36" t="str">
        <f>HYPERLINK("https://intranet.mha.org.uk/search?q="&amp;Table4[[#This Row],[Ref]]&amp;"&amp;qs=true","Search")</f>
        <v>Search</v>
      </c>
      <c r="E806" s="43" t="s">
        <v>1629</v>
      </c>
      <c r="F806" s="45">
        <v>44986</v>
      </c>
      <c r="G806" s="43" t="s">
        <v>42</v>
      </c>
      <c r="H806" s="43" t="s">
        <v>1116</v>
      </c>
      <c r="I806" s="46">
        <v>808</v>
      </c>
      <c r="J806" s="44"/>
    </row>
    <row r="807" spans="2:10" ht="25.35" hidden="1" customHeight="1">
      <c r="B807" s="20" t="s">
        <v>1630</v>
      </c>
      <c r="C807" s="22" t="s">
        <v>9</v>
      </c>
      <c r="D807" s="36" t="str">
        <f>HYPERLINK("https://intranet.mha.org.uk/search?q="&amp;Table4[[#This Row],[Ref]]&amp;"&amp;qs=true","Search")</f>
        <v>Search</v>
      </c>
      <c r="E807" s="43" t="s">
        <v>1631</v>
      </c>
      <c r="F807" s="45">
        <v>44470</v>
      </c>
      <c r="G807" s="43" t="s">
        <v>73</v>
      </c>
      <c r="H807" s="43" t="s">
        <v>1116</v>
      </c>
      <c r="I807" s="46">
        <v>809</v>
      </c>
      <c r="J807" s="44"/>
    </row>
    <row r="808" spans="2:10" ht="25.35" hidden="1" customHeight="1">
      <c r="B808" s="20" t="s">
        <v>1632</v>
      </c>
      <c r="C808" s="22" t="s">
        <v>9</v>
      </c>
      <c r="D808" s="36" t="str">
        <f>HYPERLINK("https://intranet.mha.org.uk/search?q="&amp;Table4[[#This Row],[Ref]]&amp;"&amp;qs=true","Search")</f>
        <v>Search</v>
      </c>
      <c r="E808" s="43" t="s">
        <v>1633</v>
      </c>
      <c r="F808" s="45">
        <v>44470</v>
      </c>
      <c r="G808" s="43" t="s">
        <v>42</v>
      </c>
      <c r="H808" s="43" t="s">
        <v>1116</v>
      </c>
      <c r="I808" s="46">
        <v>810</v>
      </c>
      <c r="J808" s="44"/>
    </row>
    <row r="809" spans="2:10" ht="25.35" hidden="1" customHeight="1">
      <c r="B809" s="20" t="s">
        <v>1634</v>
      </c>
      <c r="C809" s="22" t="s">
        <v>9</v>
      </c>
      <c r="D809" s="36" t="str">
        <f>HYPERLINK("https://intranet.mha.org.uk/search?q="&amp;Table4[[#This Row],[Ref]]&amp;"&amp;qs=true","Search")</f>
        <v>Search</v>
      </c>
      <c r="E809" s="43" t="s">
        <v>1635</v>
      </c>
      <c r="F809" s="45">
        <v>44470</v>
      </c>
      <c r="G809" s="43" t="s">
        <v>42</v>
      </c>
      <c r="H809" s="43" t="s">
        <v>1116</v>
      </c>
      <c r="I809" s="46">
        <v>811</v>
      </c>
      <c r="J809" s="44"/>
    </row>
    <row r="810" spans="2:10" ht="25.35" hidden="1" customHeight="1">
      <c r="B810" s="20" t="s">
        <v>1636</v>
      </c>
      <c r="C810" s="22" t="s">
        <v>9</v>
      </c>
      <c r="D810" s="36" t="str">
        <f>HYPERLINK("https://intranet.mha.org.uk/search?q="&amp;Table4[[#This Row],[Ref]]&amp;"&amp;qs=true","Search")</f>
        <v>Search</v>
      </c>
      <c r="E810" s="43" t="s">
        <v>1637</v>
      </c>
      <c r="F810" s="45">
        <v>44470</v>
      </c>
      <c r="G810" s="43" t="s">
        <v>11</v>
      </c>
      <c r="H810" s="43" t="s">
        <v>1116</v>
      </c>
      <c r="I810" s="46">
        <v>812</v>
      </c>
      <c r="J810" s="44"/>
    </row>
    <row r="811" spans="2:10" ht="25.35" hidden="1" customHeight="1">
      <c r="B811" s="20" t="s">
        <v>1638</v>
      </c>
      <c r="C811" s="22" t="s">
        <v>9</v>
      </c>
      <c r="D811" s="36" t="str">
        <f>HYPERLINK("https://intranet.mha.org.uk/search?q="&amp;Table4[[#This Row],[Ref]]&amp;"&amp;qs=true","Search")</f>
        <v>Search</v>
      </c>
      <c r="E811" s="43" t="s">
        <v>1639</v>
      </c>
      <c r="F811" s="45">
        <v>44470</v>
      </c>
      <c r="G811" s="43" t="s">
        <v>42</v>
      </c>
      <c r="H811" s="43" t="s">
        <v>1116</v>
      </c>
      <c r="I811" s="46">
        <v>813</v>
      </c>
      <c r="J811" s="44"/>
    </row>
    <row r="812" spans="2:10" ht="25.35" hidden="1" customHeight="1">
      <c r="B812" s="20" t="s">
        <v>1640</v>
      </c>
      <c r="C812" s="22" t="s">
        <v>9</v>
      </c>
      <c r="D812" s="36" t="str">
        <f>HYPERLINK("https://intranet.mha.org.uk/search?q="&amp;Table4[[#This Row],[Ref]]&amp;"&amp;qs=true","Search")</f>
        <v>Search</v>
      </c>
      <c r="E812" s="43" t="s">
        <v>1641</v>
      </c>
      <c r="F812" s="45">
        <v>44470</v>
      </c>
      <c r="G812" s="43" t="s">
        <v>42</v>
      </c>
      <c r="H812" s="43" t="s">
        <v>1116</v>
      </c>
      <c r="I812" s="46">
        <v>814</v>
      </c>
      <c r="J812" s="44"/>
    </row>
    <row r="813" spans="2:10" ht="25.35" hidden="1" customHeight="1">
      <c r="B813" s="20" t="s">
        <v>1642</v>
      </c>
      <c r="C813" s="22" t="s">
        <v>9</v>
      </c>
      <c r="D813" s="36" t="str">
        <f>HYPERLINK("https://intranet.mha.org.uk/search?q="&amp;Table4[[#This Row],[Ref]]&amp;"&amp;qs=true","Search")</f>
        <v>Search</v>
      </c>
      <c r="E813" s="43" t="s">
        <v>1643</v>
      </c>
      <c r="F813" s="45">
        <v>44440</v>
      </c>
      <c r="G813" s="43" t="s">
        <v>11</v>
      </c>
      <c r="H813" s="43" t="s">
        <v>1116</v>
      </c>
      <c r="I813" s="46">
        <v>815</v>
      </c>
      <c r="J813" s="44"/>
    </row>
    <row r="814" spans="2:10" ht="25.35" hidden="1" customHeight="1">
      <c r="B814" s="20" t="s">
        <v>1644</v>
      </c>
      <c r="C814" s="22" t="s">
        <v>9</v>
      </c>
      <c r="D814" s="36" t="str">
        <f>HYPERLINK("https://intranet.mha.org.uk/search?q="&amp;Table4[[#This Row],[Ref]]&amp;"&amp;qs=true","Search")</f>
        <v>Search</v>
      </c>
      <c r="E814" s="43" t="s">
        <v>1645</v>
      </c>
      <c r="F814" s="45">
        <v>44440</v>
      </c>
      <c r="G814" s="43" t="s">
        <v>42</v>
      </c>
      <c r="H814" s="43" t="s">
        <v>1116</v>
      </c>
      <c r="I814" s="46">
        <v>816</v>
      </c>
      <c r="J814" s="44"/>
    </row>
    <row r="815" spans="2:10" ht="25.35" hidden="1" customHeight="1">
      <c r="B815" s="20" t="s">
        <v>1646</v>
      </c>
      <c r="C815" s="22" t="s">
        <v>9</v>
      </c>
      <c r="D815" s="36" t="str">
        <f>HYPERLINK("https://intranet.mha.org.uk/search?q="&amp;Table4[[#This Row],[Ref]]&amp;"&amp;qs=true","Search")</f>
        <v>Search</v>
      </c>
      <c r="E815" s="43" t="s">
        <v>1647</v>
      </c>
      <c r="F815" s="45">
        <v>44440</v>
      </c>
      <c r="G815" s="43" t="s">
        <v>42</v>
      </c>
      <c r="H815" s="43" t="s">
        <v>1116</v>
      </c>
      <c r="I815" s="46">
        <v>817</v>
      </c>
      <c r="J815" s="44"/>
    </row>
    <row r="816" spans="2:10" ht="25.35" hidden="1" customHeight="1">
      <c r="B816" s="20" t="s">
        <v>1648</v>
      </c>
      <c r="C816" s="22" t="s">
        <v>9</v>
      </c>
      <c r="D816" s="36" t="str">
        <f>HYPERLINK("https://intranet.mha.org.uk/search?q="&amp;Table4[[#This Row],[Ref]]&amp;"&amp;qs=true","Search")</f>
        <v>Search</v>
      </c>
      <c r="E816" s="43" t="s">
        <v>1649</v>
      </c>
      <c r="F816" s="45">
        <v>44440</v>
      </c>
      <c r="G816" s="43" t="s">
        <v>42</v>
      </c>
      <c r="H816" s="43" t="s">
        <v>1116</v>
      </c>
      <c r="I816" s="46">
        <v>818</v>
      </c>
      <c r="J816" s="44"/>
    </row>
    <row r="817" spans="2:10" ht="25.35" hidden="1" customHeight="1">
      <c r="B817" s="20" t="s">
        <v>1650</v>
      </c>
      <c r="C817" s="22" t="s">
        <v>9</v>
      </c>
      <c r="D817" s="36" t="str">
        <f>HYPERLINK("https://intranet.mha.org.uk/search?q="&amp;Table4[[#This Row],[Ref]]&amp;"&amp;qs=true","Search")</f>
        <v>Search</v>
      </c>
      <c r="E817" s="43" t="s">
        <v>1651</v>
      </c>
      <c r="F817" s="45">
        <v>44440</v>
      </c>
      <c r="G817" s="43" t="s">
        <v>42</v>
      </c>
      <c r="H817" s="43" t="s">
        <v>1116</v>
      </c>
      <c r="I817" s="46">
        <v>819</v>
      </c>
      <c r="J817" s="44"/>
    </row>
    <row r="818" spans="2:10" ht="25.35" hidden="1" customHeight="1">
      <c r="B818" s="20" t="s">
        <v>1652</v>
      </c>
      <c r="C818" s="22" t="s">
        <v>9</v>
      </c>
      <c r="D818" s="36" t="str">
        <f>HYPERLINK("https://intranet.mha.org.uk/search?q="&amp;Table4[[#This Row],[Ref]]&amp;"&amp;qs=true","Search")</f>
        <v>Search</v>
      </c>
      <c r="E818" s="43" t="s">
        <v>1653</v>
      </c>
      <c r="F818" s="45">
        <v>44440</v>
      </c>
      <c r="G818" s="43" t="s">
        <v>73</v>
      </c>
      <c r="H818" s="43" t="s">
        <v>1116</v>
      </c>
      <c r="I818" s="46">
        <v>820</v>
      </c>
      <c r="J818" s="44"/>
    </row>
    <row r="819" spans="2:10" ht="25.35" hidden="1" customHeight="1">
      <c r="B819" s="20" t="s">
        <v>1654</v>
      </c>
      <c r="C819" s="22" t="s">
        <v>9</v>
      </c>
      <c r="D819" s="36" t="str">
        <f>HYPERLINK("https://intranet.mha.org.uk/search?q="&amp;Table4[[#This Row],[Ref]]&amp;"&amp;qs=true","Search")</f>
        <v>Search</v>
      </c>
      <c r="E819" s="43" t="s">
        <v>1655</v>
      </c>
      <c r="F819" s="45">
        <v>44440</v>
      </c>
      <c r="G819" s="43" t="s">
        <v>11</v>
      </c>
      <c r="H819" s="43" t="s">
        <v>1116</v>
      </c>
      <c r="I819" s="46">
        <v>821</v>
      </c>
      <c r="J819" s="44"/>
    </row>
    <row r="820" spans="2:10" ht="25.35" hidden="1" customHeight="1">
      <c r="B820" s="20" t="s">
        <v>1656</v>
      </c>
      <c r="C820" s="22" t="s">
        <v>9</v>
      </c>
      <c r="D820" s="36" t="str">
        <f>HYPERLINK("https://intranet.mha.org.uk/search?q="&amp;Table4[[#This Row],[Ref]]&amp;"&amp;qs=true","Search")</f>
        <v>Search</v>
      </c>
      <c r="E820" s="43" t="s">
        <v>1657</v>
      </c>
      <c r="F820" s="45">
        <v>44440</v>
      </c>
      <c r="G820" s="43" t="s">
        <v>42</v>
      </c>
      <c r="H820" s="43" t="s">
        <v>1116</v>
      </c>
      <c r="I820" s="46">
        <v>822</v>
      </c>
      <c r="J820" s="44"/>
    </row>
    <row r="821" spans="2:10" ht="25.35" hidden="1" customHeight="1">
      <c r="B821" s="20" t="s">
        <v>1658</v>
      </c>
      <c r="C821" s="22" t="s">
        <v>9</v>
      </c>
      <c r="D821" s="36" t="str">
        <f>HYPERLINK("https://intranet.mha.org.uk/search?q="&amp;Table4[[#This Row],[Ref]]&amp;"&amp;qs=true","Search")</f>
        <v>Search</v>
      </c>
      <c r="E821" s="43" t="s">
        <v>1659</v>
      </c>
      <c r="F821" s="45">
        <v>44440</v>
      </c>
      <c r="G821" s="43" t="s">
        <v>73</v>
      </c>
      <c r="H821" s="43" t="s">
        <v>1116</v>
      </c>
      <c r="I821" s="46">
        <v>823</v>
      </c>
      <c r="J821" s="44"/>
    </row>
    <row r="822" spans="2:10" ht="25.35" hidden="1" customHeight="1">
      <c r="B822" s="20" t="s">
        <v>1660</v>
      </c>
      <c r="C822" s="22" t="s">
        <v>9</v>
      </c>
      <c r="D822" s="36" t="str">
        <f>HYPERLINK("https://intranet.mha.org.uk/search?q="&amp;Table4[[#This Row],[Ref]]&amp;"&amp;qs=true","Search")</f>
        <v>Search</v>
      </c>
      <c r="E822" s="43" t="s">
        <v>1661</v>
      </c>
      <c r="F822" s="45">
        <v>44652</v>
      </c>
      <c r="G822" s="43" t="s">
        <v>42</v>
      </c>
      <c r="H822" s="43" t="s">
        <v>1116</v>
      </c>
      <c r="I822" s="46">
        <v>824</v>
      </c>
      <c r="J822" s="44"/>
    </row>
    <row r="823" spans="2:10" ht="25.35" hidden="1" customHeight="1">
      <c r="B823" s="20" t="s">
        <v>1662</v>
      </c>
      <c r="C823" s="22" t="s">
        <v>9</v>
      </c>
      <c r="D823" s="36" t="str">
        <f>HYPERLINK("https://intranet.mha.org.uk/search?q="&amp;Table4[[#This Row],[Ref]]&amp;"&amp;qs=true","Search")</f>
        <v>Search</v>
      </c>
      <c r="E823" s="43" t="s">
        <v>1663</v>
      </c>
      <c r="F823" s="45">
        <v>44652</v>
      </c>
      <c r="G823" s="43" t="s">
        <v>42</v>
      </c>
      <c r="H823" s="43" t="s">
        <v>1116</v>
      </c>
      <c r="I823" s="46">
        <v>825</v>
      </c>
      <c r="J823" s="44"/>
    </row>
    <row r="824" spans="2:10" ht="25.35" hidden="1" customHeight="1">
      <c r="B824" s="38" t="s">
        <v>1664</v>
      </c>
      <c r="C824" s="22" t="s">
        <v>9</v>
      </c>
      <c r="D824" s="36" t="str">
        <f>HYPERLINK("https://intranet.mha.org.uk/search?q="&amp;Table4[[#This Row],[Ref]]&amp;"&amp;qs=true","Search")</f>
        <v>Search</v>
      </c>
      <c r="E824" s="49" t="s">
        <v>1665</v>
      </c>
      <c r="F824" s="45">
        <v>45597</v>
      </c>
      <c r="G824" s="43" t="s">
        <v>11</v>
      </c>
      <c r="H824" s="49" t="s">
        <v>1666</v>
      </c>
      <c r="I824" s="46">
        <v>826</v>
      </c>
      <c r="J824" s="44"/>
    </row>
    <row r="825" spans="2:10" ht="25.35" hidden="1" customHeight="1">
      <c r="B825" s="8" t="s">
        <v>1667</v>
      </c>
      <c r="C825" s="23" t="s">
        <v>9</v>
      </c>
      <c r="D825" s="36" t="str">
        <f>HYPERLINK("https://intranet.mha.org.uk/search?q="&amp;Table4[[#This Row],[Ref]]&amp;"&amp;qs=true","Search")</f>
        <v>Search</v>
      </c>
      <c r="E825" s="49" t="s">
        <v>1668</v>
      </c>
      <c r="F825" s="45">
        <v>45536</v>
      </c>
      <c r="G825" s="43" t="s">
        <v>11</v>
      </c>
      <c r="H825" s="49" t="s">
        <v>1666</v>
      </c>
      <c r="I825" s="46">
        <v>827</v>
      </c>
      <c r="J825" s="44"/>
    </row>
    <row r="826" spans="2:10" ht="25.35" hidden="1" customHeight="1">
      <c r="B826" s="8" t="s">
        <v>1669</v>
      </c>
      <c r="C826" s="23" t="s">
        <v>9</v>
      </c>
      <c r="D826" s="36" t="str">
        <f>HYPERLINK("https://intranet.mha.org.uk/search?q="&amp;Table4[[#This Row],[Ref]]&amp;"&amp;qs=true","Search")</f>
        <v>Search</v>
      </c>
      <c r="E826" s="49" t="s">
        <v>1670</v>
      </c>
      <c r="F826" s="45">
        <v>45536</v>
      </c>
      <c r="G826" s="43" t="s">
        <v>42</v>
      </c>
      <c r="H826" s="49" t="s">
        <v>1666</v>
      </c>
      <c r="I826" s="46">
        <v>828</v>
      </c>
      <c r="J826" s="44"/>
    </row>
    <row r="827" spans="2:10" ht="25.35" hidden="1" customHeight="1">
      <c r="B827" s="20" t="s">
        <v>1671</v>
      </c>
      <c r="C827" s="22" t="s">
        <v>9</v>
      </c>
      <c r="D827" s="36" t="str">
        <f>HYPERLINK("https://intranet.mha.org.uk/search?q="&amp;Table4[[#This Row],[Ref]]&amp;"&amp;qs=true","Search")</f>
        <v>Search</v>
      </c>
      <c r="E827" s="49" t="s">
        <v>1672</v>
      </c>
      <c r="F827" s="45">
        <v>45444</v>
      </c>
      <c r="G827" s="43" t="s">
        <v>11</v>
      </c>
      <c r="H827" s="49" t="s">
        <v>1666</v>
      </c>
      <c r="I827" s="46">
        <v>829</v>
      </c>
      <c r="J827" s="44"/>
    </row>
    <row r="828" spans="2:10" ht="25.35" hidden="1" customHeight="1">
      <c r="B828" s="20" t="s">
        <v>1673</v>
      </c>
      <c r="C828" s="22" t="s">
        <v>9</v>
      </c>
      <c r="D828" s="36" t="str">
        <f>HYPERLINK("https://intranet.mha.org.uk/search?q="&amp;Table4[[#This Row],[Ref]]&amp;"&amp;qs=true","Search")</f>
        <v>Search</v>
      </c>
      <c r="E828" s="49" t="s">
        <v>1674</v>
      </c>
      <c r="F828" s="45">
        <v>45352</v>
      </c>
      <c r="G828" s="43" t="s">
        <v>11</v>
      </c>
      <c r="H828" s="49" t="s">
        <v>1666</v>
      </c>
      <c r="I828" s="46">
        <v>830</v>
      </c>
      <c r="J828" s="44"/>
    </row>
    <row r="829" spans="2:10" ht="25.35" hidden="1" customHeight="1">
      <c r="B829" s="8" t="s">
        <v>1675</v>
      </c>
      <c r="C829" s="23" t="s">
        <v>9</v>
      </c>
      <c r="D829" s="36" t="str">
        <f>HYPERLINK("https://intranet.mha.org.uk/search?q="&amp;Table4[[#This Row],[Ref]]&amp;"&amp;qs=true","Search")</f>
        <v>Search</v>
      </c>
      <c r="E829" s="49" t="s">
        <v>1676</v>
      </c>
      <c r="F829" s="45">
        <v>45536</v>
      </c>
      <c r="G829" s="43" t="s">
        <v>11</v>
      </c>
      <c r="H829" s="49" t="s">
        <v>1666</v>
      </c>
      <c r="I829" s="46">
        <v>831</v>
      </c>
      <c r="J829" s="44"/>
    </row>
    <row r="830" spans="2:10" ht="25.35" hidden="1" customHeight="1">
      <c r="B830" s="38" t="s">
        <v>1677</v>
      </c>
      <c r="C830" s="22" t="s">
        <v>9</v>
      </c>
      <c r="D830" s="36" t="str">
        <f>HYPERLINK("https://intranet.mha.org.uk/search?q="&amp;Table4[[#This Row],[Ref]]&amp;"&amp;qs=true","Search")</f>
        <v>Search</v>
      </c>
      <c r="E830" s="49" t="s">
        <v>1678</v>
      </c>
      <c r="F830" s="45">
        <v>45658</v>
      </c>
      <c r="G830" s="43" t="s">
        <v>11</v>
      </c>
      <c r="H830" s="49" t="s">
        <v>1666</v>
      </c>
      <c r="I830" s="46">
        <v>832</v>
      </c>
      <c r="J830" s="44"/>
    </row>
    <row r="831" spans="2:10" ht="25.35" hidden="1" customHeight="1">
      <c r="B831" s="38" t="s">
        <v>1679</v>
      </c>
      <c r="C831" s="22" t="s">
        <v>9</v>
      </c>
      <c r="D831" s="36" t="str">
        <f>HYPERLINK("https://intranet.mha.org.uk/search?q="&amp;Table4[[#This Row],[Ref]]&amp;"&amp;qs=true","Search")</f>
        <v>Search</v>
      </c>
      <c r="E831" s="49" t="s">
        <v>1680</v>
      </c>
      <c r="F831" s="45">
        <v>44896</v>
      </c>
      <c r="G831" s="43" t="s">
        <v>42</v>
      </c>
      <c r="H831" s="49" t="s">
        <v>1666</v>
      </c>
      <c r="I831" s="46">
        <v>833</v>
      </c>
      <c r="J831" s="44"/>
    </row>
    <row r="832" spans="2:10" ht="25.35" hidden="1" customHeight="1">
      <c r="B832" s="38" t="s">
        <v>1681</v>
      </c>
      <c r="C832" s="22" t="s">
        <v>9</v>
      </c>
      <c r="D832" s="36" t="str">
        <f>HYPERLINK("https://intranet.mha.org.uk/search?q="&amp;Table4[[#This Row],[Ref]]&amp;"&amp;qs=true","Search")</f>
        <v>Search</v>
      </c>
      <c r="E832" s="49" t="s">
        <v>1682</v>
      </c>
      <c r="F832" s="45">
        <v>44896</v>
      </c>
      <c r="G832" s="43" t="s">
        <v>42</v>
      </c>
      <c r="H832" s="49" t="s">
        <v>1666</v>
      </c>
      <c r="I832" s="46">
        <v>834</v>
      </c>
      <c r="J832" s="44"/>
    </row>
    <row r="833" spans="2:10" ht="25.35" hidden="1" customHeight="1">
      <c r="B833" s="38" t="s">
        <v>1683</v>
      </c>
      <c r="C833" s="22" t="s">
        <v>9</v>
      </c>
      <c r="D833" s="36" t="str">
        <f>HYPERLINK("https://intranet.mha.org.uk/search?q="&amp;Table4[[#This Row],[Ref]]&amp;"&amp;qs=true","Search")</f>
        <v>Search</v>
      </c>
      <c r="E833" s="49" t="s">
        <v>1684</v>
      </c>
      <c r="F833" s="45">
        <v>45505</v>
      </c>
      <c r="G833" s="43" t="s">
        <v>73</v>
      </c>
      <c r="H833" s="49" t="s">
        <v>1666</v>
      </c>
      <c r="I833" s="46">
        <v>835</v>
      </c>
      <c r="J833" s="44"/>
    </row>
    <row r="834" spans="2:10" ht="25.35" hidden="1" customHeight="1">
      <c r="B834" s="38" t="s">
        <v>1685</v>
      </c>
      <c r="C834" s="22" t="s">
        <v>9</v>
      </c>
      <c r="D834" s="36" t="str">
        <f>HYPERLINK("https://intranet.mha.org.uk/search?q="&amp;Table4[[#This Row],[Ref]]&amp;"&amp;qs=true","Search")</f>
        <v>Search</v>
      </c>
      <c r="E834" s="49" t="s">
        <v>1686</v>
      </c>
      <c r="F834" s="45">
        <v>45413</v>
      </c>
      <c r="G834" s="43" t="s">
        <v>73</v>
      </c>
      <c r="H834" s="49" t="s">
        <v>1666</v>
      </c>
      <c r="I834" s="46">
        <v>836</v>
      </c>
      <c r="J834" s="44"/>
    </row>
    <row r="835" spans="2:10" ht="25.35" hidden="1" customHeight="1">
      <c r="B835" s="8" t="s">
        <v>1687</v>
      </c>
      <c r="C835" s="23" t="s">
        <v>9</v>
      </c>
      <c r="D835" s="36" t="str">
        <f>HYPERLINK("https://intranet.mha.org.uk/search?q="&amp;Table4[[#This Row],[Ref]]&amp;"&amp;qs=true","Search")</f>
        <v>Search</v>
      </c>
      <c r="E835" s="49" t="s">
        <v>1688</v>
      </c>
      <c r="F835" s="45">
        <v>45597</v>
      </c>
      <c r="G835" s="43" t="s">
        <v>11</v>
      </c>
      <c r="H835" s="49" t="s">
        <v>1666</v>
      </c>
      <c r="I835" s="46">
        <v>837</v>
      </c>
      <c r="J835" s="44"/>
    </row>
    <row r="836" spans="2:10" ht="25.35" hidden="1" customHeight="1">
      <c r="B836" s="8" t="s">
        <v>1689</v>
      </c>
      <c r="C836" s="23" t="s">
        <v>9</v>
      </c>
      <c r="D836" s="36" t="str">
        <f>HYPERLINK("https://intranet.mha.org.uk/search?q="&amp;Table4[[#This Row],[Ref]]&amp;"&amp;qs=true","Search")</f>
        <v>Search</v>
      </c>
      <c r="E836" s="49" t="s">
        <v>1690</v>
      </c>
      <c r="F836" s="45">
        <v>45597</v>
      </c>
      <c r="G836" s="43" t="s">
        <v>42</v>
      </c>
      <c r="H836" s="49" t="s">
        <v>1666</v>
      </c>
      <c r="I836" s="46">
        <v>838</v>
      </c>
      <c r="J836" s="44"/>
    </row>
    <row r="837" spans="2:10" ht="25.35" hidden="1" customHeight="1">
      <c r="B837" s="8" t="s">
        <v>1691</v>
      </c>
      <c r="C837" s="23" t="s">
        <v>9</v>
      </c>
      <c r="D837" s="36" t="str">
        <f>HYPERLINK("https://intranet.mha.org.uk/search?q="&amp;Table4[[#This Row],[Ref]]&amp;"&amp;qs=true","Search")</f>
        <v>Search</v>
      </c>
      <c r="E837" s="49" t="s">
        <v>1692</v>
      </c>
      <c r="F837" s="45">
        <v>45474</v>
      </c>
      <c r="G837" s="43" t="s">
        <v>11</v>
      </c>
      <c r="H837" s="49" t="s">
        <v>1666</v>
      </c>
      <c r="I837" s="46">
        <v>839</v>
      </c>
      <c r="J837" s="44"/>
    </row>
    <row r="838" spans="2:10" ht="25.35" hidden="1" customHeight="1">
      <c r="B838" s="8" t="s">
        <v>1693</v>
      </c>
      <c r="C838" s="23" t="s">
        <v>9</v>
      </c>
      <c r="D838" s="36" t="str">
        <f>HYPERLINK("https://intranet.mha.org.uk/search?q="&amp;Table4[[#This Row],[Ref]]&amp;"&amp;qs=true","Search")</f>
        <v>Search</v>
      </c>
      <c r="E838" s="49" t="s">
        <v>1694</v>
      </c>
      <c r="F838" s="45">
        <v>45474</v>
      </c>
      <c r="G838" s="43" t="s">
        <v>11</v>
      </c>
      <c r="H838" s="49" t="s">
        <v>1666</v>
      </c>
      <c r="I838" s="46">
        <v>840</v>
      </c>
      <c r="J838" s="44"/>
    </row>
    <row r="839" spans="2:10" ht="25.35" hidden="1" customHeight="1">
      <c r="B839" s="8" t="s">
        <v>1695</v>
      </c>
      <c r="C839" s="23" t="s">
        <v>9</v>
      </c>
      <c r="D839" s="36" t="str">
        <f>HYPERLINK("https://intranet.mha.org.uk/search?q="&amp;Table4[[#This Row],[Ref]]&amp;"&amp;qs=true","Search")</f>
        <v>Search</v>
      </c>
      <c r="E839" s="49" t="s">
        <v>1696</v>
      </c>
      <c r="F839" s="45">
        <v>45536</v>
      </c>
      <c r="G839" s="43" t="s">
        <v>11</v>
      </c>
      <c r="H839" s="49" t="s">
        <v>1666</v>
      </c>
      <c r="I839" s="46">
        <v>841</v>
      </c>
      <c r="J839" s="44"/>
    </row>
    <row r="840" spans="2:10" ht="25.35" hidden="1" customHeight="1">
      <c r="B840" s="20" t="s">
        <v>1697</v>
      </c>
      <c r="C840" s="22" t="s">
        <v>9</v>
      </c>
      <c r="D840" s="36" t="str">
        <f>HYPERLINK("https://intranet.mha.org.uk/search?q="&amp;Table4[[#This Row],[Ref]]&amp;"&amp;qs=true","Search")</f>
        <v>Search</v>
      </c>
      <c r="E840" s="49" t="s">
        <v>1698</v>
      </c>
      <c r="F840" s="45">
        <v>45658</v>
      </c>
      <c r="G840" s="43" t="s">
        <v>11</v>
      </c>
      <c r="H840" s="49" t="s">
        <v>1666</v>
      </c>
      <c r="I840" s="46">
        <v>842</v>
      </c>
      <c r="J840" s="44"/>
    </row>
    <row r="841" spans="2:10" ht="25.35" hidden="1" customHeight="1">
      <c r="B841" s="20" t="s">
        <v>1699</v>
      </c>
      <c r="C841" s="22" t="s">
        <v>9</v>
      </c>
      <c r="D841" s="36" t="str">
        <f>HYPERLINK("https://intranet.mha.org.uk/search?q="&amp;Table4[[#This Row],[Ref]]&amp;"&amp;qs=true","Search")</f>
        <v>Search</v>
      </c>
      <c r="E841" s="49" t="s">
        <v>1700</v>
      </c>
      <c r="F841" s="45">
        <v>45444</v>
      </c>
      <c r="G841" s="43" t="s">
        <v>11</v>
      </c>
      <c r="H841" s="49" t="s">
        <v>1666</v>
      </c>
      <c r="I841" s="46">
        <v>843</v>
      </c>
      <c r="J841" s="44"/>
    </row>
    <row r="842" spans="2:10" ht="25.35" hidden="1" customHeight="1">
      <c r="B842" s="38" t="s">
        <v>1701</v>
      </c>
      <c r="C842" s="22" t="s">
        <v>9</v>
      </c>
      <c r="D842" s="36" t="str">
        <f>HYPERLINK("https://intranet.mha.org.uk/search?q="&amp;Table4[[#This Row],[Ref]]&amp;"&amp;qs=true","Search")</f>
        <v>Search</v>
      </c>
      <c r="E842" s="49" t="s">
        <v>1702</v>
      </c>
      <c r="F842" s="45">
        <v>45352</v>
      </c>
      <c r="G842" s="43" t="s">
        <v>11</v>
      </c>
      <c r="H842" s="49" t="s">
        <v>1666</v>
      </c>
      <c r="I842" s="46">
        <v>844</v>
      </c>
      <c r="J842" s="44"/>
    </row>
    <row r="843" spans="2:10" ht="25.35" hidden="1" customHeight="1">
      <c r="B843" s="20" t="s">
        <v>1703</v>
      </c>
      <c r="C843" s="22" t="s">
        <v>9</v>
      </c>
      <c r="D843" s="36" t="str">
        <f>HYPERLINK("https://intranet.mha.org.uk/search?q="&amp;Table4[[#This Row],[Ref]]&amp;"&amp;qs=true","Search")</f>
        <v>Search</v>
      </c>
      <c r="E843" s="49" t="s">
        <v>1704</v>
      </c>
      <c r="F843" s="45">
        <v>45352</v>
      </c>
      <c r="G843" s="43" t="s">
        <v>11</v>
      </c>
      <c r="H843" s="49" t="s">
        <v>1666</v>
      </c>
      <c r="I843" s="46">
        <v>845</v>
      </c>
      <c r="J843" s="44"/>
    </row>
    <row r="844" spans="2:10" ht="25.35" hidden="1" customHeight="1">
      <c r="B844" s="8" t="s">
        <v>1705</v>
      </c>
      <c r="C844" s="23" t="s">
        <v>9</v>
      </c>
      <c r="D844" s="36" t="str">
        <f>HYPERLINK("https://intranet.mha.org.uk/search?q="&amp;Table4[[#This Row],[Ref]]&amp;"&amp;qs=true","Search")</f>
        <v>Search</v>
      </c>
      <c r="E844" s="49" t="s">
        <v>1706</v>
      </c>
      <c r="F844" s="45">
        <v>45444</v>
      </c>
      <c r="G844" s="43" t="s">
        <v>11</v>
      </c>
      <c r="H844" s="49" t="s">
        <v>1666</v>
      </c>
      <c r="I844" s="46">
        <v>846</v>
      </c>
      <c r="J844" s="44"/>
    </row>
    <row r="845" spans="2:10" ht="25.35" hidden="1" customHeight="1">
      <c r="B845" s="8" t="s">
        <v>1707</v>
      </c>
      <c r="C845" s="21"/>
      <c r="D845" s="36" t="str">
        <f>HYPERLINK("https://intranet.mha.org.uk/search?q="&amp;Table4[[#This Row],[Ref]]&amp;"&amp;qs=true","Search")</f>
        <v>Search</v>
      </c>
      <c r="E845" s="49" t="s">
        <v>1708</v>
      </c>
      <c r="F845" s="45">
        <v>44105</v>
      </c>
      <c r="G845" s="43" t="s">
        <v>11</v>
      </c>
      <c r="H845" s="49" t="s">
        <v>1666</v>
      </c>
      <c r="I845" s="46">
        <v>847</v>
      </c>
      <c r="J845" s="44"/>
    </row>
    <row r="846" spans="2:10" ht="25.35" hidden="1" customHeight="1">
      <c r="B846" s="39" t="s">
        <v>1709</v>
      </c>
      <c r="C846" s="21"/>
      <c r="D846" s="36" t="str">
        <f>HYPERLINK("https://intranet.mha.org.uk/search?q="&amp;Table4[[#This Row],[Ref]]&amp;"&amp;qs=true","Search")</f>
        <v>Search</v>
      </c>
      <c r="E846" s="49" t="s">
        <v>1710</v>
      </c>
      <c r="F846" s="45">
        <v>45505</v>
      </c>
      <c r="G846" s="43" t="s">
        <v>11</v>
      </c>
      <c r="H846" s="49" t="s">
        <v>1666</v>
      </c>
      <c r="I846" s="46">
        <v>848</v>
      </c>
      <c r="J846" s="44"/>
    </row>
    <row r="847" spans="2:10" ht="25.35" hidden="1" customHeight="1">
      <c r="B847" s="8" t="s">
        <v>1711</v>
      </c>
      <c r="C847" s="21"/>
      <c r="D847" s="36" t="str">
        <f>HYPERLINK("https://intranet.mha.org.uk/search?q="&amp;Table4[[#This Row],[Ref]]&amp;"&amp;qs=true","Search")</f>
        <v>Search</v>
      </c>
      <c r="E847" s="49" t="s">
        <v>1712</v>
      </c>
      <c r="F847" s="45">
        <v>44378</v>
      </c>
      <c r="G847" s="43" t="s">
        <v>73</v>
      </c>
      <c r="H847" s="49" t="s">
        <v>1666</v>
      </c>
      <c r="I847" s="46">
        <v>849</v>
      </c>
      <c r="J847" s="44"/>
    </row>
    <row r="848" spans="2:10" ht="25.35" hidden="1" customHeight="1">
      <c r="B848" s="8" t="s">
        <v>1713</v>
      </c>
      <c r="C848" s="21"/>
      <c r="D848" s="36" t="str">
        <f>HYPERLINK("https://intranet.mha.org.uk/search?q="&amp;Table4[[#This Row],[Ref]]&amp;"&amp;qs=true","Search")</f>
        <v>Search</v>
      </c>
      <c r="E848" s="49" t="s">
        <v>1714</v>
      </c>
      <c r="F848" s="45">
        <v>44378</v>
      </c>
      <c r="G848" s="43" t="s">
        <v>42</v>
      </c>
      <c r="H848" s="49" t="s">
        <v>1666</v>
      </c>
      <c r="I848" s="46">
        <v>850</v>
      </c>
      <c r="J848" s="44"/>
    </row>
    <row r="849" spans="2:10" ht="25.35" hidden="1" customHeight="1">
      <c r="B849" s="8" t="s">
        <v>1715</v>
      </c>
      <c r="C849" s="21"/>
      <c r="D849" s="36" t="str">
        <f>HYPERLINK("https://intranet.mha.org.uk/search?q="&amp;Table4[[#This Row],[Ref]]&amp;"&amp;qs=true","Search")</f>
        <v>Search</v>
      </c>
      <c r="E849" s="49" t="s">
        <v>1716</v>
      </c>
      <c r="F849" s="45">
        <v>44378</v>
      </c>
      <c r="G849" s="43" t="s">
        <v>42</v>
      </c>
      <c r="H849" s="49" t="s">
        <v>1666</v>
      </c>
      <c r="I849" s="46">
        <v>851</v>
      </c>
      <c r="J849" s="44"/>
    </row>
    <row r="850" spans="2:10" ht="25.35" hidden="1" customHeight="1">
      <c r="B850" s="8" t="s">
        <v>1717</v>
      </c>
      <c r="C850" s="21"/>
      <c r="D850" s="36" t="str">
        <f>HYPERLINK("https://intranet.mha.org.uk/search?q="&amp;Table4[[#This Row],[Ref]]&amp;"&amp;qs=true","Search")</f>
        <v>Search</v>
      </c>
      <c r="E850" s="49" t="s">
        <v>1718</v>
      </c>
      <c r="F850" s="45">
        <v>43862</v>
      </c>
      <c r="G850" s="43" t="s">
        <v>11</v>
      </c>
      <c r="H850" s="49" t="s">
        <v>1666</v>
      </c>
      <c r="I850" s="46">
        <v>852</v>
      </c>
      <c r="J850" s="44"/>
    </row>
    <row r="851" spans="2:10" ht="25.35" hidden="1" customHeight="1">
      <c r="B851" s="8" t="s">
        <v>1719</v>
      </c>
      <c r="C851" s="21"/>
      <c r="D851" s="36" t="str">
        <f>HYPERLINK("https://intranet.mha.org.uk/search?q="&amp;Table4[[#This Row],[Ref]]&amp;"&amp;qs=true","Search")</f>
        <v>Search</v>
      </c>
      <c r="E851" s="49" t="s">
        <v>1720</v>
      </c>
      <c r="F851" s="45">
        <v>44593</v>
      </c>
      <c r="G851" s="43" t="s">
        <v>11</v>
      </c>
      <c r="H851" s="49" t="s">
        <v>1666</v>
      </c>
      <c r="I851" s="46">
        <v>853</v>
      </c>
      <c r="J851" s="44"/>
    </row>
    <row r="852" spans="2:10" ht="25.35" hidden="1" customHeight="1">
      <c r="B852" s="8" t="s">
        <v>1721</v>
      </c>
      <c r="C852" s="21"/>
      <c r="D852" s="36" t="str">
        <f>HYPERLINK("https://intranet.mha.org.uk/search?q="&amp;Table4[[#This Row],[Ref]]&amp;"&amp;qs=true","Search")</f>
        <v>Search</v>
      </c>
      <c r="E852" s="49" t="s">
        <v>1722</v>
      </c>
      <c r="F852" s="45">
        <v>44378</v>
      </c>
      <c r="G852" s="43" t="s">
        <v>11</v>
      </c>
      <c r="H852" s="49" t="s">
        <v>1666</v>
      </c>
      <c r="I852" s="46">
        <v>854</v>
      </c>
      <c r="J852" s="44"/>
    </row>
    <row r="853" spans="2:10" ht="25.35" hidden="1" customHeight="1">
      <c r="B853" s="8" t="s">
        <v>1723</v>
      </c>
      <c r="C853" s="21"/>
      <c r="D853" s="36" t="str">
        <f>HYPERLINK("https://intranet.mha.org.uk/search?q="&amp;Table4[[#This Row],[Ref]]&amp;"&amp;qs=true","Search")</f>
        <v>Search</v>
      </c>
      <c r="E853" s="49" t="s">
        <v>1724</v>
      </c>
      <c r="F853" s="45">
        <v>44378</v>
      </c>
      <c r="G853" s="43" t="s">
        <v>42</v>
      </c>
      <c r="H853" s="49" t="s">
        <v>1666</v>
      </c>
      <c r="I853" s="46">
        <v>855</v>
      </c>
      <c r="J853" s="44"/>
    </row>
    <row r="854" spans="2:10" ht="25.35" hidden="1" customHeight="1">
      <c r="B854" s="8" t="s">
        <v>1725</v>
      </c>
      <c r="C854" s="21"/>
      <c r="D854" s="36" t="str">
        <f>HYPERLINK("https://intranet.mha.org.uk/search?q="&amp;Table4[[#This Row],[Ref]]&amp;"&amp;qs=true","Search")</f>
        <v>Search</v>
      </c>
      <c r="E854" s="49" t="s">
        <v>1726</v>
      </c>
      <c r="F854" s="45">
        <v>44378</v>
      </c>
      <c r="G854" s="43" t="s">
        <v>42</v>
      </c>
      <c r="H854" s="49" t="s">
        <v>1666</v>
      </c>
      <c r="I854" s="46">
        <v>856</v>
      </c>
      <c r="J854" s="44"/>
    </row>
    <row r="855" spans="2:10" ht="25.35" hidden="1" customHeight="1">
      <c r="B855" s="8" t="s">
        <v>1727</v>
      </c>
      <c r="C855" s="21"/>
      <c r="D855" s="36" t="str">
        <f>HYPERLINK("https://intranet.mha.org.uk/search?q="&amp;Table4[[#This Row],[Ref]]&amp;"&amp;qs=true","Search")</f>
        <v>Search</v>
      </c>
      <c r="E855" s="49" t="s">
        <v>1728</v>
      </c>
      <c r="F855" s="45">
        <v>44470</v>
      </c>
      <c r="G855" s="43" t="s">
        <v>11</v>
      </c>
      <c r="H855" s="49" t="s">
        <v>1666</v>
      </c>
      <c r="I855" s="46">
        <v>857</v>
      </c>
      <c r="J855" s="44"/>
    </row>
    <row r="856" spans="2:10" ht="25.35" hidden="1" customHeight="1">
      <c r="B856" s="8" t="s">
        <v>1729</v>
      </c>
      <c r="C856" s="21"/>
      <c r="D856" s="36" t="str">
        <f>HYPERLINK("https://intranet.mha.org.uk/search?q="&amp;Table4[[#This Row],[Ref]]&amp;"&amp;qs=true","Search")</f>
        <v>Search</v>
      </c>
      <c r="E856" s="49" t="s">
        <v>1730</v>
      </c>
      <c r="F856" s="45">
        <v>44531</v>
      </c>
      <c r="G856" s="43" t="s">
        <v>11</v>
      </c>
      <c r="H856" s="49" t="s">
        <v>1666</v>
      </c>
      <c r="I856" s="46">
        <v>858</v>
      </c>
      <c r="J856" s="44"/>
    </row>
    <row r="857" spans="2:10" ht="25.35" hidden="1" customHeight="1">
      <c r="B857" s="8" t="s">
        <v>1731</v>
      </c>
      <c r="C857" s="21"/>
      <c r="D857" s="36" t="str">
        <f>HYPERLINK("https://intranet.mha.org.uk/search?q="&amp;Table4[[#This Row],[Ref]]&amp;"&amp;qs=true","Search")</f>
        <v>Search</v>
      </c>
      <c r="E857" s="49" t="s">
        <v>1732</v>
      </c>
      <c r="F857" s="45">
        <v>44287</v>
      </c>
      <c r="G857" s="43" t="s">
        <v>11</v>
      </c>
      <c r="H857" s="49" t="s">
        <v>1666</v>
      </c>
      <c r="I857" s="46">
        <v>859</v>
      </c>
      <c r="J857" s="44"/>
    </row>
    <row r="858" spans="2:10" ht="25.35" hidden="1" customHeight="1">
      <c r="B858" s="8" t="s">
        <v>1733</v>
      </c>
      <c r="C858" s="21"/>
      <c r="D858" s="36" t="str">
        <f>HYPERLINK("https://intranet.mha.org.uk/search?q="&amp;Table4[[#This Row],[Ref]]&amp;"&amp;qs=true","Search")</f>
        <v>Search</v>
      </c>
      <c r="E858" s="49" t="s">
        <v>1734</v>
      </c>
      <c r="F858" s="45">
        <v>44287</v>
      </c>
      <c r="G858" s="43" t="s">
        <v>73</v>
      </c>
      <c r="H858" s="49" t="s">
        <v>1666</v>
      </c>
      <c r="I858" s="46">
        <v>860</v>
      </c>
      <c r="J858" s="44"/>
    </row>
    <row r="859" spans="2:10" ht="25.35" hidden="1" customHeight="1">
      <c r="B859" s="8" t="s">
        <v>1735</v>
      </c>
      <c r="C859" s="21"/>
      <c r="D859" s="36" t="str">
        <f>HYPERLINK("https://intranet.mha.org.uk/search?q="&amp;Table4[[#This Row],[Ref]]&amp;"&amp;qs=true","Search")</f>
        <v>Search</v>
      </c>
      <c r="E859" s="49" t="s">
        <v>1736</v>
      </c>
      <c r="F859" s="45">
        <v>44136</v>
      </c>
      <c r="G859" s="43" t="s">
        <v>11</v>
      </c>
      <c r="H859" s="49" t="s">
        <v>1666</v>
      </c>
      <c r="I859" s="46">
        <v>861</v>
      </c>
      <c r="J859" s="44"/>
    </row>
    <row r="860" spans="2:10" ht="25.35" hidden="1" customHeight="1">
      <c r="B860" s="8" t="s">
        <v>1737</v>
      </c>
      <c r="C860" s="21"/>
      <c r="D860" s="36" t="str">
        <f>HYPERLINK("https://intranet.mha.org.uk/search?q="&amp;Table4[[#This Row],[Ref]]&amp;"&amp;qs=true","Search")</f>
        <v>Search</v>
      </c>
      <c r="E860" s="49" t="s">
        <v>1738</v>
      </c>
      <c r="F860" s="45">
        <v>44136</v>
      </c>
      <c r="G860" s="43" t="s">
        <v>42</v>
      </c>
      <c r="H860" s="49" t="s">
        <v>1666</v>
      </c>
      <c r="I860" s="46">
        <v>862</v>
      </c>
      <c r="J860" s="44"/>
    </row>
    <row r="861" spans="2:10" ht="25.35" hidden="1" customHeight="1">
      <c r="B861" s="8" t="s">
        <v>1739</v>
      </c>
      <c r="C861" s="21"/>
      <c r="D861" s="36" t="str">
        <f>HYPERLINK("https://intranet.mha.org.uk/search?q="&amp;Table4[[#This Row],[Ref]]&amp;"&amp;qs=true","Search")</f>
        <v>Search</v>
      </c>
      <c r="E861" s="49" t="s">
        <v>1740</v>
      </c>
      <c r="F861" s="45">
        <v>44470</v>
      </c>
      <c r="G861" s="43" t="s">
        <v>11</v>
      </c>
      <c r="H861" s="49" t="s">
        <v>1666</v>
      </c>
      <c r="I861" s="46">
        <v>863</v>
      </c>
      <c r="J861" s="44"/>
    </row>
    <row r="862" spans="2:10" ht="25.35" hidden="1" customHeight="1">
      <c r="B862" s="8" t="s">
        <v>1741</v>
      </c>
      <c r="C862" s="21"/>
      <c r="D862" s="36" t="str">
        <f>HYPERLINK("https://intranet.mha.org.uk/search?q="&amp;Table4[[#This Row],[Ref]]&amp;"&amp;qs=true","Search")</f>
        <v>Search</v>
      </c>
      <c r="E862" s="49" t="s">
        <v>1742</v>
      </c>
      <c r="F862" s="45">
        <v>45078</v>
      </c>
      <c r="G862" s="43" t="s">
        <v>11</v>
      </c>
      <c r="H862" s="49" t="s">
        <v>1666</v>
      </c>
      <c r="I862" s="46">
        <v>864</v>
      </c>
      <c r="J862" s="44"/>
    </row>
    <row r="863" spans="2:10" ht="25.35" hidden="1" customHeight="1">
      <c r="B863" s="8" t="s">
        <v>1743</v>
      </c>
      <c r="C863" s="21"/>
      <c r="D863" s="36" t="str">
        <f>HYPERLINK("https://intranet.mha.org.uk/search?q="&amp;Table4[[#This Row],[Ref]]&amp;"&amp;qs=true","Search")</f>
        <v>Search</v>
      </c>
      <c r="E863" s="49" t="s">
        <v>1744</v>
      </c>
      <c r="F863" s="45">
        <v>45078</v>
      </c>
      <c r="G863" s="43" t="s">
        <v>11</v>
      </c>
      <c r="H863" s="49" t="s">
        <v>1666</v>
      </c>
      <c r="I863" s="46">
        <v>865</v>
      </c>
      <c r="J863" s="44"/>
    </row>
    <row r="864" spans="2:10" ht="25.35" hidden="1" customHeight="1">
      <c r="B864" s="8" t="s">
        <v>1745</v>
      </c>
      <c r="C864" s="21"/>
      <c r="D864" s="36" t="str">
        <f>HYPERLINK("https://intranet.mha.org.uk/search?q="&amp;Table4[[#This Row],[Ref]]&amp;"&amp;qs=true","Search")</f>
        <v>Search</v>
      </c>
      <c r="E864" s="49" t="s">
        <v>1746</v>
      </c>
      <c r="F864" s="45">
        <v>45078</v>
      </c>
      <c r="G864" s="43" t="s">
        <v>11</v>
      </c>
      <c r="H864" s="49" t="s">
        <v>1666</v>
      </c>
      <c r="I864" s="46">
        <v>866</v>
      </c>
      <c r="J864" s="44"/>
    </row>
    <row r="865" spans="2:10" ht="25.35" hidden="1" customHeight="1">
      <c r="B865" s="8" t="s">
        <v>1747</v>
      </c>
      <c r="C865" s="21"/>
      <c r="D865" s="36" t="str">
        <f>HYPERLINK("https://intranet.mha.org.uk/search?q="&amp;Table4[[#This Row],[Ref]]&amp;"&amp;qs=true","Search")</f>
        <v>Search</v>
      </c>
      <c r="E865" s="49" t="s">
        <v>1748</v>
      </c>
      <c r="F865" s="45">
        <v>45078</v>
      </c>
      <c r="G865" s="43" t="s">
        <v>11</v>
      </c>
      <c r="H865" s="49" t="s">
        <v>1666</v>
      </c>
      <c r="I865" s="46">
        <v>867</v>
      </c>
      <c r="J865" s="44"/>
    </row>
    <row r="866" spans="2:10" ht="25.35" hidden="1" customHeight="1">
      <c r="B866" s="8" t="s">
        <v>1749</v>
      </c>
      <c r="C866" s="21"/>
      <c r="D866" s="36" t="str">
        <f>HYPERLINK("https://intranet.mha.org.uk/search?q="&amp;Table4[[#This Row],[Ref]]&amp;"&amp;qs=true","Search")</f>
        <v>Search</v>
      </c>
      <c r="E866" s="49" t="s">
        <v>1750</v>
      </c>
      <c r="F866" s="45">
        <v>45078</v>
      </c>
      <c r="G866" s="43" t="s">
        <v>11</v>
      </c>
      <c r="H866" s="49" t="s">
        <v>1666</v>
      </c>
      <c r="I866" s="46">
        <v>868</v>
      </c>
      <c r="J866" s="44"/>
    </row>
    <row r="867" spans="2:10" ht="25.35" hidden="1" customHeight="1">
      <c r="B867" s="8" t="s">
        <v>1751</v>
      </c>
      <c r="C867" s="21"/>
      <c r="D867" s="36" t="str">
        <f>HYPERLINK("https://intranet.mha.org.uk/search?q="&amp;Table4[[#This Row],[Ref]]&amp;"&amp;qs=true","Search")</f>
        <v>Search</v>
      </c>
      <c r="E867" s="49" t="s">
        <v>1752</v>
      </c>
      <c r="F867" s="45">
        <v>45352</v>
      </c>
      <c r="G867" s="43" t="s">
        <v>11</v>
      </c>
      <c r="H867" s="49" t="s">
        <v>1666</v>
      </c>
      <c r="I867" s="46">
        <v>869</v>
      </c>
      <c r="J867" s="44"/>
    </row>
    <row r="868" spans="2:10" ht="25.35" hidden="1" customHeight="1">
      <c r="B868" s="8" t="s">
        <v>1753</v>
      </c>
      <c r="C868" s="21"/>
      <c r="D868" s="36" t="str">
        <f>HYPERLINK("https://intranet.mha.org.uk/search?q="&amp;Table4[[#This Row],[Ref]]&amp;"&amp;qs=true","Search")</f>
        <v>Search</v>
      </c>
      <c r="E868" s="49" t="s">
        <v>1754</v>
      </c>
      <c r="F868" s="45">
        <v>45627</v>
      </c>
      <c r="G868" s="43" t="s">
        <v>11</v>
      </c>
      <c r="H868" s="49" t="s">
        <v>1666</v>
      </c>
      <c r="I868" s="46">
        <v>870</v>
      </c>
      <c r="J868" s="44"/>
    </row>
    <row r="869" spans="2:10" ht="25.35" hidden="1" customHeight="1">
      <c r="B869" s="20" t="s">
        <v>1755</v>
      </c>
      <c r="C869" s="22" t="s">
        <v>9</v>
      </c>
      <c r="D869" s="36" t="str">
        <f>HYPERLINK("https://intranet.mha.org.uk/search?q="&amp;Table4[[#This Row],[Ref]]&amp;"&amp;qs=true","Search")</f>
        <v>Search</v>
      </c>
      <c r="E869" s="49" t="s">
        <v>1756</v>
      </c>
      <c r="F869" s="45">
        <v>45658</v>
      </c>
      <c r="G869" s="43" t="s">
        <v>42</v>
      </c>
      <c r="H869" s="49" t="s">
        <v>1666</v>
      </c>
      <c r="I869" s="46">
        <v>871</v>
      </c>
      <c r="J869" s="44"/>
    </row>
    <row r="870" spans="2:10" ht="25.35" hidden="1" customHeight="1">
      <c r="B870" s="8" t="s">
        <v>1757</v>
      </c>
      <c r="C870" s="21"/>
      <c r="D870" s="36" t="str">
        <f>HYPERLINK("https://intranet.mha.org.uk/search?q="&amp;Table4[[#This Row],[Ref]]&amp;"&amp;qs=true","Search")</f>
        <v>Search</v>
      </c>
      <c r="E870" s="49" t="s">
        <v>1758</v>
      </c>
      <c r="F870" s="45">
        <v>45352</v>
      </c>
      <c r="G870" s="43" t="s">
        <v>11</v>
      </c>
      <c r="H870" s="49" t="s">
        <v>1666</v>
      </c>
      <c r="I870" s="46">
        <v>872</v>
      </c>
      <c r="J870" s="44"/>
    </row>
    <row r="871" spans="2:10" ht="25.35" hidden="1" customHeight="1">
      <c r="B871" s="8" t="s">
        <v>1759</v>
      </c>
      <c r="C871" s="21"/>
      <c r="D871" s="36" t="str">
        <f>HYPERLINK("https://intranet.mha.org.uk/search?q="&amp;Table4[[#This Row],[Ref]]&amp;"&amp;qs=true","Search")</f>
        <v>Search</v>
      </c>
      <c r="E871" s="49" t="s">
        <v>1760</v>
      </c>
      <c r="F871" s="45">
        <v>45200</v>
      </c>
      <c r="G871" s="43" t="s">
        <v>11</v>
      </c>
      <c r="H871" s="49" t="s">
        <v>1666</v>
      </c>
      <c r="I871" s="46">
        <v>873</v>
      </c>
      <c r="J871" s="44"/>
    </row>
    <row r="872" spans="2:10" ht="25.35" hidden="1" customHeight="1">
      <c r="B872" s="8" t="s">
        <v>1761</v>
      </c>
      <c r="C872" s="21"/>
      <c r="D872" s="36" t="str">
        <f>HYPERLINK("https://intranet.mha.org.uk/search?q="&amp;Table4[[#This Row],[Ref]]&amp;"&amp;qs=true","Search")</f>
        <v>Search</v>
      </c>
      <c r="E872" s="49" t="s">
        <v>1762</v>
      </c>
      <c r="F872" s="45">
        <v>45017</v>
      </c>
      <c r="G872" s="43" t="s">
        <v>11</v>
      </c>
      <c r="H872" s="49" t="s">
        <v>1666</v>
      </c>
      <c r="I872" s="46">
        <v>874</v>
      </c>
      <c r="J872" s="44"/>
    </row>
    <row r="873" spans="2:10" ht="25.35" hidden="1" customHeight="1">
      <c r="B873" s="8" t="s">
        <v>1763</v>
      </c>
      <c r="C873" s="23" t="s">
        <v>9</v>
      </c>
      <c r="D873" s="36" t="str">
        <f>HYPERLINK("https://intranet.mha.org.uk/search?q="&amp;Table4[[#This Row],[Ref]]&amp;"&amp;qs=true","Search")</f>
        <v>Search</v>
      </c>
      <c r="E873" s="49" t="s">
        <v>1764</v>
      </c>
      <c r="F873" s="45">
        <v>45383</v>
      </c>
      <c r="G873" s="43" t="s">
        <v>11</v>
      </c>
      <c r="H873" s="49" t="s">
        <v>1666</v>
      </c>
      <c r="I873" s="46">
        <v>875</v>
      </c>
      <c r="J873" s="44"/>
    </row>
    <row r="874" spans="2:10" ht="25.35" hidden="1" customHeight="1">
      <c r="B874" s="20" t="s">
        <v>1765</v>
      </c>
      <c r="C874" s="22" t="s">
        <v>9</v>
      </c>
      <c r="D874" s="36" t="str">
        <f>HYPERLINK("https://intranet.mha.org.uk/search?q="&amp;Table4[[#This Row],[Ref]]&amp;"&amp;qs=true","Search")</f>
        <v>Search</v>
      </c>
      <c r="E874" s="49" t="s">
        <v>1766</v>
      </c>
      <c r="F874" s="45">
        <v>45658</v>
      </c>
      <c r="G874" s="43" t="s">
        <v>11</v>
      </c>
      <c r="H874" s="49" t="s">
        <v>1666</v>
      </c>
      <c r="I874" s="46">
        <v>876</v>
      </c>
      <c r="J874" s="44"/>
    </row>
    <row r="875" spans="2:10" ht="25.35" hidden="1" customHeight="1">
      <c r="B875" s="8" t="s">
        <v>1767</v>
      </c>
      <c r="C875" s="23" t="s">
        <v>9</v>
      </c>
      <c r="D875" s="36" t="str">
        <f>HYPERLINK("https://intranet.mha.org.uk/search?q="&amp;Table4[[#This Row],[Ref]]&amp;"&amp;qs=true","Search")</f>
        <v>Search</v>
      </c>
      <c r="E875" s="49" t="s">
        <v>1768</v>
      </c>
      <c r="F875" s="45">
        <v>45383</v>
      </c>
      <c r="G875" s="43" t="s">
        <v>11</v>
      </c>
      <c r="H875" s="49" t="s">
        <v>1666</v>
      </c>
      <c r="I875" s="46">
        <v>877</v>
      </c>
      <c r="J875" s="44"/>
    </row>
    <row r="876" spans="2:10" ht="25.35" hidden="1" customHeight="1">
      <c r="B876" s="8" t="s">
        <v>1769</v>
      </c>
      <c r="C876" s="23" t="s">
        <v>9</v>
      </c>
      <c r="D876" s="36" t="str">
        <f>HYPERLINK("https://intranet.mha.org.uk/search?q="&amp;Table4[[#This Row],[Ref]]&amp;"&amp;qs=true","Search")</f>
        <v>Search</v>
      </c>
      <c r="E876" s="49" t="s">
        <v>1770</v>
      </c>
      <c r="F876" s="45">
        <v>45383</v>
      </c>
      <c r="G876" s="43" t="s">
        <v>11</v>
      </c>
      <c r="H876" s="49" t="s">
        <v>1666</v>
      </c>
      <c r="I876" s="46">
        <v>878</v>
      </c>
      <c r="J876" s="44"/>
    </row>
    <row r="877" spans="2:10" ht="25.35" hidden="1" customHeight="1">
      <c r="B877" s="20" t="s">
        <v>1771</v>
      </c>
      <c r="C877" s="22" t="s">
        <v>9</v>
      </c>
      <c r="D877" s="36" t="str">
        <f>HYPERLINK("https://intranet.mha.org.uk/search?q="&amp;Table4[[#This Row],[Ref]]&amp;"&amp;qs=true","Search")</f>
        <v>Search</v>
      </c>
      <c r="E877" s="43" t="s">
        <v>1772</v>
      </c>
      <c r="F877" s="45">
        <v>45108</v>
      </c>
      <c r="G877" s="43" t="s">
        <v>11</v>
      </c>
      <c r="H877" s="43" t="s">
        <v>1773</v>
      </c>
      <c r="I877" s="46">
        <v>879</v>
      </c>
      <c r="J877" s="44"/>
    </row>
    <row r="878" spans="2:10" ht="25.35" hidden="1" customHeight="1">
      <c r="B878" s="20" t="s">
        <v>1774</v>
      </c>
      <c r="C878" s="22" t="s">
        <v>9</v>
      </c>
      <c r="D878" s="36" t="str">
        <f>HYPERLINK("https://intranet.mha.org.uk/search?q="&amp;Table4[[#This Row],[Ref]]&amp;"&amp;qs=true","Search")</f>
        <v>Search</v>
      </c>
      <c r="E878" s="43" t="s">
        <v>1775</v>
      </c>
      <c r="F878" s="45">
        <v>45536</v>
      </c>
      <c r="G878" s="43" t="s">
        <v>11</v>
      </c>
      <c r="H878" s="43" t="s">
        <v>1773</v>
      </c>
      <c r="I878" s="46">
        <v>880</v>
      </c>
      <c r="J878" s="44"/>
    </row>
    <row r="879" spans="2:10" ht="25.35" hidden="1" customHeight="1">
      <c r="B879" s="20" t="s">
        <v>1776</v>
      </c>
      <c r="C879" s="22" t="s">
        <v>9</v>
      </c>
      <c r="D879" s="36" t="str">
        <f>HYPERLINK("https://intranet.mha.org.uk/search?q="&amp;Table4[[#This Row],[Ref]]&amp;"&amp;qs=true","Search")</f>
        <v>Search</v>
      </c>
      <c r="E879" s="43" t="s">
        <v>1777</v>
      </c>
      <c r="F879" s="45">
        <v>45413</v>
      </c>
      <c r="G879" s="43" t="s">
        <v>11</v>
      </c>
      <c r="H879" s="43" t="s">
        <v>1773</v>
      </c>
      <c r="I879" s="46">
        <v>881</v>
      </c>
      <c r="J879" s="44"/>
    </row>
    <row r="880" spans="2:10" ht="25.35" hidden="1" customHeight="1">
      <c r="B880" s="20" t="s">
        <v>1778</v>
      </c>
      <c r="C880" s="22" t="s">
        <v>9</v>
      </c>
      <c r="D880" s="36" t="str">
        <f>HYPERLINK("https://intranet.mha.org.uk/search?q="&amp;Table4[[#This Row],[Ref]]&amp;"&amp;qs=true","Search")</f>
        <v>Search</v>
      </c>
      <c r="E880" s="43" t="s">
        <v>1779</v>
      </c>
      <c r="F880" s="45">
        <v>45231</v>
      </c>
      <c r="G880" s="43" t="s">
        <v>11</v>
      </c>
      <c r="H880" s="43" t="s">
        <v>1773</v>
      </c>
      <c r="I880" s="46">
        <v>882</v>
      </c>
      <c r="J880" s="44"/>
    </row>
    <row r="881" spans="2:10" ht="25.35" hidden="1" customHeight="1">
      <c r="B881" s="20" t="s">
        <v>1780</v>
      </c>
      <c r="C881" s="22" t="s">
        <v>9</v>
      </c>
      <c r="D881" s="36" t="str">
        <f>HYPERLINK("https://intranet.mha.org.uk/search?q="&amp;Table4[[#This Row],[Ref]]&amp;"&amp;qs=true","Search")</f>
        <v>Search</v>
      </c>
      <c r="E881" s="43" t="s">
        <v>1781</v>
      </c>
      <c r="F881" s="45">
        <v>45139</v>
      </c>
      <c r="G881" s="43" t="s">
        <v>11</v>
      </c>
      <c r="H881" s="43" t="s">
        <v>1773</v>
      </c>
      <c r="I881" s="46">
        <v>883</v>
      </c>
      <c r="J881" s="44"/>
    </row>
    <row r="882" spans="2:10" ht="25.35" hidden="1" customHeight="1">
      <c r="B882" s="20" t="s">
        <v>1782</v>
      </c>
      <c r="C882" s="37" t="s">
        <v>9</v>
      </c>
      <c r="D882" s="36" t="str">
        <f>HYPERLINK("https://intranet.mha.org.uk/search?q="&amp;Table4[[#This Row],[Ref]]&amp;"&amp;qs=true","Search")</f>
        <v>Search</v>
      </c>
      <c r="E882" s="43" t="s">
        <v>1783</v>
      </c>
      <c r="F882" s="45">
        <v>45474</v>
      </c>
      <c r="G882" s="43" t="s">
        <v>11</v>
      </c>
      <c r="H882" s="43" t="s">
        <v>1773</v>
      </c>
      <c r="I882" s="46">
        <v>884</v>
      </c>
      <c r="J882" s="44"/>
    </row>
    <row r="883" spans="2:10" ht="25.35" hidden="1" customHeight="1">
      <c r="B883" s="40" t="s">
        <v>1784</v>
      </c>
      <c r="C883" s="41" t="s">
        <v>9</v>
      </c>
      <c r="D883" s="36" t="str">
        <f>HYPERLINK("https://intranet.mha.org.uk/search?q="&amp;Table4[[#This Row],[Ref]]&amp;"&amp;qs=true","Search")</f>
        <v>Search</v>
      </c>
      <c r="E883" s="56" t="s">
        <v>1785</v>
      </c>
      <c r="F883" s="57">
        <v>45627</v>
      </c>
      <c r="G883" s="43" t="s">
        <v>11</v>
      </c>
      <c r="H883" s="43" t="s">
        <v>1773</v>
      </c>
      <c r="I883" s="46">
        <v>885</v>
      </c>
      <c r="J883" s="58"/>
    </row>
    <row r="884" spans="2:10" ht="26.1" hidden="1" customHeight="1">
      <c r="B884" s="40" t="s">
        <v>1786</v>
      </c>
      <c r="C884" s="41" t="s">
        <v>9</v>
      </c>
      <c r="D884" s="36" t="str">
        <f>HYPERLINK("https://intranet.mha.org.uk/search?q="&amp;Table4[[#This Row],[Ref]]&amp;"&amp;qs=true","Search")</f>
        <v>Search</v>
      </c>
      <c r="E884" s="56" t="s">
        <v>1787</v>
      </c>
      <c r="F884" s="57">
        <v>45627</v>
      </c>
      <c r="G884" s="43" t="s">
        <v>42</v>
      </c>
      <c r="H884" s="43" t="s">
        <v>1773</v>
      </c>
      <c r="I884" s="46">
        <v>886</v>
      </c>
      <c r="J884" s="58"/>
    </row>
    <row r="885" spans="2:10" ht="23.85" hidden="1" customHeight="1">
      <c r="B885" s="59" t="s">
        <v>1788</v>
      </c>
      <c r="C885" s="41" t="s">
        <v>9</v>
      </c>
      <c r="D885" s="36" t="str">
        <f>HYPERLINK("https://intranet.mha.org.uk/search?q="&amp;Table4[[#This Row],[Ref]]&amp;"&amp;qs=true","Search")</f>
        <v>Search</v>
      </c>
      <c r="E885" s="56" t="s">
        <v>1789</v>
      </c>
      <c r="F885" s="57">
        <v>45627</v>
      </c>
      <c r="G885" s="43" t="s">
        <v>42</v>
      </c>
      <c r="H885" s="43" t="s">
        <v>1773</v>
      </c>
      <c r="I885" s="46">
        <v>887</v>
      </c>
      <c r="J885" s="58"/>
    </row>
  </sheetData>
  <conditionalFormatting sqref="K883:K1048576">
    <cfRule type="containsText" dxfId="15" priority="2" operator="containsText" text="First Prompt">
      <formula>NOT(ISERROR(SEARCH("First Prompt",K883)))</formula>
    </cfRule>
    <cfRule type="containsText" dxfId="14" priority="3" operator="containsText" text="Second Prompt">
      <formula>NOT(ISERROR(SEARCH("Second Prompt",K883)))</formula>
    </cfRule>
    <cfRule type="containsText" dxfId="13" priority="4" operator="containsText" text="Active Review">
      <formula>NOT(ISERROR(SEARCH("Active Review",K883)))</formula>
    </cfRule>
  </conditionalFormatting>
  <pageMargins left="0.70866141732283472" right="0.70866141732283472" top="0.74803149606299213" bottom="0.74803149606299213" header="0.31496062992125984" footer="0.31496062992125984"/>
  <pageSetup paperSize="9" fitToHeight="0" orientation="landscape" r:id="rId1"/>
  <headerFooter scaleWithDoc="0">
    <oddFooter>&amp;C&amp;A</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K36"/>
  <sheetViews>
    <sheetView showWhiteSpace="0" zoomScaleNormal="100" workbookViewId="0">
      <selection activeCell="D32" sqref="D32"/>
    </sheetView>
  </sheetViews>
  <sheetFormatPr defaultColWidth="9.28515625" defaultRowHeight="14.45"/>
  <cols>
    <col min="1" max="1" width="45.7109375" customWidth="1"/>
    <col min="2" max="6" width="20.7109375" style="2" customWidth="1"/>
    <col min="7" max="7" width="20.7109375" customWidth="1"/>
    <col min="10" max="10" width="14.5703125" bestFit="1" customWidth="1"/>
    <col min="11" max="11" width="13.140625" customWidth="1"/>
  </cols>
  <sheetData>
    <row r="1" spans="1:11">
      <c r="A1" t="s">
        <v>1790</v>
      </c>
      <c r="B1" s="10" t="s">
        <v>1791</v>
      </c>
      <c r="C1" s="5" t="s">
        <v>1792</v>
      </c>
      <c r="D1" s="11" t="s">
        <v>1793</v>
      </c>
      <c r="E1" s="12" t="s">
        <v>1794</v>
      </c>
      <c r="F1" s="4" t="s">
        <v>1795</v>
      </c>
      <c r="J1" t="s">
        <v>1796</v>
      </c>
      <c r="K1" t="s">
        <v>1797</v>
      </c>
    </row>
    <row r="2" spans="1:11">
      <c r="A2" t="s">
        <v>1798</v>
      </c>
      <c r="B2" s="3" t="e">
        <f>COUNTIFS('Policy Index'!#REF!,"&gt;180",'Policy Index'!$H:$H,"Common")</f>
        <v>#REF!</v>
      </c>
      <c r="C2" s="3" t="e">
        <f>F2-(B2+D2+E2)</f>
        <v>#REF!</v>
      </c>
      <c r="D2" s="3" t="e">
        <f>COUNTIFS('Policy Index'!#REF!,"&lt;90",'Policy Index'!#REF!,"&gt;0",'Policy Index'!$H:$H,"Common")</f>
        <v>#REF!</v>
      </c>
      <c r="E2" s="3" t="e">
        <f>COUNTIFS('Policy Index'!#REF!,"&lt;1",'Policy Index'!$H:$H,"Common")</f>
        <v>#REF!</v>
      </c>
      <c r="F2" s="2">
        <f>COUNTIF('Policy Index'!$H:$H,"Common")</f>
        <v>105</v>
      </c>
      <c r="G2" s="3" t="e">
        <f>SUM(B2:E2)</f>
        <v>#REF!</v>
      </c>
      <c r="H2" s="3" t="e">
        <f>F2-G2</f>
        <v>#REF!</v>
      </c>
      <c r="J2" s="2">
        <f>COUNTIFS('Policy Index'!$C:$C,"Y",'Policy Index'!$H:$H,"Common")</f>
        <v>51</v>
      </c>
      <c r="K2" s="19">
        <f>IFERROR(J2/G2,0)</f>
        <v>0</v>
      </c>
    </row>
    <row r="3" spans="1:11">
      <c r="A3" t="s">
        <v>1799</v>
      </c>
      <c r="B3" s="3" t="e">
        <f>COUNTIFS('Policy Index'!#REF!,"&gt;180",'Policy Index'!$H:$H,"Homes")</f>
        <v>#REF!</v>
      </c>
      <c r="C3" s="3" t="e">
        <f t="shared" ref="C3:C25" si="0">F3-(B3+D3+E3)</f>
        <v>#REF!</v>
      </c>
      <c r="D3" s="3" t="e">
        <f>COUNTIFS('Policy Index'!#REF!,"&lt;90",'Policy Index'!#REF!,"&gt;0",'Policy Index'!$H:$H,"Homes")</f>
        <v>#REF!</v>
      </c>
      <c r="E3" s="3" t="e">
        <f>COUNTIFS('Policy Index'!#REF!,"&lt;1",'Policy Index'!$H:$H,"Homes")</f>
        <v>#REF!</v>
      </c>
      <c r="F3" s="2">
        <f>COUNTIF('Policy Index'!$H:$H,"Homes")</f>
        <v>48</v>
      </c>
      <c r="G3" s="3" t="e">
        <f t="shared" ref="G3:G25" si="1">SUM(B3:E3)</f>
        <v>#REF!</v>
      </c>
      <c r="H3" s="3" t="e">
        <f t="shared" ref="H3:H25" si="2">F3-G3</f>
        <v>#REF!</v>
      </c>
      <c r="J3" s="3">
        <f>COUNTIFS('Policy Index'!$C:$C,"Y",'Policy Index'!$H:$H,"Homes")</f>
        <v>22</v>
      </c>
      <c r="K3" s="19">
        <f t="shared" ref="K3:K25" si="3">IFERROR(J3/G3,0)</f>
        <v>0</v>
      </c>
    </row>
    <row r="4" spans="1:11">
      <c r="A4" t="s">
        <v>1800</v>
      </c>
      <c r="B4" s="3" t="e">
        <f>COUNTIFS('Policy Index'!#REF!,"&gt;180",'Policy Index'!$H:$H,"Medication")</f>
        <v>#REF!</v>
      </c>
      <c r="C4" s="3" t="e">
        <f t="shared" si="0"/>
        <v>#REF!</v>
      </c>
      <c r="D4" s="3" t="e">
        <f>COUNTIFS('Policy Index'!#REF!,"&lt;90",'Policy Index'!#REF!,"&gt;0",'Policy Index'!$H:$H,"Medication")</f>
        <v>#REF!</v>
      </c>
      <c r="E4" s="3" t="e">
        <f>COUNTIFS('Policy Index'!#REF!,"&lt;1",'Policy Index'!$H:$H,"Medication")</f>
        <v>#REF!</v>
      </c>
      <c r="F4" s="2">
        <f>COUNTIF('Policy Index'!$H:$H,"Medication")</f>
        <v>60</v>
      </c>
      <c r="G4" s="3" t="e">
        <f t="shared" si="1"/>
        <v>#REF!</v>
      </c>
      <c r="H4" s="3" t="e">
        <f t="shared" ref="H4" si="4">F4-G4</f>
        <v>#REF!</v>
      </c>
      <c r="J4" s="3">
        <f>COUNTIFS('Policy Index'!$C:$C,"Y",'Policy Index'!$H:$H,"Medication")</f>
        <v>60</v>
      </c>
      <c r="K4" s="19">
        <f t="shared" si="3"/>
        <v>0</v>
      </c>
    </row>
    <row r="5" spans="1:11">
      <c r="A5" t="s">
        <v>1801</v>
      </c>
      <c r="B5" s="3" t="e">
        <f>COUNTIFS('Policy Index'!#REF!,"&gt;180",'Policy Index'!$H:$H,"Nursing")</f>
        <v>#REF!</v>
      </c>
      <c r="C5" s="3" t="e">
        <f t="shared" si="0"/>
        <v>#REF!</v>
      </c>
      <c r="D5" s="3" t="e">
        <f>COUNTIFS('Policy Index'!#REF!,"&lt;90",'Policy Index'!#REF!,"&gt;0",'Policy Index'!$H:$H,"Nursing")</f>
        <v>#REF!</v>
      </c>
      <c r="E5" s="3" t="e">
        <f>COUNTIFS('Policy Index'!#REF!,"&lt;1",'Policy Index'!$H:$H,"Nursing")</f>
        <v>#REF!</v>
      </c>
      <c r="F5" s="2">
        <f>COUNTIF('Policy Index'!$H:$H,"Nursing")</f>
        <v>57</v>
      </c>
      <c r="G5" s="3" t="e">
        <f t="shared" si="1"/>
        <v>#REF!</v>
      </c>
      <c r="H5" s="3" t="e">
        <f t="shared" si="2"/>
        <v>#REF!</v>
      </c>
      <c r="J5" s="3">
        <f>COUNTIFS('Policy Index'!$C:$C,"Y",'Policy Index'!$H:$H,"Nursing")</f>
        <v>57</v>
      </c>
      <c r="K5" s="19">
        <f t="shared" si="3"/>
        <v>0</v>
      </c>
    </row>
    <row r="6" spans="1:11">
      <c r="A6" t="s">
        <v>1802</v>
      </c>
      <c r="B6" s="3" t="e">
        <f>COUNTIFS('Policy Index'!#REF!,"&gt;180",'Policy Index'!$H:$H,"Domiciliary")</f>
        <v>#REF!</v>
      </c>
      <c r="C6" s="3" t="e">
        <f t="shared" si="0"/>
        <v>#REF!</v>
      </c>
      <c r="D6" s="3" t="e">
        <f>COUNTIFS('Policy Index'!#REF!,"&lt;90",'Policy Index'!#REF!,"&gt;0",'Policy Index'!$H:$H,"Domiciliary")</f>
        <v>#REF!</v>
      </c>
      <c r="E6" s="3" t="e">
        <f>COUNTIFS('Policy Index'!#REF!,"&lt;1",'Policy Index'!$H:$H,"Domiciliary")</f>
        <v>#REF!</v>
      </c>
      <c r="F6" s="2">
        <f>COUNTIF('Policy Index'!$H:$H,"Domiciliary")</f>
        <v>66</v>
      </c>
      <c r="G6" s="3" t="e">
        <f t="shared" si="1"/>
        <v>#REF!</v>
      </c>
      <c r="H6" s="3" t="e">
        <f t="shared" si="2"/>
        <v>#REF!</v>
      </c>
      <c r="J6" s="3">
        <f>COUNTIFS('Policy Index'!$C:$C,"Y",'Policy Index'!$H:$H,"Domiciliary")</f>
        <v>14</v>
      </c>
      <c r="K6" s="19">
        <f t="shared" si="3"/>
        <v>0</v>
      </c>
    </row>
    <row r="7" spans="1:11">
      <c r="A7" t="s">
        <v>1803</v>
      </c>
      <c r="B7" s="3" t="e">
        <f>COUNTIFS('Policy Index'!#REF!,"&gt;180",'Policy Index'!$H:$H,"Communities")</f>
        <v>#REF!</v>
      </c>
      <c r="C7" s="3" t="e">
        <f t="shared" si="0"/>
        <v>#REF!</v>
      </c>
      <c r="D7" s="3" t="e">
        <f>COUNTIFS('Policy Index'!#REF!,"&lt;90",'Policy Index'!#REF!,"&gt;0",'Policy Index'!$H:$H,"Communities")</f>
        <v>#REF!</v>
      </c>
      <c r="E7" s="3" t="e">
        <f>COUNTIFS('Policy Index'!#REF!,"&lt;1",'Policy Index'!$H:$H,"Communities")</f>
        <v>#REF!</v>
      </c>
      <c r="F7" s="2">
        <f>COUNTIF('Policy Index'!$H:$H,"Communities")</f>
        <v>35</v>
      </c>
      <c r="G7" s="3" t="e">
        <f t="shared" si="1"/>
        <v>#REF!</v>
      </c>
      <c r="H7" s="3" t="e">
        <f t="shared" si="2"/>
        <v>#REF!</v>
      </c>
      <c r="J7" s="3">
        <f>COUNTIFS('Policy Index'!$C:$C,"Y",'Policy Index'!$H:$H,"Communities")</f>
        <v>21</v>
      </c>
      <c r="K7" s="19">
        <f t="shared" si="3"/>
        <v>0</v>
      </c>
    </row>
    <row r="8" spans="1:11">
      <c r="A8" t="s">
        <v>1804</v>
      </c>
      <c r="B8" s="3" t="e">
        <f>COUNTIFS('Policy Index'!#REF!,"&gt;180",'Policy Index'!$H:$H,"Housing")</f>
        <v>#REF!</v>
      </c>
      <c r="C8" s="3" t="e">
        <f t="shared" si="0"/>
        <v>#REF!</v>
      </c>
      <c r="D8" s="3" t="e">
        <f>COUNTIFS('Policy Index'!#REF!,"&lt;90",'Policy Index'!#REF!,"&gt;0",'Policy Index'!$H:$H,"Housing")</f>
        <v>#REF!</v>
      </c>
      <c r="E8" s="3" t="e">
        <f>COUNTIFS('Policy Index'!#REF!,"&lt;1",'Policy Index'!$H:$H,"Housing")</f>
        <v>#REF!</v>
      </c>
      <c r="F8" s="2">
        <f>COUNTIF('Policy Index'!$H:$H,"Housing")</f>
        <v>69</v>
      </c>
      <c r="G8" s="3" t="e">
        <f t="shared" si="1"/>
        <v>#REF!</v>
      </c>
      <c r="H8" s="3" t="e">
        <f t="shared" si="2"/>
        <v>#REF!</v>
      </c>
      <c r="J8" s="3">
        <f>COUNTIFS('Policy Index'!$C:$C,"Y",'Policy Index'!$H:$H,"Housing")</f>
        <v>57</v>
      </c>
      <c r="K8" s="19">
        <f t="shared" si="3"/>
        <v>0</v>
      </c>
    </row>
    <row r="9" spans="1:11">
      <c r="A9" t="s">
        <v>1805</v>
      </c>
      <c r="B9" s="3" t="e">
        <f>COUNTIFS('Policy Index'!#REF!,"&gt;180",'Policy Index'!$H:$H,"Daycare")</f>
        <v>#REF!</v>
      </c>
      <c r="C9" s="3" t="e">
        <f t="shared" si="0"/>
        <v>#REF!</v>
      </c>
      <c r="D9" s="3" t="e">
        <f>COUNTIFS('Policy Index'!#REF!,"&lt;90",'Policy Index'!#REF!,"&gt;0",'Policy Index'!$H:$H,"Daycare")</f>
        <v>#REF!</v>
      </c>
      <c r="E9" s="3" t="e">
        <f>COUNTIFS('Policy Index'!#REF!,"&lt;1",'Policy Index'!$H:$H,"Daycare")</f>
        <v>#REF!</v>
      </c>
      <c r="F9" s="2">
        <f>COUNTIF('Policy Index'!$H:$H,"Daycare")</f>
        <v>27</v>
      </c>
      <c r="G9" s="3" t="e">
        <f t="shared" si="1"/>
        <v>#REF!</v>
      </c>
      <c r="H9" s="3" t="e">
        <f t="shared" si="2"/>
        <v>#REF!</v>
      </c>
      <c r="J9" s="3">
        <f>COUNTIFS('Policy Index'!$C:$C,"Y",'Policy Index'!$H:$H,"Daycare")</f>
        <v>27</v>
      </c>
      <c r="K9" s="19">
        <f t="shared" si="3"/>
        <v>0</v>
      </c>
    </row>
    <row r="10" spans="1:11">
      <c r="A10" t="s">
        <v>1806</v>
      </c>
      <c r="B10" s="3" t="e">
        <f>COUNTIFS('Policy Index'!#REF!,"&gt;180",'Policy Index'!$H:$H,"Volunteers")</f>
        <v>#REF!</v>
      </c>
      <c r="C10" s="3" t="e">
        <f t="shared" si="0"/>
        <v>#REF!</v>
      </c>
      <c r="D10" s="3" t="e">
        <f>COUNTIFS('Policy Index'!#REF!,"&lt;90",'Policy Index'!#REF!,"&gt;0",'Policy Index'!$H:$H,"Volunteers")</f>
        <v>#REF!</v>
      </c>
      <c r="E10" s="3" t="e">
        <f>COUNTIFS('Policy Index'!#REF!,"&lt;1",'Policy Index'!$H:$H,"Volunteers")</f>
        <v>#REF!</v>
      </c>
      <c r="F10" s="2">
        <f>COUNTIF('Policy Index'!$H:$H,"Volunteers")</f>
        <v>9</v>
      </c>
      <c r="G10" s="3" t="e">
        <f t="shared" si="1"/>
        <v>#REF!</v>
      </c>
      <c r="H10" s="3" t="e">
        <f t="shared" si="2"/>
        <v>#REF!</v>
      </c>
      <c r="J10" s="3">
        <f>COUNTIFS('Policy Index'!$C:$C,"Y",'Policy Index'!$H:$H,"Volunteers")</f>
        <v>9</v>
      </c>
      <c r="K10" s="19">
        <f t="shared" si="3"/>
        <v>0</v>
      </c>
    </row>
    <row r="11" spans="1:11">
      <c r="A11" t="s">
        <v>1807</v>
      </c>
      <c r="B11" s="3" t="e">
        <f>COUNTIFS('Policy Index'!#REF!,"&gt;180",'Policy Index'!$H:$H,"Health &amp; Safety")</f>
        <v>#REF!</v>
      </c>
      <c r="C11" s="3" t="e">
        <f t="shared" si="0"/>
        <v>#REF!</v>
      </c>
      <c r="D11" s="3" t="e">
        <f>COUNTIFS('Policy Index'!#REF!,"&lt;90",'Policy Index'!#REF!,"&gt;0",'Policy Index'!$H:$H,"Health &amp; Safety")</f>
        <v>#REF!</v>
      </c>
      <c r="E11" s="3" t="e">
        <f>COUNTIFS('Policy Index'!#REF!,"&lt;1",'Policy Index'!$H:$H,"Health &amp; Safety")</f>
        <v>#REF!</v>
      </c>
      <c r="F11" s="2">
        <f>COUNTIF('Policy Index'!$H:$H,"Health &amp; Safety")</f>
        <v>61</v>
      </c>
      <c r="G11" s="3" t="e">
        <f t="shared" si="1"/>
        <v>#REF!</v>
      </c>
      <c r="H11" s="3" t="e">
        <f t="shared" si="2"/>
        <v>#REF!</v>
      </c>
      <c r="J11" s="3">
        <f>COUNTIFS('Policy Index'!$C:$C,"Y",'Policy Index'!$H:$H,"Health &amp; Safety")</f>
        <v>50</v>
      </c>
      <c r="K11" s="19">
        <f t="shared" si="3"/>
        <v>0</v>
      </c>
    </row>
    <row r="12" spans="1:11">
      <c r="A12" t="s">
        <v>1808</v>
      </c>
      <c r="B12" s="3" t="e">
        <f>COUNTIFS('Policy Index'!#REF!,"&gt;180",'Policy Index'!$H:$H,"Estates")</f>
        <v>#REF!</v>
      </c>
      <c r="C12" s="3" t="e">
        <f t="shared" si="0"/>
        <v>#REF!</v>
      </c>
      <c r="D12" s="3" t="e">
        <f>COUNTIFS('Policy Index'!#REF!,"&lt;90",'Policy Index'!#REF!,"&gt;0",'Policy Index'!$H:$H,"Estates")</f>
        <v>#REF!</v>
      </c>
      <c r="E12" s="3" t="e">
        <f>COUNTIFS('Policy Index'!#REF!,"&lt;1",'Policy Index'!$H:$H,"Estates")</f>
        <v>#REF!</v>
      </c>
      <c r="F12" s="2">
        <f>COUNTIF('Policy Index'!$H:$H,"Estates")</f>
        <v>5</v>
      </c>
      <c r="G12" s="3" t="e">
        <f t="shared" si="1"/>
        <v>#REF!</v>
      </c>
      <c r="H12" s="3" t="e">
        <f t="shared" si="2"/>
        <v>#REF!</v>
      </c>
      <c r="J12" s="3">
        <f>COUNTIFS('Policy Index'!$C:$C,"Y",'Policy Index'!$H:$H,"Estates")</f>
        <v>5</v>
      </c>
      <c r="K12" s="19">
        <f t="shared" si="3"/>
        <v>0</v>
      </c>
    </row>
    <row r="13" spans="1:11">
      <c r="A13" t="s">
        <v>1809</v>
      </c>
      <c r="B13" s="3" t="e">
        <f>COUNTIFS('Policy Index'!#REF!,"&gt;180",'Policy Index'!$H:$H,"Catering")</f>
        <v>#REF!</v>
      </c>
      <c r="C13" s="3" t="e">
        <f t="shared" si="0"/>
        <v>#REF!</v>
      </c>
      <c r="D13" s="3" t="e">
        <f>COUNTIFS('Policy Index'!#REF!,"&lt;90",'Policy Index'!#REF!,"&gt;0",'Policy Index'!$H:$H,"Catering")</f>
        <v>#REF!</v>
      </c>
      <c r="E13" s="3" t="e">
        <f>COUNTIFS('Policy Index'!#REF!,"&lt;1",'Policy Index'!$H:$H,"Catering")</f>
        <v>#REF!</v>
      </c>
      <c r="F13" s="2">
        <f>COUNTIF('Policy Index'!$H:$H,"Catering")</f>
        <v>13</v>
      </c>
      <c r="G13" s="3" t="e">
        <f t="shared" si="1"/>
        <v>#REF!</v>
      </c>
      <c r="H13" s="3" t="e">
        <f t="shared" si="2"/>
        <v>#REF!</v>
      </c>
      <c r="J13" s="3">
        <f>COUNTIFS('Policy Index'!$C:$C,"Y",'Policy Index'!$H:$H,"Catering")</f>
        <v>13</v>
      </c>
      <c r="K13" s="19">
        <f t="shared" si="3"/>
        <v>0</v>
      </c>
    </row>
    <row r="14" spans="1:11">
      <c r="A14" t="s">
        <v>1810</v>
      </c>
      <c r="B14" s="3" t="e">
        <f>COUNTIFS('Policy Index'!#REF!,"&gt;180",'Policy Index'!$H:$H,"Food")</f>
        <v>#REF!</v>
      </c>
      <c r="C14" s="3" t="e">
        <f t="shared" si="0"/>
        <v>#REF!</v>
      </c>
      <c r="D14" s="3" t="e">
        <f>COUNTIFS('Policy Index'!#REF!,"&lt;90",'Policy Index'!#REF!,"&gt;0",'Policy Index'!$H:$H,"Food")</f>
        <v>#REF!</v>
      </c>
      <c r="E14" s="3" t="e">
        <f>COUNTIFS('Policy Index'!#REF!,"&lt;1",'Policy Index'!$H:$H,"Food")</f>
        <v>#REF!</v>
      </c>
      <c r="F14" s="2">
        <f>COUNTIF('Policy Index'!$H:$H,"Food")</f>
        <v>9</v>
      </c>
      <c r="G14" s="3" t="e">
        <f t="shared" si="1"/>
        <v>#REF!</v>
      </c>
      <c r="H14" s="3" t="e">
        <f t="shared" si="2"/>
        <v>#REF!</v>
      </c>
      <c r="J14" s="3">
        <f>COUNTIFS('Policy Index'!$C:$C,"Y",'Policy Index'!$H:$H,"Food")</f>
        <v>9</v>
      </c>
      <c r="K14" s="19">
        <f t="shared" si="3"/>
        <v>0</v>
      </c>
    </row>
    <row r="15" spans="1:11">
      <c r="A15" t="s">
        <v>1811</v>
      </c>
      <c r="B15" s="3" t="e">
        <f>COUNTIFS('Policy Index'!#REF!,"&gt;180",'Policy Index'!$H:$H,"Housekeeping CH")</f>
        <v>#REF!</v>
      </c>
      <c r="C15" s="3" t="e">
        <f t="shared" si="0"/>
        <v>#REF!</v>
      </c>
      <c r="D15" s="3" t="e">
        <f>COUNTIFS('Policy Index'!#REF!,"&lt;90",'Policy Index'!#REF!,"&gt;0",'Policy Index'!$H:$H,"Housekeeping CH")</f>
        <v>#REF!</v>
      </c>
      <c r="E15" s="3" t="e">
        <f>COUNTIFS('Policy Index'!#REF!,"&lt;1",'Policy Index'!$H:$H,"Housekeeping CH")</f>
        <v>#REF!</v>
      </c>
      <c r="F15" s="2">
        <f>COUNTIF('Policy Index'!$H:$H,"Housekeeping CH")</f>
        <v>20</v>
      </c>
      <c r="G15" s="3" t="e">
        <f t="shared" si="1"/>
        <v>#REF!</v>
      </c>
      <c r="H15" s="3" t="e">
        <f t="shared" si="2"/>
        <v>#REF!</v>
      </c>
      <c r="J15" s="3">
        <f>COUNTIFS('Policy Index'!$C:$C,"Y",'Policy Index'!$H:$H,"Housekeeping CH")</f>
        <v>1</v>
      </c>
      <c r="K15" s="19">
        <f t="shared" si="3"/>
        <v>0</v>
      </c>
    </row>
    <row r="16" spans="1:11">
      <c r="A16" t="s">
        <v>1812</v>
      </c>
      <c r="B16" s="3" t="e">
        <f>COUNTIFS('Policy Index'!#REF!,"&gt;180",'Policy Index'!$H:$H,"Housekeeping Common")</f>
        <v>#REF!</v>
      </c>
      <c r="C16" s="3" t="e">
        <f t="shared" ref="C16" si="5">F16-(B16+D16+E16)</f>
        <v>#REF!</v>
      </c>
      <c r="D16" s="3" t="e">
        <f>COUNTIFS('Policy Index'!#REF!,"&lt;90",'Policy Index'!#REF!,"&gt;0",'Policy Index'!$H:$H,"Housekeeping Common")</f>
        <v>#REF!</v>
      </c>
      <c r="E16" s="3" t="e">
        <f>COUNTIFS('Policy Index'!#REF!,"&lt;1",'Policy Index'!$H:$H,"Housekeeping Common")</f>
        <v>#REF!</v>
      </c>
      <c r="F16" s="2">
        <f>COUNTIF('Policy Index'!$H:$H,"Housekeeping Common")</f>
        <v>3</v>
      </c>
      <c r="G16" s="3" t="e">
        <f t="shared" ref="G16" si="6">SUM(B16:E16)</f>
        <v>#REF!</v>
      </c>
      <c r="H16" s="3" t="e">
        <f t="shared" ref="H16" si="7">F16-G16</f>
        <v>#REF!</v>
      </c>
      <c r="J16" s="3">
        <f>COUNTIFS('Policy Index'!$C:$C,"Y",'Policy Index'!$H:$H,"Housekeeping Common")</f>
        <v>0</v>
      </c>
      <c r="K16" s="19">
        <f t="shared" si="3"/>
        <v>0</v>
      </c>
    </row>
    <row r="17" spans="1:11">
      <c r="A17" t="s">
        <v>1813</v>
      </c>
      <c r="B17" s="3" t="e">
        <f>COUNTIFS('Policy Index'!#REF!,"&gt;180",'Policy Index'!$H:$H,"Housekeeping RL")</f>
        <v>#REF!</v>
      </c>
      <c r="C17" s="3" t="e">
        <f t="shared" si="0"/>
        <v>#REF!</v>
      </c>
      <c r="D17" s="3" t="e">
        <f>COUNTIFS('Policy Index'!#REF!,"&lt;90",'Policy Index'!#REF!,"&gt;0",'Policy Index'!$H:$H,"Housekeeping RL")</f>
        <v>#REF!</v>
      </c>
      <c r="E17" s="3" t="e">
        <f>COUNTIFS('Policy Index'!#REF!,"&lt;1",'Policy Index'!$H:$H,"Housekeeping RL")</f>
        <v>#REF!</v>
      </c>
      <c r="F17" s="2">
        <f>COUNTIF('Policy Index'!$H:$H,"Housekeeping RL")</f>
        <v>8</v>
      </c>
      <c r="G17" s="3" t="e">
        <f t="shared" si="1"/>
        <v>#REF!</v>
      </c>
      <c r="H17" s="3" t="e">
        <f t="shared" si="2"/>
        <v>#REF!</v>
      </c>
      <c r="J17" s="3">
        <f>COUNTIFS('Policy Index'!$C:$C,"Y",'Policy Index'!$H:$H,"Housekeeping RL")</f>
        <v>0</v>
      </c>
      <c r="K17" s="19">
        <f t="shared" si="3"/>
        <v>0</v>
      </c>
    </row>
    <row r="18" spans="1:11">
      <c r="A18" t="s">
        <v>1814</v>
      </c>
      <c r="B18" s="3" t="e">
        <f>COUNTIFS('Policy Index'!#REF!,"&gt;180",'Policy Index'!$H:$H,"Employment")</f>
        <v>#REF!</v>
      </c>
      <c r="C18" s="3" t="e">
        <f t="shared" si="0"/>
        <v>#REF!</v>
      </c>
      <c r="D18" s="3" t="e">
        <f>COUNTIFS('Policy Index'!#REF!,"&lt;90",'Policy Index'!#REF!,"&gt;0",'Policy Index'!$H:$H,"Employment")</f>
        <v>#REF!</v>
      </c>
      <c r="E18" s="3" t="e">
        <f>COUNTIFS('Policy Index'!#REF!,"&lt;1",'Policy Index'!$H:$H,"Employment")</f>
        <v>#REF!</v>
      </c>
      <c r="F18" s="2">
        <f>COUNTIF('Policy Index'!$H:$H,"Employment")</f>
        <v>145</v>
      </c>
      <c r="G18" s="3" t="e">
        <f t="shared" si="1"/>
        <v>#REF!</v>
      </c>
      <c r="H18" s="3" t="e">
        <f t="shared" si="2"/>
        <v>#REF!</v>
      </c>
      <c r="J18" s="3">
        <f>COUNTIFS('Policy Index'!$C:$C,"Y",'Policy Index'!$H:$H,"Employment")</f>
        <v>119</v>
      </c>
      <c r="K18" s="19">
        <f t="shared" si="3"/>
        <v>0</v>
      </c>
    </row>
    <row r="19" spans="1:11">
      <c r="A19" t="s">
        <v>1815</v>
      </c>
      <c r="B19" s="3" t="e">
        <f>COUNTIFS('Policy Index'!#REF!,"&gt;180",'Policy Index'!$H:$H,"IT")</f>
        <v>#REF!</v>
      </c>
      <c r="C19" s="3" t="e">
        <f t="shared" si="0"/>
        <v>#REF!</v>
      </c>
      <c r="D19" s="3" t="e">
        <f>COUNTIFS('Policy Index'!#REF!,"&lt;90",'Policy Index'!#REF!,"&gt;0",'Policy Index'!$H:$H,"IT")</f>
        <v>#REF!</v>
      </c>
      <c r="E19" s="3" t="e">
        <f>COUNTIFS('Policy Index'!#REF!,"&lt;1",'Policy Index'!$H:$H,"IT")</f>
        <v>#REF!</v>
      </c>
      <c r="F19" s="2">
        <f>COUNTIF('Policy Index'!$H:$H,"IT")</f>
        <v>11</v>
      </c>
      <c r="G19" s="3" t="e">
        <f t="shared" si="1"/>
        <v>#REF!</v>
      </c>
      <c r="H19" s="3" t="e">
        <f t="shared" si="2"/>
        <v>#REF!</v>
      </c>
      <c r="J19" s="3">
        <f>COUNTIFS('Policy Index'!$C:$C,"Y",'Policy Index'!$H:$H,"IT")</f>
        <v>11</v>
      </c>
      <c r="K19" s="19">
        <f t="shared" si="3"/>
        <v>0</v>
      </c>
    </row>
    <row r="20" spans="1:11">
      <c r="A20" t="s">
        <v>1816</v>
      </c>
      <c r="B20" s="3" t="e">
        <f>COUNTIFS('Policy Index'!#REF!,"&gt;180",'Policy Index'!$H:$H,"Marketing")</f>
        <v>#REF!</v>
      </c>
      <c r="C20" s="3" t="e">
        <f t="shared" si="0"/>
        <v>#REF!</v>
      </c>
      <c r="D20" s="3" t="e">
        <f>COUNTIFS('Policy Index'!#REF!,"&lt;90",'Policy Index'!#REF!,"&gt;0",'Policy Index'!$H:$H,"Marketing")</f>
        <v>#REF!</v>
      </c>
      <c r="E20" s="3" t="e">
        <f>COUNTIFS('Policy Index'!#REF!,"&lt;1",'Policy Index'!$H:$H,"Marketing")</f>
        <v>#REF!</v>
      </c>
      <c r="F20" s="2">
        <f>COUNTIF('Policy Index'!$H:$H,"Marketing")</f>
        <v>8</v>
      </c>
      <c r="G20" s="3" t="e">
        <f t="shared" si="1"/>
        <v>#REF!</v>
      </c>
      <c r="H20" s="3" t="e">
        <f t="shared" si="2"/>
        <v>#REF!</v>
      </c>
      <c r="J20" s="3">
        <f>COUNTIFS('Policy Index'!$C:$C,"Y",'Policy Index'!$H:$H,"Marketing")</f>
        <v>8</v>
      </c>
      <c r="K20" s="19">
        <f t="shared" si="3"/>
        <v>0</v>
      </c>
    </row>
    <row r="21" spans="1:11">
      <c r="A21" t="s">
        <v>1817</v>
      </c>
      <c r="B21" s="3" t="e">
        <f>COUNTIFS('Policy Index'!#REF!,"&gt;180",'Policy Index'!$H:$H,"Fundraising")</f>
        <v>#REF!</v>
      </c>
      <c r="C21" s="3" t="e">
        <f t="shared" si="0"/>
        <v>#REF!</v>
      </c>
      <c r="D21" s="3" t="e">
        <f>COUNTIFS('Policy Index'!#REF!,"&lt;90",'Policy Index'!#REF!,"&gt;0",'Policy Index'!$H:$H,"Fundraising")</f>
        <v>#REF!</v>
      </c>
      <c r="E21" s="3" t="e">
        <f>COUNTIFS('Policy Index'!#REF!,"&lt;1",'Policy Index'!$H:$H,"Fundraising")</f>
        <v>#REF!</v>
      </c>
      <c r="F21" s="2">
        <f>COUNTIF('Policy Index'!$H:$H,"Fundraising")</f>
        <v>11</v>
      </c>
      <c r="G21" s="3" t="e">
        <f t="shared" si="1"/>
        <v>#REF!</v>
      </c>
      <c r="H21" s="3" t="e">
        <f t="shared" ref="H21" si="8">F21-G21</f>
        <v>#REF!</v>
      </c>
      <c r="J21" s="3">
        <f>COUNTIFS('Policy Index'!$C:$C,"Y",'Policy Index'!$H:$H,"Fundraising")</f>
        <v>11</v>
      </c>
      <c r="K21" s="19">
        <f t="shared" si="3"/>
        <v>0</v>
      </c>
    </row>
    <row r="22" spans="1:11">
      <c r="A22" t="s">
        <v>1818</v>
      </c>
      <c r="B22" s="3" t="e">
        <f>COUNTIFS('Policy Index'!#REF!,"&gt;180",'Policy Index'!$H:$H,"Finance")</f>
        <v>#REF!</v>
      </c>
      <c r="C22" s="3" t="e">
        <f t="shared" si="0"/>
        <v>#REF!</v>
      </c>
      <c r="D22" s="3" t="e">
        <f>COUNTIFS('Policy Index'!#REF!,"&lt;90",'Policy Index'!#REF!,"&gt;0",'Policy Index'!$H:$H,"Finance")</f>
        <v>#REF!</v>
      </c>
      <c r="E22" s="3" t="e">
        <f>COUNTIFS('Policy Index'!#REF!,"&lt;1",'Policy Index'!$H:$H,"Finance")</f>
        <v>#REF!</v>
      </c>
      <c r="F22" s="2">
        <f>COUNTIF('Policy Index'!$H:$H,"Finance")</f>
        <v>24</v>
      </c>
      <c r="G22" s="3" t="e">
        <f t="shared" si="1"/>
        <v>#REF!</v>
      </c>
      <c r="H22" s="3" t="e">
        <f t="shared" si="2"/>
        <v>#REF!</v>
      </c>
      <c r="J22" s="3">
        <f>COUNTIFS('Policy Index'!$C:$C,"Y",'Policy Index'!$H:$H,"Finance")</f>
        <v>18</v>
      </c>
      <c r="K22" s="19">
        <f t="shared" si="3"/>
        <v>0</v>
      </c>
    </row>
    <row r="23" spans="1:11">
      <c r="A23" t="s">
        <v>1819</v>
      </c>
      <c r="B23" s="3" t="e">
        <f>COUNTIFS('Policy Index'!#REF!,"&gt;180",'Policy Index'!$H:$H,"Music Therapy")</f>
        <v>#REF!</v>
      </c>
      <c r="C23" s="3" t="e">
        <f t="shared" si="0"/>
        <v>#REF!</v>
      </c>
      <c r="D23" s="3" t="e">
        <f>COUNTIFS('Policy Index'!#REF!,"&lt;90",'Policy Index'!#REF!,"&gt;0",'Policy Index'!$H:$H,"Music Therapy")</f>
        <v>#REF!</v>
      </c>
      <c r="E23" s="3" t="e">
        <f>COUNTIFS('Policy Index'!#REF!,"&lt;1",'Policy Index'!$H:$H,"Music Therapy")</f>
        <v>#REF!</v>
      </c>
      <c r="F23" s="2">
        <f>COUNTIF('Policy Index'!$H:$H,"Music Therapy")</f>
        <v>6</v>
      </c>
      <c r="G23" s="3" t="e">
        <f t="shared" si="1"/>
        <v>#REF!</v>
      </c>
      <c r="H23" s="3" t="e">
        <f t="shared" si="2"/>
        <v>#REF!</v>
      </c>
      <c r="J23" s="3">
        <f>COUNTIFS('Policy Index'!$C:$C,"Y",'Policy Index'!$H:$H,"Music Therapy")</f>
        <v>6</v>
      </c>
      <c r="K23" s="19">
        <f t="shared" si="3"/>
        <v>0</v>
      </c>
    </row>
    <row r="24" spans="1:11">
      <c r="A24" t="s">
        <v>1820</v>
      </c>
      <c r="B24" s="3" t="e">
        <f>COUNTIFS('Policy Index'!#REF!,"&gt;180",'Policy Index'!$H:$H,"Information Governance")</f>
        <v>#REF!</v>
      </c>
      <c r="C24" s="3" t="e">
        <f t="shared" si="0"/>
        <v>#REF!</v>
      </c>
      <c r="D24" s="3" t="e">
        <f>COUNTIFS('Policy Index'!#REF!,"&lt;90",'Policy Index'!#REF!,"&gt;0",'Policy Index'!$H:$H,"Information Governance")</f>
        <v>#REF!</v>
      </c>
      <c r="E24" s="3" t="e">
        <f>COUNTIFS('Policy Index'!#REF!,"&lt;1",'Policy Index'!$H:$H,"Information Governance")</f>
        <v>#REF!</v>
      </c>
      <c r="F24" s="2">
        <f>COUNTIF('Policy Index'!$H:$H,"Information Governance")</f>
        <v>31</v>
      </c>
      <c r="G24" s="3" t="e">
        <f t="shared" si="1"/>
        <v>#REF!</v>
      </c>
      <c r="H24" s="3" t="e">
        <f t="shared" si="2"/>
        <v>#REF!</v>
      </c>
      <c r="J24" s="3">
        <f>COUNTIFS('Policy Index'!$C:$C,"Y",'Policy Index'!$H:$H,"Information Governance")</f>
        <v>31</v>
      </c>
      <c r="K24" s="19">
        <f t="shared" si="3"/>
        <v>0</v>
      </c>
    </row>
    <row r="25" spans="1:11">
      <c r="A25" t="s">
        <v>1821</v>
      </c>
      <c r="B25" s="3" t="e">
        <f>COUNTIFS('Policy Index'!#REF!,"&gt;180",'Policy Index'!$H:$H,"Governance")</f>
        <v>#REF!</v>
      </c>
      <c r="C25" s="3" t="e">
        <f t="shared" si="0"/>
        <v>#REF!</v>
      </c>
      <c r="D25" s="3" t="e">
        <f>COUNTIFS('Policy Index'!#REF!,"&lt;90",'Policy Index'!#REF!,"&gt;0",'Policy Index'!$H:$H,"Governance")</f>
        <v>#REF!</v>
      </c>
      <c r="E25" s="3" t="e">
        <f>COUNTIFS('Policy Index'!#REF!,"&lt;1",'Policy Index'!$H:$H,"Governance")</f>
        <v>#REF!</v>
      </c>
      <c r="F25" s="2">
        <f>COUNTIF('Policy Index'!$H:$H,"Governance")</f>
        <v>53</v>
      </c>
      <c r="G25" s="3" t="e">
        <f t="shared" si="1"/>
        <v>#REF!</v>
      </c>
      <c r="H25" s="3" t="e">
        <f t="shared" si="2"/>
        <v>#REF!</v>
      </c>
      <c r="J25" s="3">
        <f>COUNTIFS('Policy Index'!$C:$C,"Y",'Policy Index'!$H:$H,"Governance")</f>
        <v>26</v>
      </c>
      <c r="K25" s="19">
        <f t="shared" si="3"/>
        <v>0</v>
      </c>
    </row>
    <row r="27" spans="1:11">
      <c r="G27" s="3" t="e">
        <f>SUM(G2:G25)</f>
        <v>#REF!</v>
      </c>
      <c r="J27" s="2">
        <f>SUM(J2:J25)</f>
        <v>626</v>
      </c>
      <c r="K27" s="19" t="e">
        <f>J27/G27</f>
        <v>#REF!</v>
      </c>
    </row>
    <row r="28" spans="1:11">
      <c r="A28" s="1" t="s">
        <v>1822</v>
      </c>
      <c r="B28" s="16">
        <f>COUNTIF('Policy Index'!K:K,"Active Review")</f>
        <v>0</v>
      </c>
    </row>
    <row r="29" spans="1:11">
      <c r="A29" s="1" t="s">
        <v>1823</v>
      </c>
      <c r="B29" s="17">
        <f>COUNTIF('Policy Index'!K:K,"First Prompt")</f>
        <v>0</v>
      </c>
    </row>
    <row r="30" spans="1:11">
      <c r="A30" s="1" t="s">
        <v>1824</v>
      </c>
      <c r="B30" s="18">
        <f>COUNTIF('Policy Index'!K:K,"Second Prompt")</f>
        <v>0</v>
      </c>
    </row>
    <row r="36" spans="1:1">
      <c r="A36" s="1"/>
    </row>
  </sheetData>
  <pageMargins left="0.7" right="0.7" top="0.75" bottom="0.75" header="0.3" footer="0.3"/>
  <pageSetup paperSize="9" scale="7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1a67aad1-5399-4b65-a50a-06f38c7c7bdb">
      <Terms xmlns="http://schemas.microsoft.com/office/infopath/2007/PartnerControls"/>
    </lcf76f155ced4ddcb4097134ff3c332f>
    <TaxCatchAll xmlns="adf8f2a3-bd98-4281-b1be-bc644b57b0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775158CD68F4478BDB0D21BBCA1F9F" ma:contentTypeVersion="11" ma:contentTypeDescription="Create a new document." ma:contentTypeScope="" ma:versionID="12ebbaaf68536d81e82830a1f1c4e39a">
  <xsd:schema xmlns:xsd="http://www.w3.org/2001/XMLSchema" xmlns:xs="http://www.w3.org/2001/XMLSchema" xmlns:p="http://schemas.microsoft.com/office/2006/metadata/properties" xmlns:ns2="1a67aad1-5399-4b65-a50a-06f38c7c7bdb" xmlns:ns3="adf8f2a3-bd98-4281-b1be-bc644b57b058" targetNamespace="http://schemas.microsoft.com/office/2006/metadata/properties" ma:root="true" ma:fieldsID="fed36566bad2ce0dcac0d713eedacee9" ns2:_="" ns3:_="">
    <xsd:import namespace="1a67aad1-5399-4b65-a50a-06f38c7c7bdb"/>
    <xsd:import namespace="adf8f2a3-bd98-4281-b1be-bc644b57b05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7aad1-5399-4b65-a50a-06f38c7c7b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cf11136-f281-40ed-abe3-053b0bca1e56"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f8f2a3-bd98-4281-b1be-bc644b57b05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ad1d4fc-0c23-471d-820d-a28c23002a4c}" ma:internalName="TaxCatchAll" ma:showField="CatchAllData" ma:web="adf8f2a3-bd98-4281-b1be-bc644b57b05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9E4439-AC1E-4C84-8470-C3544B9DBD2F}"/>
</file>

<file path=customXml/itemProps2.xml><?xml version="1.0" encoding="utf-8"?>
<ds:datastoreItem xmlns:ds="http://schemas.openxmlformats.org/officeDocument/2006/customXml" ds:itemID="{4AC52D43-93D2-439E-B737-F6D5F0F04BC2}"/>
</file>

<file path=customXml/itemProps3.xml><?xml version="1.0" encoding="utf-8"?>
<ds:datastoreItem xmlns:ds="http://schemas.openxmlformats.org/officeDocument/2006/customXml" ds:itemID="{1932F5B7-4E69-4932-9BB1-C6DBD100975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Brett Harrison-Doyle</dc:creator>
  <cp:keywords/>
  <dc:description/>
  <cp:lastModifiedBy>Jason Ryan</cp:lastModifiedBy>
  <cp:revision/>
  <dcterms:created xsi:type="dcterms:W3CDTF">2014-07-07T08:50:40Z</dcterms:created>
  <dcterms:modified xsi:type="dcterms:W3CDTF">2025-02-05T12:14:04Z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0x01010063775158CD68F4478BDB0D21BBCA1F9F</vt:lpwstr>
  </property>
  <property fmtid="{D5CDD505-2E9C-101B-9397-08002B2CF9AE}" pid="3" name="MediaServiceImageTags">
    <vt:lpwstr/>
  </property>
</Properties>
</file>