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o\Desktop\"/>
    </mc:Choice>
  </mc:AlternateContent>
  <xr:revisionPtr revIDLastSave="0" documentId="13_ncr:1_{74A03215-5D29-468E-AF4B-75074CBC8D1B}" xr6:coauthVersionLast="46" xr6:coauthVersionMax="46" xr10:uidLastSave="{00000000-0000-0000-0000-000000000000}"/>
  <bookViews>
    <workbookView xWindow="28680" yWindow="-120" windowWidth="29040" windowHeight="15840" xr2:uid="{B1225E47-8F0B-410C-BB20-1AAB15728708}"/>
  </bookViews>
  <sheets>
    <sheet name="Safety st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7" i="1"/>
  <c r="H18" i="1"/>
  <c r="E20" i="1"/>
  <c r="E21" i="1" s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I15" i="1"/>
  <c r="I14" i="1"/>
  <c r="I13" i="1"/>
  <c r="I12" i="1"/>
  <c r="I11" i="1"/>
  <c r="I10" i="1"/>
  <c r="I9" i="1"/>
  <c r="I8" i="1"/>
  <c r="I7" i="1"/>
  <c r="I6" i="1"/>
  <c r="E19" i="1"/>
  <c r="E18" i="1"/>
  <c r="I18" i="1" l="1"/>
  <c r="F25" i="1" s="1"/>
  <c r="I17" i="1"/>
  <c r="I16" i="1"/>
</calcChain>
</file>

<file path=xl/sharedStrings.xml><?xml version="1.0" encoding="utf-8"?>
<sst xmlns="http://schemas.openxmlformats.org/spreadsheetml/2006/main" count="33" uniqueCount="33">
  <si>
    <t>Month</t>
  </si>
  <si>
    <t>Sales</t>
  </si>
  <si>
    <t>TOTAL</t>
  </si>
  <si>
    <t>Average /  Month</t>
  </si>
  <si>
    <t>Targeted Service Rate</t>
  </si>
  <si>
    <t>Z = Coefficient service</t>
  </si>
  <si>
    <t>Jan</t>
    <phoneticPr fontId="3" type="noConversion"/>
  </si>
  <si>
    <t>Feb</t>
    <phoneticPr fontId="3" type="noConversion"/>
  </si>
  <si>
    <t>Mar</t>
    <phoneticPr fontId="3" type="noConversion"/>
  </si>
  <si>
    <t>Apr</t>
    <phoneticPr fontId="3" type="noConversion"/>
  </si>
  <si>
    <t>May</t>
    <phoneticPr fontId="3" type="noConversion"/>
  </si>
  <si>
    <t>June</t>
    <phoneticPr fontId="3" type="noConversion"/>
  </si>
  <si>
    <t>July</t>
    <phoneticPr fontId="3" type="noConversion"/>
  </si>
  <si>
    <t>Aug</t>
    <phoneticPr fontId="3" type="noConversion"/>
  </si>
  <si>
    <t>Sept</t>
    <phoneticPr fontId="3" type="noConversion"/>
  </si>
  <si>
    <t>Oct</t>
    <phoneticPr fontId="3" type="noConversion"/>
  </si>
  <si>
    <t>Nov</t>
    <phoneticPr fontId="3" type="noConversion"/>
  </si>
  <si>
    <t>Dec</t>
    <phoneticPr fontId="3" type="noConversion"/>
  </si>
  <si>
    <t>Safety Stocks model</t>
    <phoneticPr fontId="3" type="noConversion"/>
  </si>
  <si>
    <t>Delivery</t>
  </si>
  <si>
    <t>Lead time (Days)</t>
  </si>
  <si>
    <t>Lead time (Month)</t>
  </si>
  <si>
    <t>Average Lead Time</t>
  </si>
  <si>
    <t>Max Lead Time</t>
  </si>
  <si>
    <t>Lead Time Standard Deviation</t>
  </si>
  <si>
    <t>Safety Stock</t>
    <phoneticPr fontId="3" type="noConversion"/>
  </si>
  <si>
    <t>=</t>
    <phoneticPr fontId="3" type="noConversion"/>
  </si>
  <si>
    <t>Service Rate</t>
  </si>
  <si>
    <t>Normal Distribution</t>
    <phoneticPr fontId="3" type="noConversion"/>
  </si>
  <si>
    <t>Z = Coefficient service</t>
    <phoneticPr fontId="3" type="noConversion"/>
  </si>
  <si>
    <r>
      <t>Z*</t>
    </r>
    <r>
      <rPr>
        <b/>
        <sz val="11"/>
        <color theme="1"/>
        <rFont val="Calibri"/>
        <family val="2"/>
        <charset val="161"/>
      </rPr>
      <t>Σ</t>
    </r>
    <r>
      <rPr>
        <b/>
        <sz val="11"/>
        <color theme="1"/>
        <rFont val="新細明體"/>
        <family val="2"/>
        <scheme val="minor"/>
      </rPr>
      <t>lt*D avg</t>
    </r>
    <phoneticPr fontId="3" type="noConversion"/>
  </si>
  <si>
    <t>MSIS 638</t>
    <phoneticPr fontId="3" type="noConversion"/>
  </si>
  <si>
    <t>Usually the service rate would be 90% or 95%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</si>
</sst>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_-* #,##0\ _€_-;\-* #,##0\ _€_-;_-* &quot;-&quot;??\ _€_-;_-@_-"/>
    <numFmt numFmtId="177" formatCode="0.0"/>
    <numFmt numFmtId="178" formatCode="0.0%"/>
  </numFmts>
  <fonts count="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b/>
      <sz val="11"/>
      <color theme="1"/>
      <name val="Calibri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176" fontId="0" fillId="0" borderId="4" xfId="1" applyNumberFormat="1" applyFont="1" applyBorder="1" applyAlignment="1"/>
    <xf numFmtId="176" fontId="0" fillId="0" borderId="6" xfId="1" applyNumberFormat="1" applyFont="1" applyBorder="1" applyAlignment="1"/>
    <xf numFmtId="176" fontId="2" fillId="0" borderId="8" xfId="1" applyNumberFormat="1" applyFont="1" applyBorder="1" applyAlignment="1"/>
    <xf numFmtId="176" fontId="2" fillId="0" borderId="4" xfId="1" applyNumberFormat="1" applyFont="1" applyBorder="1" applyAlignment="1"/>
    <xf numFmtId="0" fontId="2" fillId="3" borderId="1" xfId="0" applyFont="1" applyFill="1" applyBorder="1" applyAlignment="1"/>
    <xf numFmtId="9" fontId="0" fillId="4" borderId="2" xfId="0" applyNumberFormat="1" applyFill="1" applyBorder="1" applyAlignment="1"/>
    <xf numFmtId="0" fontId="2" fillId="3" borderId="3" xfId="0" applyFont="1" applyFill="1" applyBorder="1" applyAlignment="1"/>
    <xf numFmtId="2" fontId="0" fillId="0" borderId="4" xfId="0" applyNumberFormat="1" applyBorder="1" applyAlignment="1"/>
    <xf numFmtId="0" fontId="2" fillId="3" borderId="5" xfId="0" applyFont="1" applyFill="1" applyBorder="1" applyAlignment="1"/>
    <xf numFmtId="0" fontId="5" fillId="2" borderId="1" xfId="0" applyFont="1" applyFill="1" applyBorder="1" applyAlignment="1"/>
    <xf numFmtId="0" fontId="5" fillId="2" borderId="3" xfId="0" applyFont="1" applyFill="1" applyBorder="1" applyAlignment="1"/>
    <xf numFmtId="0" fontId="5" fillId="2" borderId="5" xfId="0" applyFont="1" applyFill="1" applyBorder="1" applyAlignment="1"/>
    <xf numFmtId="0" fontId="5" fillId="2" borderId="0" xfId="0" applyFont="1" applyFill="1">
      <alignment vertical="center"/>
    </xf>
    <xf numFmtId="0" fontId="2" fillId="2" borderId="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7" xfId="0" applyFont="1" applyFill="1" applyBorder="1" applyAlignment="1"/>
    <xf numFmtId="0" fontId="0" fillId="0" borderId="12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2" fillId="0" borderId="2" xfId="0" applyFont="1" applyBorder="1" applyAlignment="1"/>
    <xf numFmtId="178" fontId="0" fillId="2" borderId="3" xfId="2" applyNumberFormat="1" applyFont="1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9" fontId="0" fillId="4" borderId="3" xfId="0" applyNumberFormat="1" applyFill="1" applyBorder="1" applyAlignment="1">
      <alignment horizontal="center"/>
    </xf>
    <xf numFmtId="2" fontId="0" fillId="4" borderId="4" xfId="0" applyNumberFormat="1" applyFill="1" applyBorder="1" applyAlignment="1"/>
    <xf numFmtId="0" fontId="6" fillId="0" borderId="2" xfId="0" applyFont="1" applyBorder="1" applyAlignment="1">
      <alignment horizontal="center"/>
    </xf>
    <xf numFmtId="177" fontId="7" fillId="0" borderId="4" xfId="0" applyNumberFormat="1" applyFont="1" applyBorder="1" applyAlignment="1">
      <alignment horizontal="center"/>
    </xf>
    <xf numFmtId="177" fontId="7" fillId="0" borderId="6" xfId="0" applyNumberFormat="1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0" fontId="6" fillId="2" borderId="7" xfId="0" applyFont="1" applyFill="1" applyBorder="1" applyAlignment="1"/>
    <xf numFmtId="0" fontId="6" fillId="2" borderId="3" xfId="0" applyFont="1" applyFill="1" applyBorder="1" applyAlignment="1"/>
    <xf numFmtId="0" fontId="2" fillId="3" borderId="0" xfId="0" applyFont="1" applyFill="1" applyBorder="1" applyAlignment="1"/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center" vertical="center"/>
    </xf>
    <xf numFmtId="43" fontId="4" fillId="4" borderId="0" xfId="0" applyNumberFormat="1" applyFont="1" applyFill="1">
      <alignment vertical="center"/>
    </xf>
    <xf numFmtId="0" fontId="4" fillId="5" borderId="0" xfId="0" applyFont="1" applyFill="1">
      <alignment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4" fillId="6" borderId="0" xfId="0" applyFont="1" applyFill="1" applyBorder="1">
      <alignment vertic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B570-5C2B-422B-8A8F-10FF6B1B84E1}">
  <dimension ref="C2:L29"/>
  <sheetViews>
    <sheetView tabSelected="1" workbookViewId="0">
      <selection activeCell="H3" sqref="H3"/>
    </sheetView>
  </sheetViews>
  <sheetFormatPr defaultRowHeight="14.5" x14ac:dyDescent="0.3"/>
  <cols>
    <col min="3" max="3" width="9.796875" customWidth="1"/>
    <col min="4" max="4" width="26.69921875" bestFit="1" customWidth="1"/>
    <col min="5" max="5" width="13.796875" bestFit="1" customWidth="1"/>
    <col min="6" max="6" width="10.296875" customWidth="1"/>
    <col min="7" max="7" width="34.8984375" bestFit="1" customWidth="1"/>
    <col min="8" max="8" width="20.09765625" bestFit="1" customWidth="1"/>
    <col min="9" max="9" width="21.8984375" bestFit="1" customWidth="1"/>
    <col min="10" max="10" width="11.796875" customWidth="1"/>
    <col min="11" max="11" width="20.09765625" bestFit="1" customWidth="1"/>
    <col min="12" max="12" width="26.69921875" bestFit="1" customWidth="1"/>
    <col min="14" max="14" width="14.69921875" bestFit="1" customWidth="1"/>
    <col min="15" max="15" width="10.296875" customWidth="1"/>
  </cols>
  <sheetData>
    <row r="2" spans="4:12" x14ac:dyDescent="0.3">
      <c r="D2" s="39" t="s">
        <v>31</v>
      </c>
    </row>
    <row r="3" spans="4:12" x14ac:dyDescent="0.3">
      <c r="D3" s="14" t="s">
        <v>18</v>
      </c>
    </row>
    <row r="4" spans="4:12" ht="15" thickBot="1" x14ac:dyDescent="0.35"/>
    <row r="5" spans="4:12" ht="15" thickBot="1" x14ac:dyDescent="0.35">
      <c r="D5" s="11" t="s">
        <v>0</v>
      </c>
      <c r="E5" s="1" t="s">
        <v>1</v>
      </c>
      <c r="G5" s="15" t="s">
        <v>19</v>
      </c>
      <c r="H5" s="16" t="s">
        <v>20</v>
      </c>
      <c r="I5" s="27" t="s">
        <v>21</v>
      </c>
      <c r="K5" s="40" t="s">
        <v>28</v>
      </c>
      <c r="L5" s="41"/>
    </row>
    <row r="6" spans="4:12" x14ac:dyDescent="0.3">
      <c r="D6" s="12" t="s">
        <v>6</v>
      </c>
      <c r="E6" s="2">
        <v>1300</v>
      </c>
      <c r="G6" s="43">
        <v>1</v>
      </c>
      <c r="H6" s="17">
        <v>35</v>
      </c>
      <c r="I6" s="28">
        <f t="shared" ref="I6:I15" si="0">H6/30.5</f>
        <v>1.1475409836065573</v>
      </c>
      <c r="K6" s="15" t="s">
        <v>27</v>
      </c>
      <c r="L6" s="22" t="s">
        <v>29</v>
      </c>
    </row>
    <row r="7" spans="4:12" x14ac:dyDescent="0.3">
      <c r="D7" s="12" t="s">
        <v>7</v>
      </c>
      <c r="E7" s="2">
        <v>900</v>
      </c>
      <c r="G7" s="43">
        <v>2</v>
      </c>
      <c r="H7" s="17">
        <v>39</v>
      </c>
      <c r="I7" s="28">
        <f t="shared" si="0"/>
        <v>1.278688524590164</v>
      </c>
      <c r="K7" s="23">
        <v>0.999</v>
      </c>
      <c r="L7" s="9">
        <f t="shared" ref="L7:L27" si="1">NORMSINV(K7)</f>
        <v>3.0902323061678132</v>
      </c>
    </row>
    <row r="8" spans="4:12" x14ac:dyDescent="0.3">
      <c r="D8" s="12" t="s">
        <v>8</v>
      </c>
      <c r="E8" s="2">
        <v>1200</v>
      </c>
      <c r="G8" s="43">
        <v>3</v>
      </c>
      <c r="H8" s="17">
        <v>37</v>
      </c>
      <c r="I8" s="28">
        <f t="shared" si="0"/>
        <v>1.2131147540983607</v>
      </c>
      <c r="K8" s="24">
        <v>0.99</v>
      </c>
      <c r="L8" s="9">
        <f t="shared" si="1"/>
        <v>2.3263478740408408</v>
      </c>
    </row>
    <row r="9" spans="4:12" x14ac:dyDescent="0.3">
      <c r="D9" s="12" t="s">
        <v>9</v>
      </c>
      <c r="E9" s="2">
        <v>1100</v>
      </c>
      <c r="G9" s="43">
        <v>4</v>
      </c>
      <c r="H9" s="17">
        <v>41</v>
      </c>
      <c r="I9" s="28">
        <f t="shared" si="0"/>
        <v>1.3442622950819672</v>
      </c>
      <c r="K9" s="24">
        <v>0.98</v>
      </c>
      <c r="L9" s="9">
        <f t="shared" si="1"/>
        <v>2.0537489106318221</v>
      </c>
    </row>
    <row r="10" spans="4:12" x14ac:dyDescent="0.3">
      <c r="D10" s="12" t="s">
        <v>10</v>
      </c>
      <c r="E10" s="2">
        <v>1300</v>
      </c>
      <c r="G10" s="43">
        <v>5</v>
      </c>
      <c r="H10" s="17">
        <v>34</v>
      </c>
      <c r="I10" s="28">
        <f t="shared" si="0"/>
        <v>1.1147540983606556</v>
      </c>
      <c r="K10" s="24">
        <v>0.97</v>
      </c>
      <c r="L10" s="9">
        <f t="shared" si="1"/>
        <v>1.8807936081512504</v>
      </c>
    </row>
    <row r="11" spans="4:12" x14ac:dyDescent="0.3">
      <c r="D11" s="12" t="s">
        <v>11</v>
      </c>
      <c r="E11" s="2">
        <v>1200</v>
      </c>
      <c r="G11" s="43">
        <v>6</v>
      </c>
      <c r="H11" s="17">
        <v>28</v>
      </c>
      <c r="I11" s="28">
        <f t="shared" si="0"/>
        <v>0.91803278688524592</v>
      </c>
      <c r="K11" s="24">
        <v>0.96</v>
      </c>
      <c r="L11" s="9">
        <f t="shared" si="1"/>
        <v>1.7506860712521695</v>
      </c>
    </row>
    <row r="12" spans="4:12" x14ac:dyDescent="0.3">
      <c r="D12" s="12" t="s">
        <v>12</v>
      </c>
      <c r="E12" s="2">
        <v>900</v>
      </c>
      <c r="G12" s="43">
        <v>7</v>
      </c>
      <c r="H12" s="17">
        <v>38</v>
      </c>
      <c r="I12" s="28">
        <f t="shared" si="0"/>
        <v>1.2459016393442623</v>
      </c>
      <c r="K12" s="24">
        <v>0.95</v>
      </c>
      <c r="L12" s="9">
        <f t="shared" si="1"/>
        <v>1.6448536269514715</v>
      </c>
    </row>
    <row r="13" spans="4:12" x14ac:dyDescent="0.3">
      <c r="D13" s="12" t="s">
        <v>13</v>
      </c>
      <c r="E13" s="2">
        <v>1100</v>
      </c>
      <c r="G13" s="43">
        <v>8</v>
      </c>
      <c r="H13" s="17">
        <v>36</v>
      </c>
      <c r="I13" s="28">
        <f t="shared" si="0"/>
        <v>1.180327868852459</v>
      </c>
      <c r="K13" s="24">
        <v>0.94</v>
      </c>
      <c r="L13" s="9">
        <f t="shared" si="1"/>
        <v>1.5547735945968528</v>
      </c>
    </row>
    <row r="14" spans="4:12" x14ac:dyDescent="0.3">
      <c r="D14" s="12" t="s">
        <v>14</v>
      </c>
      <c r="E14" s="2">
        <v>800</v>
      </c>
      <c r="G14" s="43">
        <v>9</v>
      </c>
      <c r="H14" s="17">
        <v>31</v>
      </c>
      <c r="I14" s="28">
        <f t="shared" si="0"/>
        <v>1.0163934426229508</v>
      </c>
      <c r="K14" s="24">
        <v>0.93</v>
      </c>
      <c r="L14" s="9">
        <f t="shared" si="1"/>
        <v>1.4757910281791713</v>
      </c>
    </row>
    <row r="15" spans="4:12" ht="15" thickBot="1" x14ac:dyDescent="0.35">
      <c r="D15" s="12" t="s">
        <v>15</v>
      </c>
      <c r="E15" s="2">
        <v>1000</v>
      </c>
      <c r="G15" s="44">
        <v>10</v>
      </c>
      <c r="H15" s="18">
        <v>31</v>
      </c>
      <c r="I15" s="29">
        <f t="shared" si="0"/>
        <v>1.0163934426229508</v>
      </c>
      <c r="K15" s="24">
        <v>0.92</v>
      </c>
      <c r="L15" s="9">
        <f t="shared" si="1"/>
        <v>1.4050715603096329</v>
      </c>
    </row>
    <row r="16" spans="4:12" x14ac:dyDescent="0.3">
      <c r="D16" s="12" t="s">
        <v>16</v>
      </c>
      <c r="E16" s="2">
        <v>700</v>
      </c>
      <c r="G16" s="19" t="s">
        <v>22</v>
      </c>
      <c r="H16" s="20">
        <f>AVERAGE(H6:H15)</f>
        <v>35</v>
      </c>
      <c r="I16" s="30">
        <f>AVERAGE(I6:I15)</f>
        <v>1.1475409836065573</v>
      </c>
      <c r="K16" s="24">
        <v>0.91</v>
      </c>
      <c r="L16" s="9">
        <f t="shared" si="1"/>
        <v>1.3407550336902161</v>
      </c>
    </row>
    <row r="17" spans="3:12" ht="15" thickBot="1" x14ac:dyDescent="0.35">
      <c r="D17" s="13" t="s">
        <v>17</v>
      </c>
      <c r="E17" s="3">
        <v>1200</v>
      </c>
      <c r="G17" s="8" t="s">
        <v>23</v>
      </c>
      <c r="H17" s="17">
        <f>MAX(H6:H15)</f>
        <v>41</v>
      </c>
      <c r="I17" s="31">
        <f>MAX(I6:I15)</f>
        <v>1.3442622950819672</v>
      </c>
      <c r="K17" s="25">
        <v>0.9</v>
      </c>
      <c r="L17" s="26">
        <f t="shared" si="1"/>
        <v>1.2815515655446006</v>
      </c>
    </row>
    <row r="18" spans="3:12" ht="15" thickBot="1" x14ac:dyDescent="0.35">
      <c r="D18" s="33" t="s">
        <v>2</v>
      </c>
      <c r="E18" s="4">
        <f>SUM(E6:E17)</f>
        <v>12700</v>
      </c>
      <c r="G18" s="10" t="s">
        <v>24</v>
      </c>
      <c r="H18" s="21">
        <f>STDEV(H6:H15)</f>
        <v>4.0551750201988126</v>
      </c>
      <c r="I18" s="32">
        <f>STDEV(I6:I15)</f>
        <v>0.13295655803930448</v>
      </c>
      <c r="K18" s="24">
        <v>0.89</v>
      </c>
      <c r="L18" s="9">
        <f t="shared" si="1"/>
        <v>1.2265281200366105</v>
      </c>
    </row>
    <row r="19" spans="3:12" ht="15" thickBot="1" x14ac:dyDescent="0.35">
      <c r="D19" s="34" t="s">
        <v>3</v>
      </c>
      <c r="E19" s="5">
        <f>AVERAGE(E6:E17)</f>
        <v>1058.3333333333333</v>
      </c>
      <c r="K19" s="24">
        <v>0.88</v>
      </c>
      <c r="L19" s="9">
        <f t="shared" si="1"/>
        <v>1.1749867920660904</v>
      </c>
    </row>
    <row r="20" spans="3:12" x14ac:dyDescent="0.3">
      <c r="D20" s="6" t="s">
        <v>4</v>
      </c>
      <c r="E20" s="7">
        <f>K17</f>
        <v>0.9</v>
      </c>
      <c r="K20" s="24">
        <v>0.87</v>
      </c>
      <c r="L20" s="9">
        <f t="shared" si="1"/>
        <v>1.1263911290388013</v>
      </c>
    </row>
    <row r="21" spans="3:12" x14ac:dyDescent="0.3">
      <c r="D21" s="8" t="s">
        <v>5</v>
      </c>
      <c r="E21" s="9">
        <f>NORMSINV(E20)</f>
        <v>1.2815515655446006</v>
      </c>
      <c r="K21" s="24">
        <v>0.86</v>
      </c>
      <c r="L21" s="9">
        <f t="shared" si="1"/>
        <v>1.0803193408149565</v>
      </c>
    </row>
    <row r="22" spans="3:12" x14ac:dyDescent="0.3">
      <c r="K22" s="24">
        <v>0.85</v>
      </c>
      <c r="L22" s="9">
        <f t="shared" si="1"/>
        <v>1.0364333894937898</v>
      </c>
    </row>
    <row r="23" spans="3:12" x14ac:dyDescent="0.3">
      <c r="K23" s="24">
        <v>0.84</v>
      </c>
      <c r="L23" s="9">
        <f t="shared" si="1"/>
        <v>0.9944578832097497</v>
      </c>
    </row>
    <row r="24" spans="3:12" ht="15" x14ac:dyDescent="0.35">
      <c r="C24" s="42"/>
      <c r="D24" s="35" t="s">
        <v>30</v>
      </c>
      <c r="K24" s="24">
        <v>0.83</v>
      </c>
      <c r="L24" s="9">
        <f t="shared" si="1"/>
        <v>0.95416525314619549</v>
      </c>
    </row>
    <row r="25" spans="3:12" x14ac:dyDescent="0.3">
      <c r="D25" s="36" t="s">
        <v>25</v>
      </c>
      <c r="E25" s="37" t="s">
        <v>26</v>
      </c>
      <c r="F25" s="38">
        <f>E21*I18*E19</f>
        <v>180.33014173579926</v>
      </c>
      <c r="K25" s="24">
        <v>0.82</v>
      </c>
      <c r="L25" s="9">
        <f t="shared" si="1"/>
        <v>0.91536508784281256</v>
      </c>
    </row>
    <row r="26" spans="3:12" x14ac:dyDescent="0.3">
      <c r="K26" s="24">
        <v>0.81</v>
      </c>
      <c r="L26" s="9">
        <f t="shared" si="1"/>
        <v>0.87789629505122857</v>
      </c>
    </row>
    <row r="27" spans="3:12" x14ac:dyDescent="0.3">
      <c r="K27" s="24">
        <v>0.8</v>
      </c>
      <c r="L27" s="9">
        <f t="shared" si="1"/>
        <v>0.84162123357291474</v>
      </c>
    </row>
    <row r="29" spans="3:12" x14ac:dyDescent="0.3">
      <c r="K29" s="39" t="s">
        <v>32</v>
      </c>
      <c r="L29" s="39"/>
    </row>
  </sheetData>
  <mergeCells count="1">
    <mergeCell ref="K5:L5"/>
  </mergeCells>
  <phoneticPr fontId="3" type="noConversion"/>
  <conditionalFormatting sqref="K7:L27">
    <cfRule type="expression" dxfId="0" priority="1">
      <formula>$C7=$D$18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marso</dc:creator>
  <cp:lastModifiedBy>marso</cp:lastModifiedBy>
  <dcterms:created xsi:type="dcterms:W3CDTF">2021-04-14T01:28:37Z</dcterms:created>
  <dcterms:modified xsi:type="dcterms:W3CDTF">2021-04-14T02:05:19Z</dcterms:modified>
</cp:coreProperties>
</file>