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my/2018-Wisconsin/Wisc Manuscripts/Abau CRISPRi library manuscript 2021/Aba MCi growth curves for SI March 2021/aba induction/"/>
    </mc:Choice>
  </mc:AlternateContent>
  <xr:revisionPtr revIDLastSave="0" documentId="13_ncr:1_{73686D9E-BA5D-264D-8A84-B4DBD30D8A7E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info" sheetId="1" r:id="rId1"/>
    <sheet name="aba2-man" sheetId="2" r:id="rId2"/>
    <sheet name="aba2-o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9" i="2" l="1"/>
  <c r="X110" i="2"/>
  <c r="X111" i="2"/>
  <c r="X112" i="2"/>
  <c r="X113" i="2"/>
  <c r="X114" i="2"/>
  <c r="X115" i="2"/>
  <c r="X116" i="2"/>
  <c r="X109" i="2"/>
  <c r="W109" i="2"/>
  <c r="T110" i="2"/>
  <c r="T111" i="2"/>
  <c r="T112" i="2"/>
  <c r="T113" i="2"/>
  <c r="T114" i="2"/>
  <c r="T115" i="2"/>
  <c r="T116" i="2"/>
  <c r="T109" i="2"/>
  <c r="P110" i="2"/>
  <c r="P111" i="2"/>
  <c r="P112" i="2"/>
  <c r="P113" i="2"/>
  <c r="P114" i="2"/>
  <c r="P115" i="2"/>
  <c r="P116" i="2"/>
  <c r="P109" i="2"/>
  <c r="Z110" i="2" l="1"/>
  <c r="Z111" i="2"/>
  <c r="Z112" i="2"/>
  <c r="Z113" i="2"/>
  <c r="Z114" i="2"/>
  <c r="Z115" i="2"/>
  <c r="Z116" i="2"/>
  <c r="W116" i="2"/>
  <c r="W110" i="2"/>
  <c r="W111" i="2"/>
  <c r="W112" i="2"/>
  <c r="W113" i="2"/>
  <c r="W114" i="2"/>
  <c r="W115" i="2"/>
  <c r="S110" i="2"/>
  <c r="S111" i="2"/>
  <c r="S112" i="2"/>
  <c r="S113" i="2"/>
  <c r="S114" i="2"/>
  <c r="S115" i="2"/>
  <c r="S116" i="2"/>
  <c r="S109" i="2"/>
  <c r="O116" i="2"/>
  <c r="O110" i="2"/>
  <c r="O111" i="2"/>
  <c r="O112" i="2"/>
  <c r="O113" i="2"/>
  <c r="O114" i="2"/>
  <c r="O115" i="2"/>
  <c r="O109" i="2"/>
  <c r="P86" i="2" l="1"/>
  <c r="Q86" i="2"/>
  <c r="R86" i="2"/>
  <c r="S86" i="2"/>
  <c r="T86" i="2"/>
  <c r="U86" i="2"/>
  <c r="V86" i="2"/>
  <c r="W86" i="2"/>
  <c r="X86" i="2"/>
  <c r="Y86" i="2"/>
  <c r="P87" i="2"/>
  <c r="Q87" i="2"/>
  <c r="R87" i="2"/>
  <c r="S87" i="2"/>
  <c r="T87" i="2"/>
  <c r="U87" i="2"/>
  <c r="V87" i="2"/>
  <c r="W87" i="2"/>
  <c r="X87" i="2"/>
  <c r="Y87" i="2"/>
  <c r="P88" i="2"/>
  <c r="Q88" i="2"/>
  <c r="R88" i="2"/>
  <c r="S88" i="2"/>
  <c r="T88" i="2"/>
  <c r="U88" i="2"/>
  <c r="V88" i="2"/>
  <c r="W88" i="2"/>
  <c r="X88" i="2"/>
  <c r="Y88" i="2"/>
  <c r="P89" i="2"/>
  <c r="Q89" i="2"/>
  <c r="R89" i="2"/>
  <c r="S89" i="2"/>
  <c r="T89" i="2"/>
  <c r="U89" i="2"/>
  <c r="V89" i="2"/>
  <c r="W89" i="2"/>
  <c r="X89" i="2"/>
  <c r="Y89" i="2"/>
  <c r="P90" i="2"/>
  <c r="Q90" i="2"/>
  <c r="R90" i="2"/>
  <c r="S90" i="2"/>
  <c r="T90" i="2"/>
  <c r="U90" i="2"/>
  <c r="V90" i="2"/>
  <c r="W90" i="2"/>
  <c r="X90" i="2"/>
  <c r="Y90" i="2"/>
  <c r="P91" i="2"/>
  <c r="Q91" i="2"/>
  <c r="R91" i="2"/>
  <c r="S91" i="2"/>
  <c r="T91" i="2"/>
  <c r="U91" i="2"/>
  <c r="V91" i="2"/>
  <c r="W91" i="2"/>
  <c r="X91" i="2"/>
  <c r="Y91" i="2"/>
  <c r="P92" i="2"/>
  <c r="Q92" i="2"/>
  <c r="R92" i="2"/>
  <c r="S92" i="2"/>
  <c r="T92" i="2"/>
  <c r="U92" i="2"/>
  <c r="V92" i="2"/>
  <c r="W92" i="2"/>
  <c r="X92" i="2"/>
  <c r="Y92" i="2"/>
  <c r="P93" i="2"/>
  <c r="Q93" i="2"/>
  <c r="R93" i="2"/>
  <c r="S93" i="2"/>
  <c r="T93" i="2"/>
  <c r="U93" i="2"/>
  <c r="V93" i="2"/>
  <c r="W93" i="2"/>
  <c r="X93" i="2"/>
  <c r="Y93" i="2"/>
  <c r="O87" i="2"/>
  <c r="O88" i="2"/>
  <c r="O89" i="2"/>
  <c r="O90" i="2"/>
  <c r="O91" i="2"/>
  <c r="O92" i="2"/>
  <c r="O93" i="2"/>
  <c r="O86" i="2"/>
  <c r="S84" i="2"/>
  <c r="P74" i="2"/>
  <c r="Q74" i="2"/>
  <c r="R74" i="2"/>
  <c r="S74" i="2"/>
  <c r="T74" i="2"/>
  <c r="U74" i="2"/>
  <c r="V74" i="2"/>
  <c r="W74" i="2"/>
  <c r="X74" i="2"/>
  <c r="Y74" i="2"/>
  <c r="P75" i="2"/>
  <c r="Q75" i="2"/>
  <c r="R75" i="2"/>
  <c r="S75" i="2"/>
  <c r="T75" i="2"/>
  <c r="U75" i="2"/>
  <c r="V75" i="2"/>
  <c r="W75" i="2"/>
  <c r="X75" i="2"/>
  <c r="Y75" i="2"/>
  <c r="P76" i="2"/>
  <c r="Q76" i="2"/>
  <c r="R76" i="2"/>
  <c r="S76" i="2"/>
  <c r="T76" i="2"/>
  <c r="U76" i="2"/>
  <c r="V76" i="2"/>
  <c r="W76" i="2"/>
  <c r="X76" i="2"/>
  <c r="Y76" i="2"/>
  <c r="P77" i="2"/>
  <c r="Q77" i="2"/>
  <c r="R77" i="2"/>
  <c r="S77" i="2"/>
  <c r="T77" i="2"/>
  <c r="U77" i="2"/>
  <c r="V77" i="2"/>
  <c r="W77" i="2"/>
  <c r="X77" i="2"/>
  <c r="Y77" i="2"/>
  <c r="P78" i="2"/>
  <c r="Q78" i="2"/>
  <c r="R78" i="2"/>
  <c r="S78" i="2"/>
  <c r="T78" i="2"/>
  <c r="U78" i="2"/>
  <c r="V78" i="2"/>
  <c r="W78" i="2"/>
  <c r="X78" i="2"/>
  <c r="Y78" i="2"/>
  <c r="P79" i="2"/>
  <c r="Q79" i="2"/>
  <c r="R79" i="2"/>
  <c r="S79" i="2"/>
  <c r="T79" i="2"/>
  <c r="U79" i="2"/>
  <c r="V79" i="2"/>
  <c r="W79" i="2"/>
  <c r="X79" i="2"/>
  <c r="Y79" i="2"/>
  <c r="P80" i="2"/>
  <c r="Q80" i="2"/>
  <c r="R80" i="2"/>
  <c r="S80" i="2"/>
  <c r="T80" i="2"/>
  <c r="U80" i="2"/>
  <c r="V80" i="2"/>
  <c r="W80" i="2"/>
  <c r="X80" i="2"/>
  <c r="Y80" i="2"/>
  <c r="P81" i="2"/>
  <c r="Q81" i="2"/>
  <c r="R81" i="2"/>
  <c r="S81" i="2"/>
  <c r="T81" i="2"/>
  <c r="U81" i="2"/>
  <c r="V81" i="2"/>
  <c r="W81" i="2"/>
  <c r="X81" i="2"/>
  <c r="Y81" i="2"/>
  <c r="O75" i="2"/>
  <c r="O76" i="2"/>
  <c r="O77" i="2"/>
  <c r="O78" i="2"/>
  <c r="O79" i="2"/>
  <c r="O80" i="2"/>
  <c r="O81" i="2"/>
  <c r="O74" i="2"/>
  <c r="P61" i="2"/>
  <c r="Q61" i="2"/>
  <c r="R61" i="2"/>
  <c r="S61" i="2"/>
  <c r="T61" i="2"/>
  <c r="U61" i="2"/>
  <c r="V61" i="2"/>
  <c r="W61" i="2"/>
  <c r="X61" i="2"/>
  <c r="Y61" i="2"/>
  <c r="Z61" i="2"/>
  <c r="P62" i="2"/>
  <c r="Q62" i="2"/>
  <c r="R62" i="2"/>
  <c r="S62" i="2"/>
  <c r="T62" i="2"/>
  <c r="U62" i="2"/>
  <c r="V62" i="2"/>
  <c r="W62" i="2"/>
  <c r="X62" i="2"/>
  <c r="Y62" i="2"/>
  <c r="Z62" i="2"/>
  <c r="P63" i="2"/>
  <c r="Q63" i="2"/>
  <c r="R63" i="2"/>
  <c r="S63" i="2"/>
  <c r="T63" i="2"/>
  <c r="U63" i="2"/>
  <c r="V63" i="2"/>
  <c r="W63" i="2"/>
  <c r="X63" i="2"/>
  <c r="Y63" i="2"/>
  <c r="Z63" i="2"/>
  <c r="P64" i="2"/>
  <c r="Q64" i="2"/>
  <c r="R64" i="2"/>
  <c r="S64" i="2"/>
  <c r="T64" i="2"/>
  <c r="U64" i="2"/>
  <c r="V64" i="2"/>
  <c r="W64" i="2"/>
  <c r="X64" i="2"/>
  <c r="Y64" i="2"/>
  <c r="Z64" i="2"/>
  <c r="P65" i="2"/>
  <c r="Q65" i="2"/>
  <c r="R65" i="2"/>
  <c r="S65" i="2"/>
  <c r="T65" i="2"/>
  <c r="U65" i="2"/>
  <c r="V65" i="2"/>
  <c r="W65" i="2"/>
  <c r="X65" i="2"/>
  <c r="Y65" i="2"/>
  <c r="Z65" i="2"/>
  <c r="P66" i="2"/>
  <c r="Q66" i="2"/>
  <c r="R66" i="2"/>
  <c r="S66" i="2"/>
  <c r="T66" i="2"/>
  <c r="U66" i="2"/>
  <c r="V66" i="2"/>
  <c r="W66" i="2"/>
  <c r="X66" i="2"/>
  <c r="Y66" i="2"/>
  <c r="Z66" i="2"/>
  <c r="P67" i="2"/>
  <c r="Q67" i="2"/>
  <c r="R67" i="2"/>
  <c r="S67" i="2"/>
  <c r="T67" i="2"/>
  <c r="U67" i="2"/>
  <c r="V67" i="2"/>
  <c r="W67" i="2"/>
  <c r="X67" i="2"/>
  <c r="Y67" i="2"/>
  <c r="Z67" i="2"/>
  <c r="P68" i="2"/>
  <c r="Q68" i="2"/>
  <c r="R68" i="2"/>
  <c r="S68" i="2"/>
  <c r="T68" i="2"/>
  <c r="U68" i="2"/>
  <c r="V68" i="2"/>
  <c r="W68" i="2"/>
  <c r="X68" i="2"/>
  <c r="Y68" i="2"/>
  <c r="Z68" i="2"/>
  <c r="O62" i="2"/>
  <c r="O63" i="2"/>
  <c r="O64" i="2"/>
  <c r="O65" i="2"/>
  <c r="O66" i="2"/>
  <c r="O67" i="2"/>
  <c r="O68" i="2"/>
  <c r="O61" i="2"/>
  <c r="R58" i="2"/>
  <c r="P28" i="2"/>
  <c r="Q28" i="2"/>
  <c r="R28" i="2"/>
  <c r="S28" i="2"/>
  <c r="T28" i="2"/>
  <c r="U28" i="2"/>
  <c r="V28" i="2"/>
  <c r="W28" i="2"/>
  <c r="X28" i="2"/>
  <c r="Y28" i="2"/>
  <c r="Z28" i="2"/>
  <c r="P29" i="2"/>
  <c r="Q29" i="2"/>
  <c r="R29" i="2"/>
  <c r="S29" i="2"/>
  <c r="T29" i="2"/>
  <c r="U29" i="2"/>
  <c r="V29" i="2"/>
  <c r="W29" i="2"/>
  <c r="X29" i="2"/>
  <c r="Y29" i="2"/>
  <c r="Z29" i="2"/>
  <c r="P30" i="2"/>
  <c r="Q30" i="2"/>
  <c r="R30" i="2"/>
  <c r="S30" i="2"/>
  <c r="T30" i="2"/>
  <c r="U30" i="2"/>
  <c r="V30" i="2"/>
  <c r="W30" i="2"/>
  <c r="X30" i="2"/>
  <c r="Y30" i="2"/>
  <c r="Z30" i="2"/>
  <c r="P31" i="2"/>
  <c r="Q31" i="2"/>
  <c r="R31" i="2"/>
  <c r="S31" i="2"/>
  <c r="T31" i="2"/>
  <c r="U31" i="2"/>
  <c r="V31" i="2"/>
  <c r="W31" i="2"/>
  <c r="X31" i="2"/>
  <c r="Y31" i="2"/>
  <c r="Z31" i="2"/>
  <c r="P32" i="2"/>
  <c r="Q32" i="2"/>
  <c r="R32" i="2"/>
  <c r="S32" i="2"/>
  <c r="T32" i="2"/>
  <c r="U32" i="2"/>
  <c r="V32" i="2"/>
  <c r="W32" i="2"/>
  <c r="X32" i="2"/>
  <c r="Y32" i="2"/>
  <c r="Z32" i="2"/>
  <c r="P33" i="2"/>
  <c r="Q33" i="2"/>
  <c r="R33" i="2"/>
  <c r="S33" i="2"/>
  <c r="T33" i="2"/>
  <c r="U33" i="2"/>
  <c r="V33" i="2"/>
  <c r="W33" i="2"/>
  <c r="X33" i="2"/>
  <c r="Y33" i="2"/>
  <c r="Z33" i="2"/>
  <c r="P34" i="2"/>
  <c r="Q34" i="2"/>
  <c r="R34" i="2"/>
  <c r="S34" i="2"/>
  <c r="T34" i="2"/>
  <c r="U34" i="2"/>
  <c r="V34" i="2"/>
  <c r="W34" i="2"/>
  <c r="X34" i="2"/>
  <c r="Y34" i="2"/>
  <c r="Z34" i="2"/>
  <c r="P35" i="2"/>
  <c r="Q35" i="2"/>
  <c r="R35" i="2"/>
  <c r="S35" i="2"/>
  <c r="T35" i="2"/>
  <c r="U35" i="2"/>
  <c r="V35" i="2"/>
  <c r="W35" i="2"/>
  <c r="X35" i="2"/>
  <c r="Y35" i="2"/>
  <c r="Z35" i="2"/>
  <c r="O29" i="2"/>
  <c r="O30" i="2"/>
  <c r="O31" i="2"/>
  <c r="O32" i="2"/>
  <c r="O33" i="2"/>
  <c r="O34" i="2"/>
  <c r="O35" i="2"/>
  <c r="O28" i="2"/>
  <c r="R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Peters Lab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Peters 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<sst xmlns="http://schemas.openxmlformats.org/spreadsheetml/2006/main" count="328" uniqueCount="102">
  <si>
    <t>Application: Tecan i-control</t>
  </si>
  <si>
    <t>Tecan i-control , 2.0.10.0</t>
  </si>
  <si>
    <t>Device: infinite 200Pro</t>
  </si>
  <si>
    <t>Serial number: 1809009969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</si>
  <si>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</si>
  <si>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</si>
  <si>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</si>
  <si>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</si>
  <si>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</si>
  <si>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12:18:03 PM</t>
  </si>
  <si>
    <t>System</t>
  </si>
  <si>
    <t>SOPPSBV8DMR2</t>
  </si>
  <si>
    <t>User</t>
  </si>
  <si>
    <t>SOPPSBV8DMR2\peterslab</t>
  </si>
  <si>
    <t>Plate</t>
  </si>
  <si>
    <t>Corning 96 Flat Bottom Black Polystyrene Cat. No.: 3631 [COR96fb clear bottom.pdfx]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</si>
  <si>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</si>
  <si>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</si>
  <si>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</si>
  <si>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</si>
  <si>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</si>
  <si>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</si>
  <si>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</si>
  <si>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</si>
  <si>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</si>
  <si>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</si>
  <si>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</si>
  <si>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</si>
  <si>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</si>
  <si>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</si>
  <si>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</si>
  <si>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2/24/2021 12:18:33 PM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</si>
  <si>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</si>
  <si>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</si>
  <si>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</si>
  <si>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</si>
  <si>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</si>
  <si>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</si>
  <si>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</si>
  <si>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</si>
  <si>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</si>
  <si>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</si>
  <si>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</si>
  <si>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2/24/2021 12:19:39 PM</t>
  </si>
  <si>
    <t>Label: sfgfp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</si>
  <si>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</si>
  <si>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</si>
  <si>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</si>
  <si>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</si>
  <si>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</si>
  <si>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</si>
  <si>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</si>
  <si>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</si>
  <si>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</si>
  <si>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</si>
  <si>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</si>
  <si>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</si>
  <si>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2/24/2021 12:19:44 PM</t>
  </si>
  <si>
    <t>Temperature: 23.1 °C</t>
  </si>
  <si>
    <t>2/24/2021 12:20:49 PM</t>
  </si>
  <si>
    <t>Aba IPTG curve 2</t>
  </si>
  <si>
    <t>start cultures from colonies into 300 ul LB+150 gent-ON@37 shaking 900 rpm</t>
  </si>
  <si>
    <t>Serial dilute 1:100, 1:100 (1:10,000) into LB + a range of IPTG 0-1000uM</t>
  </si>
  <si>
    <t>grow ON @37 shaking 900 rpm, *:30pm--&gt;11:30am (15h)</t>
  </si>
  <si>
    <t>spin down pellet and resuspend in 300ul 1X PBS</t>
  </si>
  <si>
    <t>read 150 ul in black/clear plate (OD and GFP)</t>
  </si>
  <si>
    <t>sJMP6333</t>
  </si>
  <si>
    <t>sJMP6334</t>
  </si>
  <si>
    <t>sJMP6335</t>
  </si>
  <si>
    <t>blank</t>
  </si>
  <si>
    <t>12:32:02 PM</t>
  </si>
  <si>
    <t>2/24/2021 12:32:32 PM</t>
  </si>
  <si>
    <t>Temperature: 23.6 °C</t>
  </si>
  <si>
    <t>2/24/2021 12:33:38 PM</t>
  </si>
  <si>
    <t>Optimal (100%)</t>
  </si>
  <si>
    <t>2/24/2021 12:34:12 PM</t>
  </si>
  <si>
    <t>2/24/2021 12:35:15 PM</t>
  </si>
  <si>
    <t>[IPTG]</t>
  </si>
  <si>
    <t>OD-BG</t>
  </si>
  <si>
    <t>AVG BG</t>
  </si>
  <si>
    <t>GFP-BG</t>
  </si>
  <si>
    <t>(GFP-BG)/(OD-BG)</t>
  </si>
  <si>
    <t>(GFP-BG)/(OD-BG)-no GFP</t>
  </si>
  <si>
    <t>AVG no GFP</t>
  </si>
  <si>
    <t>colony A</t>
  </si>
  <si>
    <t>colony B</t>
  </si>
  <si>
    <t>colony C</t>
  </si>
  <si>
    <t>colony D</t>
  </si>
  <si>
    <t>AVG</t>
  </si>
  <si>
    <t>STDEV</t>
  </si>
  <si>
    <t>sgRNA</t>
  </si>
  <si>
    <t>reporter</t>
  </si>
  <si>
    <t>GFP</t>
  </si>
  <si>
    <t>none</t>
  </si>
  <si>
    <t>sfGFP</t>
  </si>
  <si>
    <t>AVG (no sfGFP)=100% GFP</t>
  </si>
  <si>
    <t>propagated error</t>
  </si>
  <si>
    <t>Fold effect</t>
  </si>
  <si>
    <t>AVG Fraction GFP remaining</t>
  </si>
  <si>
    <t>propagated error for f= A/B</t>
  </si>
  <si>
    <t>=|f|*SQRT((stdevA/A)^2+(stdevB/B)^2)</t>
  </si>
  <si>
    <t>NT (BsaI)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</si>
</sst>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4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5" fillId="0" borderId="0" xfId="0" applyNumberFormat="1" applyFont="1"/>
    <xf numFmtId="2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6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Helvetica" pitchFamily="2" charset="0"/>
              </a:rPr>
              <a:t>Aba CRISPRi 15h-2 (02/24/21)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'aba2-man'!$X$109:$X$116</c:f>
                <c:numCache>
                  <c:formatCode>General</c:formatCode>
                  <c:ptCount val="8"/>
                  <c:pt idx="0">
                    <c:v>7.569283048430954E-2</c:v>
                  </c:pt>
                  <c:pt idx="1">
                    <c:v>4.0396531843625016E-2</c:v>
                  </c:pt>
                  <c:pt idx="2">
                    <c:v>2.8739831883306043E-2</c:v>
                  </c:pt>
                  <c:pt idx="3">
                    <c:v>2.977764721165228E-2</c:v>
                  </c:pt>
                  <c:pt idx="4">
                    <c:v>1.5235933862075661E-2</c:v>
                  </c:pt>
                  <c:pt idx="5">
                    <c:v>5.1685943187352113E-3</c:v>
                  </c:pt>
                  <c:pt idx="6">
                    <c:v>8.537466888545453E-3</c:v>
                  </c:pt>
                  <c:pt idx="7">
                    <c:v>2.7421119516536554E-3</c:v>
                  </c:pt>
                </c:numCache>
              </c:numRef>
            </c:plus>
            <c:minus>
              <c:numRef>
                <c:f>'aba2-man'!$X$109:$X$116</c:f>
                <c:numCache>
                  <c:formatCode>General</c:formatCode>
                  <c:ptCount val="8"/>
                  <c:pt idx="0">
                    <c:v>7.569283048430954E-2</c:v>
                  </c:pt>
                  <c:pt idx="1">
                    <c:v>4.0396531843625016E-2</c:v>
                  </c:pt>
                  <c:pt idx="2">
                    <c:v>2.8739831883306043E-2</c:v>
                  </c:pt>
                  <c:pt idx="3">
                    <c:v>2.977764721165228E-2</c:v>
                  </c:pt>
                  <c:pt idx="4">
                    <c:v>1.5235933862075661E-2</c:v>
                  </c:pt>
                  <c:pt idx="5">
                    <c:v>5.1685943187352113E-3</c:v>
                  </c:pt>
                  <c:pt idx="6">
                    <c:v>8.537466888545453E-3</c:v>
                  </c:pt>
                  <c:pt idx="7">
                    <c:v>2.7421119516536554E-3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'aba2-man'!$N$109:$N$116</c:f>
              <c:numCache>
                <c:formatCode>General</c:formatCode>
                <c:ptCount val="8"/>
                <c:pt idx="0">
                  <c:v>0</c:v>
                </c:pt>
                <c:pt idx="1">
                  <c:v>16</c:v>
                </c:pt>
                <c:pt idx="2">
                  <c:v>31</c:v>
                </c:pt>
                <c:pt idx="3">
                  <c:v>63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'aba2-man'!$W$109:$W$116</c:f>
              <c:numCache>
                <c:formatCode>0.00</c:formatCode>
                <c:ptCount val="8"/>
                <c:pt idx="0">
                  <c:v>0.9755291519843784</c:v>
                </c:pt>
                <c:pt idx="1">
                  <c:v>0.65282125248839162</c:v>
                </c:pt>
                <c:pt idx="2">
                  <c:v>0.35358314808801533</c:v>
                </c:pt>
                <c:pt idx="3">
                  <c:v>0.18403980057665231</c:v>
                </c:pt>
                <c:pt idx="4">
                  <c:v>0.10302641530623734</c:v>
                </c:pt>
                <c:pt idx="5">
                  <c:v>7.1035025465784538E-2</c:v>
                </c:pt>
                <c:pt idx="6">
                  <c:v>6.0321893558468863E-2</c:v>
                </c:pt>
                <c:pt idx="7">
                  <c:v>4.6746310797504388E-2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8-1543-95B7-C712D3EA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100511"/>
        <c:axId val="1841206687"/>
      </c:lineChart>
      <c:catAx>
        <c:axId val="141410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Helvetica" pitchFamily="2" charset="0"/>
                  </a:rPr>
                  <a:t>[IPTG]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841206687"/>
        <c:crosses val="autoZero"/>
        <c:auto val="1"/>
        <c:lblAlgn val="ctr"/>
        <c:lblOffset val="100"/>
        <c:noMultiLvlLbl val="0"/>
      </c:catAx>
      <c:valAx>
        <c:axId val="1841206687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Helvetica" pitchFamily="2" charset="0"/>
                  </a:rPr>
                  <a:t>Fraction</a:t>
                </a:r>
                <a:r>
                  <a:rPr lang="en-US" sz="1400" b="1" baseline="0">
                    <a:solidFill>
                      <a:schemeClr val="tx1"/>
                    </a:solidFill>
                    <a:latin typeface="Helvetica" pitchFamily="2" charset="0"/>
                  </a:rPr>
                  <a:t> GFP remaining</a:t>
                </a:r>
                <a:endParaRPr lang="en-US" sz="1400" b="1">
                  <a:solidFill>
                    <a:schemeClr val="tx1"/>
                  </a:solidFill>
                  <a:latin typeface="Helvetica" pitchFamily="2" charset="0"/>
                </a:endParaRPr>
              </a:p>
            </c:rich>
          </c:tx>
          <c:layout>
            <c:manualLayout>
              <c:xMode val="edge"/>
              <c:yMode val="edge"/>
              <c:x val="1.384083044982699E-2"/>
              <c:y val="0.291677735260935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14100511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6350</xdr:colOff>
      <xdr:row>107</xdr:row>
      <xdr:rowOff>6350</xdr:rowOff>
    </xdr:from>
    <xdr:to>
      <xdr:col>35</xdr:col>
      <xdr:colOff>660400</xdr:colOff>
      <xdr:row>130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565C5-F3D9-2841-BFA7-0F9719E31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topLeftCell="A12" workbookViewId="0">
      <selection activeCell="M29" sqref="M29"/>
    </sheetView>
  </sheetViews>
  <sheetFormatPr baseColWidth="10" defaultColWidth="8.83203125" defaultRowHeight="15" x14ac:dyDescent="0.2"/>
  <sheetData>
    <row r="1" spans="1:16" x14ac:dyDescent="0.2">
      <c r="A1">
        <v>20210224</v>
      </c>
    </row>
    <row r="2" spans="1:16" x14ac:dyDescent="0.2">
      <c r="A2" t="s">
        <v>60</v>
      </c>
    </row>
    <row r="3" spans="1:16" x14ac:dyDescent="0.2">
      <c r="A3" t="s">
        <v>61</v>
      </c>
    </row>
    <row r="4" spans="1:16" x14ac:dyDescent="0.2">
      <c r="A4" t="s">
        <v>62</v>
      </c>
    </row>
    <row r="5" spans="1:16" x14ac:dyDescent="0.2">
      <c r="A5" t="s">
        <v>63</v>
      </c>
    </row>
    <row r="6" spans="1:16" x14ac:dyDescent="0.2">
      <c r="A6" t="s">
        <v>64</v>
      </c>
    </row>
    <row r="7" spans="1:16" x14ac:dyDescent="0.2">
      <c r="A7" t="s">
        <v>65</v>
      </c>
    </row>
    <row r="9" spans="1:16" x14ac:dyDescent="0.2">
      <c r="C9" s="11" t="s">
        <v>91</v>
      </c>
      <c r="D9" s="11" t="s">
        <v>90</v>
      </c>
    </row>
    <row r="10" spans="1:16" x14ac:dyDescent="0.2">
      <c r="A10" s="11" t="s">
        <v>66</v>
      </c>
      <c r="C10" t="s">
        <v>92</v>
      </c>
      <c r="D10" t="s">
        <v>101</v>
      </c>
    </row>
    <row r="11" spans="1:16" x14ac:dyDescent="0.2">
      <c r="A11" s="11" t="s">
        <v>67</v>
      </c>
      <c r="C11" t="s">
        <v>92</v>
      </c>
      <c r="D11" t="s">
        <v>94</v>
      </c>
    </row>
    <row r="12" spans="1:16" x14ac:dyDescent="0.2">
      <c r="A12" s="11" t="s">
        <v>68</v>
      </c>
      <c r="C12" t="s">
        <v>93</v>
      </c>
      <c r="D12" t="s">
        <v>101</v>
      </c>
    </row>
    <row r="14" spans="1:16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</row>
    <row r="15" spans="1:16" x14ac:dyDescent="0.2">
      <c r="A15" t="s">
        <v>66</v>
      </c>
      <c r="B15" t="s">
        <v>66</v>
      </c>
      <c r="C15" t="s">
        <v>66</v>
      </c>
      <c r="D15" t="s">
        <v>66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68</v>
      </c>
      <c r="K15" t="s">
        <v>68</v>
      </c>
      <c r="L15" t="s">
        <v>69</v>
      </c>
      <c r="N15" t="s">
        <v>77</v>
      </c>
    </row>
    <row r="16" spans="1:16" x14ac:dyDescent="0.2">
      <c r="A16" t="s">
        <v>66</v>
      </c>
      <c r="B16" t="s">
        <v>66</v>
      </c>
      <c r="C16" t="s">
        <v>66</v>
      </c>
      <c r="D16" t="s">
        <v>66</v>
      </c>
      <c r="E16" t="s">
        <v>67</v>
      </c>
      <c r="F16" t="s">
        <v>67</v>
      </c>
      <c r="G16" t="s">
        <v>67</v>
      </c>
      <c r="H16" t="s">
        <v>67</v>
      </c>
      <c r="I16" t="s">
        <v>68</v>
      </c>
      <c r="J16" t="s">
        <v>68</v>
      </c>
      <c r="K16" t="s">
        <v>68</v>
      </c>
      <c r="L16" t="s">
        <v>69</v>
      </c>
      <c r="N16">
        <v>0</v>
      </c>
      <c r="P16" t="s">
        <v>34</v>
      </c>
    </row>
    <row r="17" spans="1:16" x14ac:dyDescent="0.2">
      <c r="A17" t="s">
        <v>66</v>
      </c>
      <c r="B17" t="s">
        <v>66</v>
      </c>
      <c r="C17" t="s">
        <v>66</v>
      </c>
      <c r="D17" t="s">
        <v>66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68</v>
      </c>
      <c r="K17" t="s">
        <v>68</v>
      </c>
      <c r="L17" t="s">
        <v>69</v>
      </c>
      <c r="N17">
        <v>16</v>
      </c>
      <c r="P17" t="s">
        <v>35</v>
      </c>
    </row>
    <row r="18" spans="1:16" x14ac:dyDescent="0.2">
      <c r="A18" t="s">
        <v>66</v>
      </c>
      <c r="B18" t="s">
        <v>66</v>
      </c>
      <c r="C18" t="s">
        <v>66</v>
      </c>
      <c r="D18" t="s">
        <v>66</v>
      </c>
      <c r="E18" t="s">
        <v>67</v>
      </c>
      <c r="F18" t="s">
        <v>67</v>
      </c>
      <c r="G18" t="s">
        <v>67</v>
      </c>
      <c r="H18" t="s">
        <v>67</v>
      </c>
      <c r="I18" t="s">
        <v>68</v>
      </c>
      <c r="J18" t="s">
        <v>68</v>
      </c>
      <c r="K18" t="s">
        <v>68</v>
      </c>
      <c r="L18" t="s">
        <v>69</v>
      </c>
      <c r="N18">
        <v>31</v>
      </c>
      <c r="P18" t="s">
        <v>36</v>
      </c>
    </row>
    <row r="19" spans="1:16" x14ac:dyDescent="0.2">
      <c r="A19" t="s">
        <v>66</v>
      </c>
      <c r="B19" t="s">
        <v>66</v>
      </c>
      <c r="C19" t="s">
        <v>66</v>
      </c>
      <c r="D19" t="s">
        <v>66</v>
      </c>
      <c r="E19" t="s">
        <v>67</v>
      </c>
      <c r="F19" t="s">
        <v>67</v>
      </c>
      <c r="G19" t="s">
        <v>67</v>
      </c>
      <c r="H19" t="s">
        <v>67</v>
      </c>
      <c r="I19" t="s">
        <v>68</v>
      </c>
      <c r="J19" t="s">
        <v>68</v>
      </c>
      <c r="K19" t="s">
        <v>68</v>
      </c>
      <c r="L19" t="s">
        <v>69</v>
      </c>
      <c r="N19">
        <v>63</v>
      </c>
      <c r="P19" t="s">
        <v>37</v>
      </c>
    </row>
    <row r="20" spans="1:16" x14ac:dyDescent="0.2">
      <c r="A20" t="s">
        <v>66</v>
      </c>
      <c r="B20" t="s">
        <v>66</v>
      </c>
      <c r="C20" t="s">
        <v>66</v>
      </c>
      <c r="D20" t="s">
        <v>66</v>
      </c>
      <c r="E20" t="s">
        <v>67</v>
      </c>
      <c r="F20" t="s">
        <v>67</v>
      </c>
      <c r="G20" t="s">
        <v>67</v>
      </c>
      <c r="H20" t="s">
        <v>67</v>
      </c>
      <c r="I20" t="s">
        <v>68</v>
      </c>
      <c r="J20" t="s">
        <v>68</v>
      </c>
      <c r="K20" t="s">
        <v>68</v>
      </c>
      <c r="L20" t="s">
        <v>69</v>
      </c>
      <c r="N20">
        <v>125</v>
      </c>
      <c r="P20" t="s">
        <v>38</v>
      </c>
    </row>
    <row r="21" spans="1:16" x14ac:dyDescent="0.2">
      <c r="A21" t="s">
        <v>66</v>
      </c>
      <c r="B21" t="s">
        <v>66</v>
      </c>
      <c r="C21" t="s">
        <v>66</v>
      </c>
      <c r="D21" t="s">
        <v>66</v>
      </c>
      <c r="E21" t="s">
        <v>67</v>
      </c>
      <c r="F21" t="s">
        <v>67</v>
      </c>
      <c r="G21" t="s">
        <v>67</v>
      </c>
      <c r="H21" t="s">
        <v>67</v>
      </c>
      <c r="I21" t="s">
        <v>68</v>
      </c>
      <c r="J21" t="s">
        <v>68</v>
      </c>
      <c r="K21" t="s">
        <v>68</v>
      </c>
      <c r="L21" t="s">
        <v>69</v>
      </c>
      <c r="N21">
        <v>250</v>
      </c>
      <c r="P21" t="s">
        <v>39</v>
      </c>
    </row>
    <row r="22" spans="1:16" x14ac:dyDescent="0.2">
      <c r="A22" t="s">
        <v>66</v>
      </c>
      <c r="B22" t="s">
        <v>66</v>
      </c>
      <c r="C22" t="s">
        <v>66</v>
      </c>
      <c r="D22" t="s">
        <v>66</v>
      </c>
      <c r="E22" t="s">
        <v>67</v>
      </c>
      <c r="F22" t="s">
        <v>67</v>
      </c>
      <c r="G22" t="s">
        <v>67</v>
      </c>
      <c r="H22" t="s">
        <v>67</v>
      </c>
      <c r="I22" t="s">
        <v>68</v>
      </c>
      <c r="J22" t="s">
        <v>68</v>
      </c>
      <c r="K22" t="s">
        <v>68</v>
      </c>
      <c r="L22" t="s">
        <v>69</v>
      </c>
      <c r="N22">
        <v>500</v>
      </c>
      <c r="P22" t="s">
        <v>40</v>
      </c>
    </row>
    <row r="23" spans="1:16" x14ac:dyDescent="0.2">
      <c r="A23" t="s">
        <v>66</v>
      </c>
      <c r="B23" t="s">
        <v>66</v>
      </c>
      <c r="C23" t="s">
        <v>66</v>
      </c>
      <c r="D23" t="s">
        <v>66</v>
      </c>
      <c r="E23" t="s">
        <v>67</v>
      </c>
      <c r="F23" t="s">
        <v>67</v>
      </c>
      <c r="G23" t="s">
        <v>67</v>
      </c>
      <c r="H23" t="s">
        <v>67</v>
      </c>
      <c r="I23" t="s">
        <v>68</v>
      </c>
      <c r="J23" t="s">
        <v>68</v>
      </c>
      <c r="K23" t="s">
        <v>68</v>
      </c>
      <c r="L23" t="s">
        <v>69</v>
      </c>
      <c r="N23">
        <v>1000</v>
      </c>
      <c r="P23" t="s">
        <v>41</v>
      </c>
    </row>
    <row r="30" spans="1:16" x14ac:dyDescent="0.2">
      <c r="A30" s="11"/>
      <c r="C30" s="11"/>
      <c r="D30" s="11"/>
    </row>
    <row r="31" spans="1:16" x14ac:dyDescent="0.2">
      <c r="C31" s="2"/>
    </row>
    <row r="32" spans="1:16" x14ac:dyDescent="0.2">
      <c r="C32" s="2"/>
    </row>
    <row r="33" spans="3:3" x14ac:dyDescent="0.2">
      <c r="C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3"/>
  <sheetViews>
    <sheetView tabSelected="1" topLeftCell="M99" workbookViewId="0">
      <selection activeCell="P135" sqref="P1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44251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30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2.5</v>
      </c>
      <c r="F15" s="3" t="s">
        <v>20</v>
      </c>
      <c r="G15" s="3"/>
      <c r="H15" s="3"/>
      <c r="I15" s="3"/>
      <c r="J15" s="3"/>
      <c r="K15" s="3"/>
      <c r="L15" s="3"/>
    </row>
    <row r="18" spans="1:26" x14ac:dyDescent="0.2">
      <c r="A18" t="s">
        <v>21</v>
      </c>
    </row>
    <row r="19" spans="1:26" x14ac:dyDescent="0.2">
      <c r="A19" t="s">
        <v>22</v>
      </c>
      <c r="E19" t="s">
        <v>23</v>
      </c>
    </row>
    <row r="20" spans="1:26" x14ac:dyDescent="0.2">
      <c r="A20" t="s">
        <v>24</v>
      </c>
      <c r="E20">
        <v>600</v>
      </c>
      <c r="F20" t="s">
        <v>25</v>
      </c>
    </row>
    <row r="21" spans="1:26" x14ac:dyDescent="0.2">
      <c r="A21" t="s">
        <v>26</v>
      </c>
      <c r="E21">
        <v>9</v>
      </c>
      <c r="F21" t="s">
        <v>25</v>
      </c>
    </row>
    <row r="22" spans="1:26" x14ac:dyDescent="0.2">
      <c r="A22" t="s">
        <v>27</v>
      </c>
      <c r="E22">
        <v>20</v>
      </c>
    </row>
    <row r="23" spans="1:26" x14ac:dyDescent="0.2">
      <c r="A23" t="s">
        <v>28</v>
      </c>
      <c r="E23">
        <v>0</v>
      </c>
      <c r="F23" t="s">
        <v>29</v>
      </c>
    </row>
    <row r="24" spans="1:26" x14ac:dyDescent="0.2">
      <c r="A24" t="s">
        <v>30</v>
      </c>
      <c r="B24" s="2" t="s">
        <v>31</v>
      </c>
    </row>
    <row r="25" spans="1:26" x14ac:dyDescent="0.2">
      <c r="Q25" t="s">
        <v>79</v>
      </c>
      <c r="R25" s="5">
        <f>AVERAGE(M28:M35)</f>
        <v>3.6225000396370888E-2</v>
      </c>
    </row>
    <row r="26" spans="1:26" x14ac:dyDescent="0.2">
      <c r="B26" t="s">
        <v>32</v>
      </c>
      <c r="O26" t="s">
        <v>78</v>
      </c>
    </row>
    <row r="27" spans="1:26" x14ac:dyDescent="0.2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26" x14ac:dyDescent="0.2">
      <c r="A28" s="4" t="s">
        <v>34</v>
      </c>
      <c r="B28" s="5">
        <v>0.9473000168800354</v>
      </c>
      <c r="C28" s="5">
        <v>0.96850001811981201</v>
      </c>
      <c r="D28" s="5">
        <v>0.93849998712539673</v>
      </c>
      <c r="E28" s="5">
        <v>1.0151000022888184</v>
      </c>
      <c r="F28" s="5">
        <v>1.0225000381469727</v>
      </c>
      <c r="G28" s="5">
        <v>0.96130001544952393</v>
      </c>
      <c r="H28" s="5">
        <v>1.0343999862670898</v>
      </c>
      <c r="I28" s="5">
        <v>0.9430999755859375</v>
      </c>
      <c r="J28" s="5">
        <v>0.93209999799728394</v>
      </c>
      <c r="K28" s="5">
        <v>0.94450002908706665</v>
      </c>
      <c r="L28" s="5">
        <v>1.0048999786376953</v>
      </c>
      <c r="M28" s="5">
        <v>3.5000000149011612E-2</v>
      </c>
      <c r="O28" s="8">
        <f>B28-$R$25</f>
        <v>0.91107501648366451</v>
      </c>
      <c r="P28" s="8">
        <f t="shared" ref="P28:Z35" si="0">C28-$R$25</f>
        <v>0.93227501772344112</v>
      </c>
      <c r="Q28" s="8">
        <f t="shared" si="0"/>
        <v>0.90227498672902584</v>
      </c>
      <c r="R28" s="8">
        <f t="shared" si="0"/>
        <v>0.97887500189244747</v>
      </c>
      <c r="S28" s="8">
        <f t="shared" si="0"/>
        <v>0.98627503775060177</v>
      </c>
      <c r="T28" s="8">
        <f t="shared" si="0"/>
        <v>0.92507501505315304</v>
      </c>
      <c r="U28" s="8">
        <f t="shared" si="0"/>
        <v>0.99817498587071896</v>
      </c>
      <c r="V28" s="8">
        <f t="shared" si="0"/>
        <v>0.90687497518956661</v>
      </c>
      <c r="W28" s="8">
        <f t="shared" si="0"/>
        <v>0.89587499760091305</v>
      </c>
      <c r="X28" s="8">
        <f t="shared" si="0"/>
        <v>0.90827502869069576</v>
      </c>
      <c r="Y28" s="8">
        <f t="shared" si="0"/>
        <v>0.96867497824132442</v>
      </c>
      <c r="Z28" s="5">
        <f t="shared" si="0"/>
        <v>-1.2250002473592758E-3</v>
      </c>
    </row>
    <row r="29" spans="1:26" x14ac:dyDescent="0.2">
      <c r="A29" s="4" t="s">
        <v>35</v>
      </c>
      <c r="B29" s="5">
        <v>0.99180001020431519</v>
      </c>
      <c r="C29" s="5">
        <v>0.98589998483657837</v>
      </c>
      <c r="D29" s="5">
        <v>0.99059998989105225</v>
      </c>
      <c r="E29" s="5">
        <v>1.0012999773025513</v>
      </c>
      <c r="F29" s="5">
        <v>0.98150002956390381</v>
      </c>
      <c r="G29" s="5">
        <v>0.98820000886917114</v>
      </c>
      <c r="H29" s="5">
        <v>0.99849998950958252</v>
      </c>
      <c r="I29" s="5">
        <v>0.98430001735687256</v>
      </c>
      <c r="J29" s="5">
        <v>0.8353000283241272</v>
      </c>
      <c r="K29" s="5">
        <v>0.88990002870559692</v>
      </c>
      <c r="L29" s="5">
        <v>0.97009998559951782</v>
      </c>
      <c r="M29" s="5">
        <v>3.6600001156330109E-2</v>
      </c>
      <c r="O29" s="8">
        <f t="shared" ref="O29:O35" si="1">B29-$R$25</f>
        <v>0.9555750098079443</v>
      </c>
      <c r="P29" s="8">
        <f t="shared" si="0"/>
        <v>0.94967498444020748</v>
      </c>
      <c r="Q29" s="8">
        <f t="shared" si="0"/>
        <v>0.95437498949468136</v>
      </c>
      <c r="R29" s="8">
        <f t="shared" si="0"/>
        <v>0.96507497690618038</v>
      </c>
      <c r="S29" s="8">
        <f t="shared" si="0"/>
        <v>0.94527502916753292</v>
      </c>
      <c r="T29" s="8">
        <f t="shared" si="0"/>
        <v>0.95197500847280025</v>
      </c>
      <c r="U29" s="8">
        <f t="shared" si="0"/>
        <v>0.96227498911321163</v>
      </c>
      <c r="V29" s="8">
        <f t="shared" si="0"/>
        <v>0.94807501696050167</v>
      </c>
      <c r="W29" s="8">
        <f t="shared" si="0"/>
        <v>0.79907502792775631</v>
      </c>
      <c r="X29" s="8">
        <f t="shared" si="0"/>
        <v>0.85367502830922604</v>
      </c>
      <c r="Y29" s="8">
        <f t="shared" si="0"/>
        <v>0.93387498520314693</v>
      </c>
      <c r="Z29" s="5">
        <f t="shared" si="0"/>
        <v>3.7500075995922089E-4</v>
      </c>
    </row>
    <row r="30" spans="1:26" x14ac:dyDescent="0.2">
      <c r="A30" s="4" t="s">
        <v>36</v>
      </c>
      <c r="B30" s="5">
        <v>0.97589999437332153</v>
      </c>
      <c r="C30" s="5">
        <v>1.0259000062942505</v>
      </c>
      <c r="D30" s="5">
        <v>0.94599997997283936</v>
      </c>
      <c r="E30" s="5">
        <v>1.0192999839782715</v>
      </c>
      <c r="F30" s="5">
        <v>1.0174000263214111</v>
      </c>
      <c r="G30" s="5">
        <v>1.0312000513076782</v>
      </c>
      <c r="H30" s="5">
        <v>1.0204000473022461</v>
      </c>
      <c r="I30" s="5">
        <v>1.0226999521255493</v>
      </c>
      <c r="J30" s="5">
        <v>1.0260000228881836</v>
      </c>
      <c r="K30" s="5">
        <v>0.97109997272491455</v>
      </c>
      <c r="L30" s="5">
        <v>1.003000020980835</v>
      </c>
      <c r="M30" s="5">
        <v>3.6499999463558197E-2</v>
      </c>
      <c r="O30" s="8">
        <f t="shared" si="1"/>
        <v>0.93967499397695065</v>
      </c>
      <c r="P30" s="8">
        <f t="shared" si="0"/>
        <v>0.9896750058978796</v>
      </c>
      <c r="Q30" s="8">
        <f t="shared" si="0"/>
        <v>0.90977497957646847</v>
      </c>
      <c r="R30" s="8">
        <f t="shared" si="0"/>
        <v>0.9830749835819006</v>
      </c>
      <c r="S30" s="8">
        <f t="shared" si="0"/>
        <v>0.98117502592504025</v>
      </c>
      <c r="T30" s="8">
        <f t="shared" si="0"/>
        <v>0.99497505091130733</v>
      </c>
      <c r="U30" s="8">
        <f t="shared" si="0"/>
        <v>0.98417504690587521</v>
      </c>
      <c r="V30" s="8">
        <f t="shared" si="0"/>
        <v>0.98647495172917843</v>
      </c>
      <c r="W30" s="8">
        <f t="shared" si="0"/>
        <v>0.98977502249181271</v>
      </c>
      <c r="X30" s="8">
        <f t="shared" si="0"/>
        <v>0.93487497232854366</v>
      </c>
      <c r="Y30" s="8">
        <f t="shared" si="0"/>
        <v>0.96677502058446407</v>
      </c>
      <c r="Z30" s="5">
        <f t="shared" si="0"/>
        <v>2.7499906718730927E-4</v>
      </c>
    </row>
    <row r="31" spans="1:26" x14ac:dyDescent="0.2">
      <c r="A31" s="4" t="s">
        <v>37</v>
      </c>
      <c r="B31" s="5">
        <v>0.99570000171661377</v>
      </c>
      <c r="C31" s="5">
        <v>1.0230000019073486</v>
      </c>
      <c r="D31" s="5">
        <v>1.0315999984741211</v>
      </c>
      <c r="E31" s="5">
        <v>1.031999945640564</v>
      </c>
      <c r="F31" s="5">
        <v>1.0183999538421631</v>
      </c>
      <c r="G31" s="5">
        <v>1.0131000280380249</v>
      </c>
      <c r="H31" s="5">
        <v>1.0247999429702759</v>
      </c>
      <c r="I31" s="5">
        <v>1.0311000347137451</v>
      </c>
      <c r="J31" s="5">
        <v>0.98329997062683105</v>
      </c>
      <c r="K31" s="5">
        <v>1.0233000516891479</v>
      </c>
      <c r="L31" s="5">
        <v>0.99580001831054688</v>
      </c>
      <c r="M31" s="5">
        <v>3.6800000816583633E-2</v>
      </c>
      <c r="O31" s="8">
        <f t="shared" si="1"/>
        <v>0.95947500132024288</v>
      </c>
      <c r="P31" s="8">
        <f t="shared" si="0"/>
        <v>0.98677500151097775</v>
      </c>
      <c r="Q31" s="8">
        <f t="shared" si="0"/>
        <v>0.99537499807775021</v>
      </c>
      <c r="R31" s="8">
        <f t="shared" si="0"/>
        <v>0.99577494524419308</v>
      </c>
      <c r="S31" s="8">
        <f t="shared" si="0"/>
        <v>0.9821749534457922</v>
      </c>
      <c r="T31" s="8">
        <f t="shared" si="0"/>
        <v>0.97687502764165401</v>
      </c>
      <c r="U31" s="8">
        <f t="shared" si="0"/>
        <v>0.98857494257390499</v>
      </c>
      <c r="V31" s="8">
        <f t="shared" si="0"/>
        <v>0.99487503431737423</v>
      </c>
      <c r="W31" s="8">
        <f t="shared" si="0"/>
        <v>0.94707497023046017</v>
      </c>
      <c r="X31" s="8">
        <f t="shared" si="0"/>
        <v>0.98707505129277706</v>
      </c>
      <c r="Y31" s="8">
        <f t="shared" si="0"/>
        <v>0.95957501791417599</v>
      </c>
      <c r="Z31" s="5">
        <f t="shared" si="0"/>
        <v>5.7500042021274567E-4</v>
      </c>
    </row>
    <row r="32" spans="1:26" x14ac:dyDescent="0.2">
      <c r="A32" s="4" t="s">
        <v>38</v>
      </c>
      <c r="B32" s="5">
        <v>1.0159000158309937</v>
      </c>
      <c r="C32" s="5">
        <v>1.0283000469207764</v>
      </c>
      <c r="D32" s="5">
        <v>1.0370999574661255</v>
      </c>
      <c r="E32" s="5">
        <v>1.0279999971389771</v>
      </c>
      <c r="F32" s="5">
        <v>1.0361000299453735</v>
      </c>
      <c r="G32" s="5">
        <v>1.0326999425888062</v>
      </c>
      <c r="H32" s="5">
        <v>1.0194000005722046</v>
      </c>
      <c r="I32" s="5">
        <v>1.0463000535964966</v>
      </c>
      <c r="J32" s="5">
        <v>1.0291999578475952</v>
      </c>
      <c r="K32" s="5">
        <v>1.0299999713897705</v>
      </c>
      <c r="L32" s="5">
        <v>1.0687999725341797</v>
      </c>
      <c r="M32" s="5">
        <v>3.5700000822544098E-2</v>
      </c>
      <c r="O32" s="8">
        <f t="shared" si="1"/>
        <v>0.97967501543462276</v>
      </c>
      <c r="P32" s="8">
        <f t="shared" si="0"/>
        <v>0.99207504652440548</v>
      </c>
      <c r="Q32" s="8">
        <f t="shared" si="0"/>
        <v>1.0008749570697546</v>
      </c>
      <c r="R32" s="8">
        <f t="shared" si="0"/>
        <v>0.99177499674260616</v>
      </c>
      <c r="S32" s="8">
        <f t="shared" si="0"/>
        <v>0.99987502954900265</v>
      </c>
      <c r="T32" s="8">
        <f t="shared" si="0"/>
        <v>0.99647494219243526</v>
      </c>
      <c r="U32" s="8">
        <f t="shared" si="0"/>
        <v>0.9831750001758337</v>
      </c>
      <c r="V32" s="8">
        <f t="shared" si="0"/>
        <v>1.0100750532001257</v>
      </c>
      <c r="W32" s="8">
        <f t="shared" si="0"/>
        <v>0.99297495745122433</v>
      </c>
      <c r="X32" s="8">
        <f t="shared" si="0"/>
        <v>0.99377497099339962</v>
      </c>
      <c r="Y32" s="8">
        <f t="shared" si="0"/>
        <v>1.0325749721378088</v>
      </c>
      <c r="Z32" s="5">
        <f t="shared" si="0"/>
        <v>-5.2499957382678986E-4</v>
      </c>
    </row>
    <row r="33" spans="1:26" x14ac:dyDescent="0.2">
      <c r="A33" s="4" t="s">
        <v>39</v>
      </c>
      <c r="B33" s="5">
        <v>1.010200023651123</v>
      </c>
      <c r="C33" s="5">
        <v>1.035099983215332</v>
      </c>
      <c r="D33" s="5">
        <v>1.0060000419616699</v>
      </c>
      <c r="E33" s="5">
        <v>1.0109000205993652</v>
      </c>
      <c r="F33" s="5">
        <v>0.9627000093460083</v>
      </c>
      <c r="G33" s="5">
        <v>1.0060000419616699</v>
      </c>
      <c r="H33" s="5">
        <v>1.0089000463485718</v>
      </c>
      <c r="I33" s="5">
        <v>0.98750001192092896</v>
      </c>
      <c r="J33" s="5">
        <v>1.0073000192642212</v>
      </c>
      <c r="K33" s="5">
        <v>1.0348000526428223</v>
      </c>
      <c r="L33" s="5">
        <v>0.99639999866485596</v>
      </c>
      <c r="M33" s="5">
        <v>3.6800000816583633E-2</v>
      </c>
      <c r="O33" s="8">
        <f t="shared" si="1"/>
        <v>0.97397502325475216</v>
      </c>
      <c r="P33" s="8">
        <f t="shared" si="0"/>
        <v>0.99887498281896114</v>
      </c>
      <c r="Q33" s="8">
        <f t="shared" si="0"/>
        <v>0.96977504156529903</v>
      </c>
      <c r="R33" s="8">
        <f t="shared" si="0"/>
        <v>0.97467502020299435</v>
      </c>
      <c r="S33" s="8">
        <f t="shared" si="0"/>
        <v>0.92647500894963741</v>
      </c>
      <c r="T33" s="8">
        <f t="shared" si="0"/>
        <v>0.96977504156529903</v>
      </c>
      <c r="U33" s="8">
        <f t="shared" si="0"/>
        <v>0.97267504595220089</v>
      </c>
      <c r="V33" s="8">
        <f t="shared" si="0"/>
        <v>0.95127501152455807</v>
      </c>
      <c r="W33" s="8">
        <f t="shared" si="0"/>
        <v>0.9710750188678503</v>
      </c>
      <c r="X33" s="8">
        <f t="shared" si="0"/>
        <v>0.99857505224645138</v>
      </c>
      <c r="Y33" s="8">
        <f t="shared" si="0"/>
        <v>0.96017499826848507</v>
      </c>
      <c r="Z33" s="5">
        <f t="shared" si="0"/>
        <v>5.7500042021274567E-4</v>
      </c>
    </row>
    <row r="34" spans="1:26" x14ac:dyDescent="0.2">
      <c r="A34" s="4" t="s">
        <v>40</v>
      </c>
      <c r="B34" s="5">
        <v>1.0178999900817871</v>
      </c>
      <c r="C34" s="5">
        <v>1.0283000469207764</v>
      </c>
      <c r="D34" s="5">
        <v>1.0078999996185303</v>
      </c>
      <c r="E34" s="5">
        <v>1.0075000524520874</v>
      </c>
      <c r="F34" s="5">
        <v>1.0263999700546265</v>
      </c>
      <c r="G34" s="5">
        <v>1.0046999454498291</v>
      </c>
      <c r="H34" s="5">
        <v>1.0277999639511108</v>
      </c>
      <c r="I34" s="5">
        <v>1.0360000133514404</v>
      </c>
      <c r="J34" s="5">
        <v>1.0485999584197998</v>
      </c>
      <c r="K34" s="5">
        <v>1.027400016784668</v>
      </c>
      <c r="L34" s="5">
        <v>1.0095000267028809</v>
      </c>
      <c r="M34" s="5">
        <v>3.5900000482797623E-2</v>
      </c>
      <c r="O34" s="8">
        <f t="shared" si="1"/>
        <v>0.98167498968541622</v>
      </c>
      <c r="P34" s="8">
        <f t="shared" si="0"/>
        <v>0.99207504652440548</v>
      </c>
      <c r="Q34" s="8">
        <f t="shared" si="0"/>
        <v>0.97167499922215939</v>
      </c>
      <c r="R34" s="8">
        <f t="shared" si="0"/>
        <v>0.97127505205571651</v>
      </c>
      <c r="S34" s="8">
        <f t="shared" si="0"/>
        <v>0.99017496965825558</v>
      </c>
      <c r="T34" s="8">
        <f t="shared" si="0"/>
        <v>0.96847494505345821</v>
      </c>
      <c r="U34" s="8">
        <f t="shared" si="0"/>
        <v>0.99157496355473995</v>
      </c>
      <c r="V34" s="8">
        <f t="shared" si="0"/>
        <v>0.99977501295506954</v>
      </c>
      <c r="W34" s="8">
        <f t="shared" si="0"/>
        <v>1.0123749580234289</v>
      </c>
      <c r="X34" s="8">
        <f t="shared" si="0"/>
        <v>0.99117501638829708</v>
      </c>
      <c r="Y34" s="8">
        <f t="shared" si="0"/>
        <v>0.97327502630650997</v>
      </c>
      <c r="Z34" s="5">
        <f t="shared" si="0"/>
        <v>-3.2499991357326508E-4</v>
      </c>
    </row>
    <row r="35" spans="1:26" x14ac:dyDescent="0.2">
      <c r="A35" s="4" t="s">
        <v>41</v>
      </c>
      <c r="B35" s="5">
        <v>0.99140000343322754</v>
      </c>
      <c r="C35" s="5">
        <v>1.0412000417709351</v>
      </c>
      <c r="D35" s="5">
        <v>1.0392999649047852</v>
      </c>
      <c r="E35" s="5">
        <v>1.0271999835968018</v>
      </c>
      <c r="F35" s="5">
        <v>1.0334999561309814</v>
      </c>
      <c r="G35" s="5">
        <v>1.0226999521255493</v>
      </c>
      <c r="H35" s="5">
        <v>1.0449999570846558</v>
      </c>
      <c r="I35" s="5">
        <v>1.0692000389099121</v>
      </c>
      <c r="J35" s="5">
        <v>1.0392999649047852</v>
      </c>
      <c r="K35" s="5">
        <v>1.0378999710083008</v>
      </c>
      <c r="L35" s="5">
        <v>1.0358999967575073</v>
      </c>
      <c r="M35" s="5">
        <v>3.6499999463558197E-2</v>
      </c>
      <c r="O35" s="8">
        <f t="shared" si="1"/>
        <v>0.95517500303685665</v>
      </c>
      <c r="P35" s="8">
        <f t="shared" si="0"/>
        <v>1.0049750413745642</v>
      </c>
      <c r="Q35" s="8">
        <f t="shared" si="0"/>
        <v>1.0030749645084143</v>
      </c>
      <c r="R35" s="8">
        <f t="shared" si="0"/>
        <v>0.99097498320043087</v>
      </c>
      <c r="S35" s="8">
        <f t="shared" si="0"/>
        <v>0.99727495573461056</v>
      </c>
      <c r="T35" s="8">
        <f t="shared" si="0"/>
        <v>0.98647495172917843</v>
      </c>
      <c r="U35" s="8">
        <f t="shared" si="0"/>
        <v>1.0087749566882849</v>
      </c>
      <c r="V35" s="8">
        <f t="shared" si="0"/>
        <v>1.0329750385135412</v>
      </c>
      <c r="W35" s="8">
        <f t="shared" si="0"/>
        <v>1.0030749645084143</v>
      </c>
      <c r="X35" s="8">
        <f t="shared" si="0"/>
        <v>1.0016749706119299</v>
      </c>
      <c r="Y35" s="8">
        <f t="shared" si="0"/>
        <v>0.99967499636113644</v>
      </c>
      <c r="Z35" s="5">
        <f t="shared" si="0"/>
        <v>2.7499906718730927E-4</v>
      </c>
    </row>
    <row r="40" spans="1:26" x14ac:dyDescent="0.2">
      <c r="A40" t="s">
        <v>42</v>
      </c>
      <c r="B40" s="2" t="s">
        <v>43</v>
      </c>
    </row>
    <row r="45" spans="1:26" x14ac:dyDescent="0.2">
      <c r="A45" t="s">
        <v>44</v>
      </c>
    </row>
    <row r="46" spans="1:26" x14ac:dyDescent="0.2">
      <c r="A46" t="s">
        <v>22</v>
      </c>
      <c r="E46" t="s">
        <v>45</v>
      </c>
    </row>
    <row r="47" spans="1:26" x14ac:dyDescent="0.2">
      <c r="A47" t="s">
        <v>46</v>
      </c>
      <c r="E47">
        <v>482</v>
      </c>
      <c r="F47" t="s">
        <v>25</v>
      </c>
    </row>
    <row r="48" spans="1:26" x14ac:dyDescent="0.2">
      <c r="A48" t="s">
        <v>47</v>
      </c>
      <c r="E48">
        <v>515</v>
      </c>
      <c r="F48" t="s">
        <v>25</v>
      </c>
    </row>
    <row r="49" spans="1:26" x14ac:dyDescent="0.2">
      <c r="A49" t="s">
        <v>48</v>
      </c>
      <c r="E49">
        <v>9</v>
      </c>
      <c r="F49" t="s">
        <v>25</v>
      </c>
    </row>
    <row r="50" spans="1:26" x14ac:dyDescent="0.2">
      <c r="A50" t="s">
        <v>49</v>
      </c>
      <c r="E50">
        <v>20</v>
      </c>
      <c r="F50" t="s">
        <v>25</v>
      </c>
    </row>
    <row r="51" spans="1:26" x14ac:dyDescent="0.2">
      <c r="A51" t="s">
        <v>50</v>
      </c>
      <c r="E51">
        <v>75</v>
      </c>
      <c r="F51" t="s">
        <v>51</v>
      </c>
    </row>
    <row r="52" spans="1:26" x14ac:dyDescent="0.2">
      <c r="A52" t="s">
        <v>27</v>
      </c>
      <c r="E52">
        <v>20</v>
      </c>
    </row>
    <row r="53" spans="1:26" x14ac:dyDescent="0.2">
      <c r="A53" t="s">
        <v>52</v>
      </c>
      <c r="E53">
        <v>20</v>
      </c>
      <c r="F53" t="s">
        <v>53</v>
      </c>
    </row>
    <row r="54" spans="1:26" x14ac:dyDescent="0.2">
      <c r="A54" t="s">
        <v>54</v>
      </c>
      <c r="E54">
        <v>0</v>
      </c>
      <c r="F54" t="s">
        <v>53</v>
      </c>
    </row>
    <row r="55" spans="1:26" x14ac:dyDescent="0.2">
      <c r="A55" t="s">
        <v>28</v>
      </c>
      <c r="E55">
        <v>0</v>
      </c>
      <c r="F55" t="s">
        <v>29</v>
      </c>
    </row>
    <row r="56" spans="1:26" x14ac:dyDescent="0.2">
      <c r="A56" t="s">
        <v>55</v>
      </c>
      <c r="E56">
        <v>20000</v>
      </c>
      <c r="F56" t="s">
        <v>56</v>
      </c>
    </row>
    <row r="57" spans="1:26" x14ac:dyDescent="0.2">
      <c r="A57" t="s">
        <v>30</v>
      </c>
      <c r="B57" s="2" t="s">
        <v>57</v>
      </c>
    </row>
    <row r="58" spans="1:26" x14ac:dyDescent="0.2">
      <c r="Q58" t="s">
        <v>79</v>
      </c>
      <c r="R58">
        <f>AVERAGE(M61:M68)</f>
        <v>36.125</v>
      </c>
    </row>
    <row r="59" spans="1:26" x14ac:dyDescent="0.2">
      <c r="B59" t="s">
        <v>58</v>
      </c>
      <c r="O59" t="s">
        <v>80</v>
      </c>
    </row>
    <row r="60" spans="1:26" x14ac:dyDescent="0.2">
      <c r="A60" s="4" t="s">
        <v>33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</row>
    <row r="61" spans="1:26" x14ac:dyDescent="0.2">
      <c r="A61" s="4" t="s">
        <v>34</v>
      </c>
      <c r="B61">
        <v>18162</v>
      </c>
      <c r="C61">
        <v>18298</v>
      </c>
      <c r="D61">
        <v>16829</v>
      </c>
      <c r="E61">
        <v>19648</v>
      </c>
      <c r="F61">
        <v>18815</v>
      </c>
      <c r="G61">
        <v>18146</v>
      </c>
      <c r="H61">
        <v>20688</v>
      </c>
      <c r="I61">
        <v>15379</v>
      </c>
      <c r="J61">
        <v>95</v>
      </c>
      <c r="K61">
        <v>101</v>
      </c>
      <c r="L61">
        <v>91</v>
      </c>
      <c r="M61">
        <v>37</v>
      </c>
      <c r="O61" s="9">
        <f>B61-$R$58</f>
        <v>18125.875</v>
      </c>
      <c r="P61" s="9">
        <f t="shared" ref="P61:Z68" si="2">C61-$R$58</f>
        <v>18261.875</v>
      </c>
      <c r="Q61" s="9">
        <f t="shared" si="2"/>
        <v>16792.875</v>
      </c>
      <c r="R61" s="9">
        <f t="shared" si="2"/>
        <v>19611.875</v>
      </c>
      <c r="S61" s="9">
        <f t="shared" si="2"/>
        <v>18778.875</v>
      </c>
      <c r="T61" s="9">
        <f t="shared" si="2"/>
        <v>18109.875</v>
      </c>
      <c r="U61" s="9">
        <f t="shared" si="2"/>
        <v>20651.875</v>
      </c>
      <c r="V61" s="9">
        <f t="shared" si="2"/>
        <v>15342.875</v>
      </c>
      <c r="W61" s="9">
        <f t="shared" si="2"/>
        <v>58.875</v>
      </c>
      <c r="X61" s="9">
        <f t="shared" si="2"/>
        <v>64.875</v>
      </c>
      <c r="Y61" s="9">
        <f t="shared" si="2"/>
        <v>54.875</v>
      </c>
      <c r="Z61" s="7">
        <f t="shared" si="2"/>
        <v>0.875</v>
      </c>
    </row>
    <row r="62" spans="1:26" x14ac:dyDescent="0.2">
      <c r="A62" s="4" t="s">
        <v>35</v>
      </c>
      <c r="B62">
        <v>19274</v>
      </c>
      <c r="C62">
        <v>17595</v>
      </c>
      <c r="D62">
        <v>17589</v>
      </c>
      <c r="E62">
        <v>17761</v>
      </c>
      <c r="F62">
        <v>12216</v>
      </c>
      <c r="G62">
        <v>12140</v>
      </c>
      <c r="H62">
        <v>11892</v>
      </c>
      <c r="I62">
        <v>10826</v>
      </c>
      <c r="J62">
        <v>87</v>
      </c>
      <c r="K62">
        <v>96</v>
      </c>
      <c r="L62">
        <v>90</v>
      </c>
      <c r="M62">
        <v>37</v>
      </c>
      <c r="O62" s="9">
        <f t="shared" ref="O62:O68" si="3">B62-$R$58</f>
        <v>19237.875</v>
      </c>
      <c r="P62" s="9">
        <f t="shared" si="2"/>
        <v>17558.875</v>
      </c>
      <c r="Q62" s="9">
        <f t="shared" si="2"/>
        <v>17552.875</v>
      </c>
      <c r="R62" s="9">
        <f t="shared" si="2"/>
        <v>17724.875</v>
      </c>
      <c r="S62" s="9">
        <f t="shared" si="2"/>
        <v>12179.875</v>
      </c>
      <c r="T62" s="9">
        <f t="shared" si="2"/>
        <v>12103.875</v>
      </c>
      <c r="U62" s="9">
        <f t="shared" si="2"/>
        <v>11855.875</v>
      </c>
      <c r="V62" s="9">
        <f t="shared" si="2"/>
        <v>10789.875</v>
      </c>
      <c r="W62" s="9">
        <f t="shared" si="2"/>
        <v>50.875</v>
      </c>
      <c r="X62" s="9">
        <f t="shared" si="2"/>
        <v>59.875</v>
      </c>
      <c r="Y62" s="9">
        <f t="shared" si="2"/>
        <v>53.875</v>
      </c>
      <c r="Z62" s="7">
        <f t="shared" si="2"/>
        <v>0.875</v>
      </c>
    </row>
    <row r="63" spans="1:26" x14ac:dyDescent="0.2">
      <c r="A63" s="4" t="s">
        <v>36</v>
      </c>
      <c r="B63">
        <v>19250</v>
      </c>
      <c r="C63">
        <v>19675</v>
      </c>
      <c r="D63">
        <v>15665</v>
      </c>
      <c r="E63">
        <v>17929</v>
      </c>
      <c r="F63">
        <v>7068</v>
      </c>
      <c r="G63">
        <v>6792</v>
      </c>
      <c r="H63">
        <v>6510</v>
      </c>
      <c r="I63">
        <v>6341</v>
      </c>
      <c r="J63">
        <v>107</v>
      </c>
      <c r="K63">
        <v>103</v>
      </c>
      <c r="L63">
        <v>91</v>
      </c>
      <c r="M63">
        <v>36</v>
      </c>
      <c r="O63" s="9">
        <f t="shared" si="3"/>
        <v>19213.875</v>
      </c>
      <c r="P63" s="9">
        <f t="shared" si="2"/>
        <v>19638.875</v>
      </c>
      <c r="Q63" s="9">
        <f t="shared" si="2"/>
        <v>15628.875</v>
      </c>
      <c r="R63" s="9">
        <f t="shared" si="2"/>
        <v>17892.875</v>
      </c>
      <c r="S63" s="9">
        <f t="shared" si="2"/>
        <v>7031.875</v>
      </c>
      <c r="T63" s="9">
        <f t="shared" si="2"/>
        <v>6755.875</v>
      </c>
      <c r="U63" s="9">
        <f t="shared" si="2"/>
        <v>6473.875</v>
      </c>
      <c r="V63" s="9">
        <f t="shared" si="2"/>
        <v>6304.875</v>
      </c>
      <c r="W63" s="9">
        <f t="shared" si="2"/>
        <v>70.875</v>
      </c>
      <c r="X63" s="9">
        <f t="shared" si="2"/>
        <v>66.875</v>
      </c>
      <c r="Y63" s="9">
        <f t="shared" si="2"/>
        <v>54.875</v>
      </c>
      <c r="Z63" s="7">
        <f t="shared" si="2"/>
        <v>-0.125</v>
      </c>
    </row>
    <row r="64" spans="1:26" x14ac:dyDescent="0.2">
      <c r="A64" s="4" t="s">
        <v>37</v>
      </c>
      <c r="B64">
        <v>18632</v>
      </c>
      <c r="C64">
        <v>17691</v>
      </c>
      <c r="D64">
        <v>17901</v>
      </c>
      <c r="E64">
        <v>17371</v>
      </c>
      <c r="F64">
        <v>3697</v>
      </c>
      <c r="G64">
        <v>3675</v>
      </c>
      <c r="H64">
        <v>3629</v>
      </c>
      <c r="I64">
        <v>2518</v>
      </c>
      <c r="J64">
        <v>102</v>
      </c>
      <c r="K64">
        <v>109</v>
      </c>
      <c r="L64">
        <v>92</v>
      </c>
      <c r="M64">
        <v>36</v>
      </c>
      <c r="O64" s="9">
        <f t="shared" si="3"/>
        <v>18595.875</v>
      </c>
      <c r="P64" s="9">
        <f t="shared" si="2"/>
        <v>17654.875</v>
      </c>
      <c r="Q64" s="9">
        <f t="shared" si="2"/>
        <v>17864.875</v>
      </c>
      <c r="R64" s="9">
        <f t="shared" si="2"/>
        <v>17334.875</v>
      </c>
      <c r="S64" s="9">
        <f t="shared" si="2"/>
        <v>3660.875</v>
      </c>
      <c r="T64" s="9">
        <f t="shared" si="2"/>
        <v>3638.875</v>
      </c>
      <c r="U64" s="9">
        <f t="shared" si="2"/>
        <v>3592.875</v>
      </c>
      <c r="V64" s="9">
        <f t="shared" si="2"/>
        <v>2481.875</v>
      </c>
      <c r="W64" s="9">
        <f t="shared" si="2"/>
        <v>65.875</v>
      </c>
      <c r="X64" s="9">
        <f t="shared" si="2"/>
        <v>72.875</v>
      </c>
      <c r="Y64" s="9">
        <f t="shared" si="2"/>
        <v>55.875</v>
      </c>
      <c r="Z64" s="7">
        <f t="shared" si="2"/>
        <v>-0.125</v>
      </c>
    </row>
    <row r="65" spans="1:26" x14ac:dyDescent="0.2">
      <c r="A65" s="4" t="s">
        <v>38</v>
      </c>
      <c r="B65">
        <v>18616</v>
      </c>
      <c r="C65">
        <v>18637</v>
      </c>
      <c r="D65">
        <v>17902</v>
      </c>
      <c r="E65">
        <v>16865</v>
      </c>
      <c r="F65">
        <v>2038</v>
      </c>
      <c r="G65">
        <v>2025</v>
      </c>
      <c r="H65">
        <v>2212</v>
      </c>
      <c r="I65">
        <v>1549</v>
      </c>
      <c r="J65">
        <v>104</v>
      </c>
      <c r="K65">
        <v>111</v>
      </c>
      <c r="L65">
        <v>93</v>
      </c>
      <c r="M65">
        <v>36</v>
      </c>
      <c r="O65" s="9">
        <f t="shared" si="3"/>
        <v>18579.875</v>
      </c>
      <c r="P65" s="9">
        <f t="shared" si="2"/>
        <v>18600.875</v>
      </c>
      <c r="Q65" s="9">
        <f t="shared" si="2"/>
        <v>17865.875</v>
      </c>
      <c r="R65" s="9">
        <f t="shared" si="2"/>
        <v>16828.875</v>
      </c>
      <c r="S65" s="9">
        <f t="shared" si="2"/>
        <v>2001.875</v>
      </c>
      <c r="T65" s="9">
        <f t="shared" si="2"/>
        <v>1988.875</v>
      </c>
      <c r="U65" s="9">
        <f t="shared" si="2"/>
        <v>2175.875</v>
      </c>
      <c r="V65" s="9">
        <f t="shared" si="2"/>
        <v>1512.875</v>
      </c>
      <c r="W65" s="9">
        <f t="shared" si="2"/>
        <v>67.875</v>
      </c>
      <c r="X65" s="9">
        <f t="shared" si="2"/>
        <v>74.875</v>
      </c>
      <c r="Y65" s="9">
        <f t="shared" si="2"/>
        <v>56.875</v>
      </c>
      <c r="Z65" s="7">
        <f t="shared" si="2"/>
        <v>-0.125</v>
      </c>
    </row>
    <row r="66" spans="1:26" x14ac:dyDescent="0.2">
      <c r="A66" s="4" t="s">
        <v>39</v>
      </c>
      <c r="B66">
        <v>18602</v>
      </c>
      <c r="C66">
        <v>17002</v>
      </c>
      <c r="D66">
        <v>17234</v>
      </c>
      <c r="E66">
        <v>15541</v>
      </c>
      <c r="F66">
        <v>1257</v>
      </c>
      <c r="G66">
        <v>1339</v>
      </c>
      <c r="H66">
        <v>1292</v>
      </c>
      <c r="I66">
        <v>1218</v>
      </c>
      <c r="J66">
        <v>104</v>
      </c>
      <c r="K66">
        <v>107</v>
      </c>
      <c r="L66">
        <v>96</v>
      </c>
      <c r="M66">
        <v>37</v>
      </c>
      <c r="O66" s="9">
        <f t="shared" si="3"/>
        <v>18565.875</v>
      </c>
      <c r="P66" s="9">
        <f t="shared" si="2"/>
        <v>16965.875</v>
      </c>
      <c r="Q66" s="9">
        <f t="shared" si="2"/>
        <v>17197.875</v>
      </c>
      <c r="R66" s="9">
        <f t="shared" si="2"/>
        <v>15504.875</v>
      </c>
      <c r="S66" s="9">
        <f t="shared" si="2"/>
        <v>1220.875</v>
      </c>
      <c r="T66" s="9">
        <f t="shared" si="2"/>
        <v>1302.875</v>
      </c>
      <c r="U66" s="9">
        <f t="shared" si="2"/>
        <v>1255.875</v>
      </c>
      <c r="V66" s="9">
        <f t="shared" si="2"/>
        <v>1181.875</v>
      </c>
      <c r="W66" s="9">
        <f t="shared" si="2"/>
        <v>67.875</v>
      </c>
      <c r="X66" s="9">
        <f t="shared" si="2"/>
        <v>70.875</v>
      </c>
      <c r="Y66" s="9">
        <f t="shared" si="2"/>
        <v>59.875</v>
      </c>
      <c r="Z66" s="7">
        <f t="shared" si="2"/>
        <v>0.875</v>
      </c>
    </row>
    <row r="67" spans="1:26" x14ac:dyDescent="0.2">
      <c r="A67" s="4" t="s">
        <v>40</v>
      </c>
      <c r="B67">
        <v>17649</v>
      </c>
      <c r="C67">
        <v>15660</v>
      </c>
      <c r="D67">
        <v>15263</v>
      </c>
      <c r="E67">
        <v>15201</v>
      </c>
      <c r="F67">
        <v>1075</v>
      </c>
      <c r="G67">
        <v>997</v>
      </c>
      <c r="H67">
        <v>1260</v>
      </c>
      <c r="I67">
        <v>927</v>
      </c>
      <c r="J67">
        <v>106</v>
      </c>
      <c r="K67">
        <v>107</v>
      </c>
      <c r="L67">
        <v>92</v>
      </c>
      <c r="M67">
        <v>35</v>
      </c>
      <c r="O67" s="9">
        <f t="shared" si="3"/>
        <v>17612.875</v>
      </c>
      <c r="P67" s="9">
        <f t="shared" si="2"/>
        <v>15623.875</v>
      </c>
      <c r="Q67" s="9">
        <f t="shared" si="2"/>
        <v>15226.875</v>
      </c>
      <c r="R67" s="9">
        <f t="shared" si="2"/>
        <v>15164.875</v>
      </c>
      <c r="S67" s="9">
        <f t="shared" si="2"/>
        <v>1038.875</v>
      </c>
      <c r="T67" s="9">
        <f t="shared" si="2"/>
        <v>960.875</v>
      </c>
      <c r="U67" s="9">
        <f t="shared" si="2"/>
        <v>1223.875</v>
      </c>
      <c r="V67" s="9">
        <f t="shared" si="2"/>
        <v>890.875</v>
      </c>
      <c r="W67" s="9">
        <f t="shared" si="2"/>
        <v>69.875</v>
      </c>
      <c r="X67" s="9">
        <f t="shared" si="2"/>
        <v>70.875</v>
      </c>
      <c r="Y67" s="9">
        <f t="shared" si="2"/>
        <v>55.875</v>
      </c>
      <c r="Z67" s="7">
        <f t="shared" si="2"/>
        <v>-1.125</v>
      </c>
    </row>
    <row r="68" spans="1:26" x14ac:dyDescent="0.2">
      <c r="A68" s="4" t="s">
        <v>41</v>
      </c>
      <c r="B68">
        <v>16234</v>
      </c>
      <c r="C68">
        <v>16138</v>
      </c>
      <c r="D68">
        <v>15306</v>
      </c>
      <c r="E68">
        <v>16121</v>
      </c>
      <c r="F68">
        <v>875</v>
      </c>
      <c r="G68">
        <v>871</v>
      </c>
      <c r="H68">
        <v>856</v>
      </c>
      <c r="I68">
        <v>824</v>
      </c>
      <c r="J68">
        <v>104</v>
      </c>
      <c r="K68">
        <v>106</v>
      </c>
      <c r="L68">
        <v>91</v>
      </c>
      <c r="M68">
        <v>35</v>
      </c>
      <c r="O68" s="9">
        <f t="shared" si="3"/>
        <v>16197.875</v>
      </c>
      <c r="P68" s="9">
        <f t="shared" si="2"/>
        <v>16101.875</v>
      </c>
      <c r="Q68" s="9">
        <f t="shared" si="2"/>
        <v>15269.875</v>
      </c>
      <c r="R68" s="9">
        <f t="shared" si="2"/>
        <v>16084.875</v>
      </c>
      <c r="S68" s="9">
        <f t="shared" si="2"/>
        <v>838.875</v>
      </c>
      <c r="T68" s="9">
        <f t="shared" si="2"/>
        <v>834.875</v>
      </c>
      <c r="U68" s="9">
        <f t="shared" si="2"/>
        <v>819.875</v>
      </c>
      <c r="V68" s="9">
        <f t="shared" si="2"/>
        <v>787.875</v>
      </c>
      <c r="W68" s="9">
        <f t="shared" si="2"/>
        <v>67.875</v>
      </c>
      <c r="X68" s="9">
        <f t="shared" si="2"/>
        <v>69.875</v>
      </c>
      <c r="Y68" s="9">
        <f t="shared" si="2"/>
        <v>54.875</v>
      </c>
      <c r="Z68" s="7">
        <f t="shared" si="2"/>
        <v>-1.125</v>
      </c>
    </row>
    <row r="72" spans="1:26" x14ac:dyDescent="0.2">
      <c r="O72" t="s">
        <v>81</v>
      </c>
    </row>
    <row r="73" spans="1:26" x14ac:dyDescent="0.2">
      <c r="A73" t="s">
        <v>42</v>
      </c>
      <c r="B73" s="2" t="s">
        <v>59</v>
      </c>
    </row>
    <row r="74" spans="1:26" x14ac:dyDescent="0.2">
      <c r="O74" s="7">
        <f>O61/O28</f>
        <v>19895.041211817705</v>
      </c>
      <c r="P74" s="7">
        <f t="shared" ref="P74:Y74" si="4">P61/P28</f>
        <v>19588.506237777761</v>
      </c>
      <c r="Q74" s="7">
        <f t="shared" si="4"/>
        <v>18611.704022604463</v>
      </c>
      <c r="R74" s="7">
        <f t="shared" si="4"/>
        <v>20035.116804581376</v>
      </c>
      <c r="S74" s="7">
        <f t="shared" si="4"/>
        <v>19040.201040501841</v>
      </c>
      <c r="T74" s="7">
        <f t="shared" si="4"/>
        <v>19576.655628256744</v>
      </c>
      <c r="U74" s="7">
        <f t="shared" si="4"/>
        <v>20689.633874149975</v>
      </c>
      <c r="V74" s="7">
        <f t="shared" si="4"/>
        <v>16918.401565544176</v>
      </c>
      <c r="W74" s="7">
        <f t="shared" si="4"/>
        <v>65.717873763262617</v>
      </c>
      <c r="X74" s="7">
        <f t="shared" si="4"/>
        <v>71.426603122095244</v>
      </c>
      <c r="Y74" s="7">
        <f t="shared" si="4"/>
        <v>56.649548334187571</v>
      </c>
    </row>
    <row r="75" spans="1:26" x14ac:dyDescent="0.2">
      <c r="O75" s="7">
        <f t="shared" ref="O75:Y81" si="5">O62/O29</f>
        <v>20132.250009202849</v>
      </c>
      <c r="P75" s="7">
        <f t="shared" si="5"/>
        <v>18489.351923226874</v>
      </c>
      <c r="Q75" s="7">
        <f t="shared" si="5"/>
        <v>18392.010680512307</v>
      </c>
      <c r="R75" s="7">
        <f t="shared" si="5"/>
        <v>18366.319119393273</v>
      </c>
      <c r="S75" s="7">
        <f t="shared" si="5"/>
        <v>12885.006610960985</v>
      </c>
      <c r="T75" s="7">
        <f t="shared" si="5"/>
        <v>12714.488187476227</v>
      </c>
      <c r="U75" s="7">
        <f t="shared" si="5"/>
        <v>12320.672504359516</v>
      </c>
      <c r="V75" s="7">
        <f t="shared" si="5"/>
        <v>11380.824098278632</v>
      </c>
      <c r="W75" s="7">
        <f t="shared" si="5"/>
        <v>63.667363166052496</v>
      </c>
      <c r="X75" s="7">
        <f t="shared" si="5"/>
        <v>70.137930728262475</v>
      </c>
      <c r="Y75" s="7">
        <f t="shared" si="5"/>
        <v>57.689734550798043</v>
      </c>
    </row>
    <row r="76" spans="1:26" x14ac:dyDescent="0.2">
      <c r="O76" s="7">
        <f t="shared" si="5"/>
        <v>20447.362250943646</v>
      </c>
      <c r="P76" s="7">
        <f t="shared" si="5"/>
        <v>19843.761722751289</v>
      </c>
      <c r="Q76" s="7">
        <f t="shared" si="5"/>
        <v>17178.835811989222</v>
      </c>
      <c r="R76" s="7">
        <f t="shared" si="5"/>
        <v>18200.925970881784</v>
      </c>
      <c r="S76" s="7">
        <f t="shared" si="5"/>
        <v>7166.7896289659748</v>
      </c>
      <c r="T76" s="7">
        <f t="shared" si="5"/>
        <v>6789.9943760521719</v>
      </c>
      <c r="U76" s="7">
        <f t="shared" si="5"/>
        <v>6577.9710838565388</v>
      </c>
      <c r="V76" s="7">
        <f t="shared" si="5"/>
        <v>6391.3178828801183</v>
      </c>
      <c r="W76" s="7">
        <f t="shared" si="5"/>
        <v>71.607181823570684</v>
      </c>
      <c r="X76" s="7">
        <f t="shared" si="5"/>
        <v>71.533629607637067</v>
      </c>
      <c r="Y76" s="7">
        <f t="shared" si="5"/>
        <v>56.760879037633082</v>
      </c>
    </row>
    <row r="77" spans="1:26" x14ac:dyDescent="0.2">
      <c r="O77" s="7">
        <f t="shared" si="5"/>
        <v>19381.302248012689</v>
      </c>
      <c r="P77" s="7">
        <f t="shared" si="5"/>
        <v>17891.489927254293</v>
      </c>
      <c r="Q77" s="7">
        <f t="shared" si="5"/>
        <v>17947.883997991026</v>
      </c>
      <c r="R77" s="7">
        <f t="shared" si="5"/>
        <v>17408.426555409045</v>
      </c>
      <c r="S77" s="7">
        <f t="shared" si="5"/>
        <v>3727.3145554734915</v>
      </c>
      <c r="T77" s="7">
        <f t="shared" si="5"/>
        <v>3725.0158894785918</v>
      </c>
      <c r="U77" s="7">
        <f t="shared" si="5"/>
        <v>3634.3982082384209</v>
      </c>
      <c r="V77" s="7">
        <f t="shared" si="5"/>
        <v>2494.6600471313659</v>
      </c>
      <c r="W77" s="7">
        <f t="shared" si="5"/>
        <v>69.556267529665632</v>
      </c>
      <c r="X77" s="7">
        <f t="shared" si="5"/>
        <v>73.829239128833464</v>
      </c>
      <c r="Y77" s="7">
        <f t="shared" si="5"/>
        <v>58.228902333717734</v>
      </c>
    </row>
    <row r="78" spans="1:26" x14ac:dyDescent="0.2">
      <c r="O78" s="7">
        <f t="shared" si="5"/>
        <v>18965.345351547247</v>
      </c>
      <c r="P78" s="7">
        <f t="shared" si="5"/>
        <v>18749.46362693582</v>
      </c>
      <c r="Q78" s="7">
        <f t="shared" si="5"/>
        <v>17850.256791623233</v>
      </c>
      <c r="R78" s="7">
        <f t="shared" si="5"/>
        <v>16968.440478206139</v>
      </c>
      <c r="S78" s="7">
        <f t="shared" si="5"/>
        <v>2002.1252064900082</v>
      </c>
      <c r="T78" s="7">
        <f t="shared" si="5"/>
        <v>1995.9107005983462</v>
      </c>
      <c r="U78" s="7">
        <f t="shared" si="5"/>
        <v>2213.1105852069677</v>
      </c>
      <c r="V78" s="7">
        <f t="shared" si="5"/>
        <v>1497.7847390715181</v>
      </c>
      <c r="W78" s="7">
        <f t="shared" si="5"/>
        <v>68.35519817561368</v>
      </c>
      <c r="X78" s="7">
        <f t="shared" si="5"/>
        <v>75.34401870189312</v>
      </c>
      <c r="Y78" s="7">
        <f t="shared" si="5"/>
        <v>55.080746226347031</v>
      </c>
    </row>
    <row r="79" spans="1:26" x14ac:dyDescent="0.2">
      <c r="O79" s="7">
        <f t="shared" si="5"/>
        <v>19061.962120915625</v>
      </c>
      <c r="P79" s="7">
        <f t="shared" si="5"/>
        <v>16984.983398142569</v>
      </c>
      <c r="Q79" s="7">
        <f t="shared" si="5"/>
        <v>17733.880810379665</v>
      </c>
      <c r="R79" s="7">
        <f t="shared" si="5"/>
        <v>15907.738147193737</v>
      </c>
      <c r="S79" s="7">
        <f t="shared" si="5"/>
        <v>1317.7635534758024</v>
      </c>
      <c r="T79" s="7">
        <f t="shared" si="5"/>
        <v>1343.4816778714469</v>
      </c>
      <c r="U79" s="7">
        <f t="shared" si="5"/>
        <v>1291.1557721423401</v>
      </c>
      <c r="V79" s="7">
        <f t="shared" si="5"/>
        <v>1242.4114853031529</v>
      </c>
      <c r="W79" s="7">
        <f t="shared" si="5"/>
        <v>69.896762537598377</v>
      </c>
      <c r="X79" s="7">
        <f t="shared" si="5"/>
        <v>70.97613728738321</v>
      </c>
      <c r="Y79" s="7">
        <f t="shared" si="5"/>
        <v>62.358424358033218</v>
      </c>
    </row>
    <row r="80" spans="1:26" x14ac:dyDescent="0.2">
      <c r="O80" s="7">
        <f t="shared" si="5"/>
        <v>17941.656031844261</v>
      </c>
      <c r="P80" s="7">
        <f t="shared" si="5"/>
        <v>15748.682576722431</v>
      </c>
      <c r="Q80" s="7">
        <f t="shared" si="5"/>
        <v>15670.748976961788</v>
      </c>
      <c r="R80" s="7">
        <f t="shared" si="5"/>
        <v>15613.368188448103</v>
      </c>
      <c r="S80" s="7">
        <f t="shared" si="5"/>
        <v>1049.1832573373902</v>
      </c>
      <c r="T80" s="7">
        <f t="shared" si="5"/>
        <v>992.15266735368289</v>
      </c>
      <c r="U80" s="7">
        <f t="shared" si="5"/>
        <v>1234.2738017632853</v>
      </c>
      <c r="V80" s="7">
        <f t="shared" si="5"/>
        <v>891.07548043915403</v>
      </c>
      <c r="W80" s="7">
        <f t="shared" si="5"/>
        <v>69.020869635519887</v>
      </c>
      <c r="X80" s="7">
        <f t="shared" si="5"/>
        <v>71.506039627853582</v>
      </c>
      <c r="Y80" s="7">
        <f t="shared" si="5"/>
        <v>57.409260989712777</v>
      </c>
    </row>
    <row r="81" spans="14:43" x14ac:dyDescent="0.2">
      <c r="O81" s="7">
        <f t="shared" si="5"/>
        <v>16958.018110294899</v>
      </c>
      <c r="P81" s="7">
        <f t="shared" si="5"/>
        <v>16022.164070837527</v>
      </c>
      <c r="Q81" s="7">
        <f t="shared" si="5"/>
        <v>15223.064616594675</v>
      </c>
      <c r="R81" s="7">
        <f t="shared" si="5"/>
        <v>16231.363326703409</v>
      </c>
      <c r="S81" s="7">
        <f t="shared" si="5"/>
        <v>841.16721790338124</v>
      </c>
      <c r="T81" s="7">
        <f t="shared" si="5"/>
        <v>846.32153967676425</v>
      </c>
      <c r="U81" s="7">
        <f t="shared" si="5"/>
        <v>812.74321350281537</v>
      </c>
      <c r="V81" s="7">
        <f t="shared" si="5"/>
        <v>762.72414204099061</v>
      </c>
      <c r="W81" s="7">
        <f t="shared" si="5"/>
        <v>67.666926602304443</v>
      </c>
      <c r="X81" s="7">
        <f t="shared" si="5"/>
        <v>69.758157136853384</v>
      </c>
      <c r="Y81" s="7">
        <f t="shared" si="5"/>
        <v>54.89284037286874</v>
      </c>
    </row>
    <row r="84" spans="14:43" x14ac:dyDescent="0.2">
      <c r="O84" t="s">
        <v>82</v>
      </c>
      <c r="R84" t="s">
        <v>83</v>
      </c>
      <c r="S84" s="7">
        <f>AVERAGE(W74:Y81)</f>
        <v>65.79460561573741</v>
      </c>
    </row>
    <row r="86" spans="14:43" x14ac:dyDescent="0.2">
      <c r="N86" s="11">
        <v>0</v>
      </c>
      <c r="O86" s="9">
        <f t="shared" ref="O86:Y86" si="6">O74-$S$84</f>
        <v>19829.246606201967</v>
      </c>
      <c r="P86" s="9">
        <f t="shared" si="6"/>
        <v>19522.711632162023</v>
      </c>
      <c r="Q86" s="9">
        <f t="shared" si="6"/>
        <v>18545.909416988725</v>
      </c>
      <c r="R86" s="9">
        <f t="shared" si="6"/>
        <v>19969.322198965638</v>
      </c>
      <c r="S86" s="9">
        <f t="shared" si="6"/>
        <v>18974.406434886103</v>
      </c>
      <c r="T86" s="9">
        <f t="shared" si="6"/>
        <v>19510.861022641006</v>
      </c>
      <c r="U86" s="9">
        <f t="shared" si="6"/>
        <v>20623.839268534237</v>
      </c>
      <c r="V86" s="9">
        <f t="shared" si="6"/>
        <v>16852.606959928438</v>
      </c>
      <c r="W86" s="7">
        <f t="shared" si="6"/>
        <v>-7.6731852474793527E-2</v>
      </c>
      <c r="X86" s="7">
        <f t="shared" si="6"/>
        <v>5.631997506357834</v>
      </c>
      <c r="Y86" s="7">
        <f t="shared" si="6"/>
        <v>-9.145057281549839</v>
      </c>
    </row>
    <row r="87" spans="14:43" x14ac:dyDescent="0.2">
      <c r="N87" s="11">
        <v>16</v>
      </c>
      <c r="O87" s="9">
        <f t="shared" ref="O87:Y87" si="7">O75-$S$84</f>
        <v>20066.455403587112</v>
      </c>
      <c r="P87" s="9">
        <f t="shared" si="7"/>
        <v>18423.557317611136</v>
      </c>
      <c r="Q87" s="9">
        <f t="shared" si="7"/>
        <v>18326.216074896569</v>
      </c>
      <c r="R87" s="9">
        <f t="shared" si="7"/>
        <v>18300.524513777535</v>
      </c>
      <c r="S87" s="9">
        <f t="shared" si="7"/>
        <v>12819.212005345247</v>
      </c>
      <c r="T87" s="9">
        <f t="shared" si="7"/>
        <v>12648.693581860489</v>
      </c>
      <c r="U87" s="9">
        <f t="shared" si="7"/>
        <v>12254.877898743778</v>
      </c>
      <c r="V87" s="9">
        <f t="shared" si="7"/>
        <v>11315.029492662894</v>
      </c>
      <c r="W87" s="7">
        <f t="shared" si="7"/>
        <v>-2.127242449684914</v>
      </c>
      <c r="X87" s="7">
        <f t="shared" si="7"/>
        <v>4.3433251125250649</v>
      </c>
      <c r="Y87" s="7">
        <f t="shared" si="7"/>
        <v>-8.1048710649393669</v>
      </c>
    </row>
    <row r="88" spans="14:43" x14ac:dyDescent="0.2">
      <c r="N88" s="11">
        <v>31</v>
      </c>
      <c r="O88" s="9">
        <f t="shared" ref="O88:Y88" si="8">O76-$S$84</f>
        <v>20381.567645327908</v>
      </c>
      <c r="P88" s="9">
        <f t="shared" si="8"/>
        <v>19777.967117135551</v>
      </c>
      <c r="Q88" s="9">
        <f t="shared" si="8"/>
        <v>17113.041206373484</v>
      </c>
      <c r="R88" s="9">
        <f t="shared" si="8"/>
        <v>18135.131365266046</v>
      </c>
      <c r="S88" s="9">
        <f t="shared" si="8"/>
        <v>7100.9950233502377</v>
      </c>
      <c r="T88" s="9">
        <f t="shared" si="8"/>
        <v>6724.1997704364348</v>
      </c>
      <c r="U88" s="9">
        <f t="shared" si="8"/>
        <v>6512.1764782408018</v>
      </c>
      <c r="V88" s="9">
        <f t="shared" si="8"/>
        <v>6325.5232772643812</v>
      </c>
      <c r="W88" s="7">
        <f t="shared" si="8"/>
        <v>5.8125762078332741</v>
      </c>
      <c r="X88" s="7">
        <f t="shared" si="8"/>
        <v>5.7390239918996571</v>
      </c>
      <c r="Y88" s="7">
        <f t="shared" si="8"/>
        <v>-9.0337265781043286</v>
      </c>
    </row>
    <row r="89" spans="14:43" x14ac:dyDescent="0.2">
      <c r="N89" s="11">
        <v>63</v>
      </c>
      <c r="O89" s="9">
        <f t="shared" ref="O89:Y89" si="9">O77-$S$84</f>
        <v>19315.507642396951</v>
      </c>
      <c r="P89" s="9">
        <f t="shared" si="9"/>
        <v>17825.695321638555</v>
      </c>
      <c r="Q89" s="9">
        <f t="shared" si="9"/>
        <v>17882.089392375288</v>
      </c>
      <c r="R89" s="9">
        <f t="shared" si="9"/>
        <v>17342.631949793307</v>
      </c>
      <c r="S89" s="9">
        <f t="shared" si="9"/>
        <v>3661.519949857754</v>
      </c>
      <c r="T89" s="9">
        <f t="shared" si="9"/>
        <v>3659.2212838628543</v>
      </c>
      <c r="U89" s="9">
        <f t="shared" si="9"/>
        <v>3568.6036026226834</v>
      </c>
      <c r="V89" s="9">
        <f t="shared" si="9"/>
        <v>2428.8654415156284</v>
      </c>
      <c r="W89" s="7">
        <f t="shared" si="9"/>
        <v>3.7616619139282221</v>
      </c>
      <c r="X89" s="7">
        <f t="shared" si="9"/>
        <v>8.034633513096054</v>
      </c>
      <c r="Y89" s="7">
        <f t="shared" si="9"/>
        <v>-7.5657032820196761</v>
      </c>
    </row>
    <row r="90" spans="14:43" x14ac:dyDescent="0.2">
      <c r="N90" s="11">
        <v>125</v>
      </c>
      <c r="O90" s="9">
        <f t="shared" ref="O90:Y90" si="10">O78-$S$84</f>
        <v>18899.550745931509</v>
      </c>
      <c r="P90" s="9">
        <f t="shared" si="10"/>
        <v>18683.669021320082</v>
      </c>
      <c r="Q90" s="9">
        <f t="shared" si="10"/>
        <v>17784.462186007495</v>
      </c>
      <c r="R90" s="9">
        <f t="shared" si="10"/>
        <v>16902.645872590401</v>
      </c>
      <c r="S90" s="9">
        <f t="shared" si="10"/>
        <v>1936.3306008742707</v>
      </c>
      <c r="T90" s="9">
        <f t="shared" si="10"/>
        <v>1930.1160949826087</v>
      </c>
      <c r="U90" s="9">
        <f t="shared" si="10"/>
        <v>2147.3159795912302</v>
      </c>
      <c r="V90" s="9">
        <f t="shared" si="10"/>
        <v>1431.9901334557806</v>
      </c>
      <c r="W90" s="7">
        <f t="shared" si="10"/>
        <v>2.5605925598762695</v>
      </c>
      <c r="X90" s="7">
        <f t="shared" si="10"/>
        <v>9.5494130861557096</v>
      </c>
      <c r="Y90" s="7">
        <f t="shared" si="10"/>
        <v>-10.713859389390379</v>
      </c>
    </row>
    <row r="91" spans="14:43" x14ac:dyDescent="0.2">
      <c r="N91" s="11">
        <v>250</v>
      </c>
      <c r="O91" s="9">
        <f t="shared" ref="O91:Y91" si="11">O79-$S$84</f>
        <v>18996.167515299887</v>
      </c>
      <c r="P91" s="9">
        <f t="shared" si="11"/>
        <v>16919.188792526831</v>
      </c>
      <c r="Q91" s="9">
        <f t="shared" si="11"/>
        <v>17668.086204763928</v>
      </c>
      <c r="R91" s="9">
        <f t="shared" si="11"/>
        <v>15841.943541577999</v>
      </c>
      <c r="S91" s="9">
        <f t="shared" si="11"/>
        <v>1251.9689478600649</v>
      </c>
      <c r="T91" s="9">
        <f t="shared" si="11"/>
        <v>1277.6870722557094</v>
      </c>
      <c r="U91" s="9">
        <f t="shared" si="11"/>
        <v>1225.3611665266026</v>
      </c>
      <c r="V91" s="9">
        <f t="shared" si="11"/>
        <v>1176.6168796874153</v>
      </c>
      <c r="W91" s="7">
        <f t="shared" si="11"/>
        <v>4.102156921860967</v>
      </c>
      <c r="X91" s="7">
        <f t="shared" si="11"/>
        <v>5.1815316716458</v>
      </c>
      <c r="Y91" s="7">
        <f t="shared" si="11"/>
        <v>-3.4361812577041917</v>
      </c>
    </row>
    <row r="92" spans="14:43" x14ac:dyDescent="0.2">
      <c r="N92" s="11">
        <v>500</v>
      </c>
      <c r="O92" s="9">
        <f t="shared" ref="O92:Y92" si="12">O80-$S$84</f>
        <v>17875.861426228523</v>
      </c>
      <c r="P92" s="9">
        <f t="shared" si="12"/>
        <v>15682.887971106693</v>
      </c>
      <c r="Q92" s="9">
        <f t="shared" si="12"/>
        <v>15604.95437134605</v>
      </c>
      <c r="R92" s="9">
        <f t="shared" si="12"/>
        <v>15547.573582832365</v>
      </c>
      <c r="S92" s="9">
        <f t="shared" si="12"/>
        <v>983.38865172165276</v>
      </c>
      <c r="T92" s="9">
        <f t="shared" si="12"/>
        <v>926.35806173794549</v>
      </c>
      <c r="U92" s="9">
        <f t="shared" si="12"/>
        <v>1168.4791961475478</v>
      </c>
      <c r="V92" s="9">
        <f t="shared" si="12"/>
        <v>825.28087482341664</v>
      </c>
      <c r="W92" s="7">
        <f t="shared" si="12"/>
        <v>3.2262640197824766</v>
      </c>
      <c r="X92" s="7">
        <f t="shared" si="12"/>
        <v>5.7114340121161717</v>
      </c>
      <c r="Y92" s="7">
        <f t="shared" si="12"/>
        <v>-8.3853446260246329</v>
      </c>
    </row>
    <row r="93" spans="14:43" x14ac:dyDescent="0.2">
      <c r="N93" s="11">
        <v>1000</v>
      </c>
      <c r="O93" s="9">
        <f t="shared" ref="O93:Y93" si="13">O81-$S$84</f>
        <v>16892.223504679161</v>
      </c>
      <c r="P93" s="9">
        <f t="shared" si="13"/>
        <v>15956.369465221789</v>
      </c>
      <c r="Q93" s="9">
        <f t="shared" si="13"/>
        <v>15157.270010978937</v>
      </c>
      <c r="R93" s="9">
        <f t="shared" si="13"/>
        <v>16165.568721087671</v>
      </c>
      <c r="S93" s="9">
        <f t="shared" si="13"/>
        <v>775.37261228764385</v>
      </c>
      <c r="T93" s="9">
        <f t="shared" si="13"/>
        <v>780.52693406102685</v>
      </c>
      <c r="U93" s="9">
        <f t="shared" si="13"/>
        <v>746.94860788707797</v>
      </c>
      <c r="V93" s="9">
        <f t="shared" si="13"/>
        <v>696.92953642525322</v>
      </c>
      <c r="W93" s="7">
        <f t="shared" si="13"/>
        <v>1.8723209865670327</v>
      </c>
      <c r="X93" s="7">
        <f t="shared" si="13"/>
        <v>3.9635515211159742</v>
      </c>
      <c r="Y93" s="7">
        <f t="shared" si="13"/>
        <v>-10.90176524286867</v>
      </c>
    </row>
    <row r="96" spans="14:43" x14ac:dyDescent="0.2">
      <c r="O96" s="11" t="s">
        <v>66</v>
      </c>
      <c r="P96" s="11" t="s">
        <v>66</v>
      </c>
      <c r="Q96" s="11" t="s">
        <v>66</v>
      </c>
      <c r="R96" s="11" t="s">
        <v>66</v>
      </c>
      <c r="S96" s="11" t="s">
        <v>68</v>
      </c>
      <c r="T96" s="11" t="s">
        <v>68</v>
      </c>
      <c r="U96" s="11" t="s">
        <v>68</v>
      </c>
      <c r="V96" s="11" t="s">
        <v>68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4:43" x14ac:dyDescent="0.2">
      <c r="O97" s="11" t="s">
        <v>84</v>
      </c>
      <c r="P97" s="11" t="s">
        <v>85</v>
      </c>
      <c r="Q97" s="11" t="s">
        <v>86</v>
      </c>
      <c r="R97" s="11" t="s">
        <v>87</v>
      </c>
      <c r="S97" s="11" t="s">
        <v>84</v>
      </c>
      <c r="T97" s="11" t="s">
        <v>85</v>
      </c>
      <c r="U97" s="11" t="s">
        <v>86</v>
      </c>
      <c r="V97" s="11" t="s">
        <v>87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4:43" x14ac:dyDescent="0.2"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4:43" x14ac:dyDescent="0.2">
      <c r="N99" s="11">
        <v>0</v>
      </c>
      <c r="O99" s="10">
        <v>19829.246606201967</v>
      </c>
      <c r="P99" s="10">
        <v>19522.711632162023</v>
      </c>
      <c r="Q99" s="10">
        <v>18545.909416988725</v>
      </c>
      <c r="R99" s="10">
        <v>19969.322198965638</v>
      </c>
      <c r="S99" s="10">
        <v>18974.406434886103</v>
      </c>
      <c r="T99" s="10">
        <v>19510.861022641006</v>
      </c>
      <c r="U99" s="10">
        <v>20623.839268534237</v>
      </c>
      <c r="V99" s="10">
        <v>16852.606959928438</v>
      </c>
      <c r="AQ99" s="12"/>
    </row>
    <row r="100" spans="14:43" x14ac:dyDescent="0.2">
      <c r="N100" s="11">
        <v>16</v>
      </c>
      <c r="O100" s="10">
        <v>20066.455403587112</v>
      </c>
      <c r="P100" s="10">
        <v>18423.557317611136</v>
      </c>
      <c r="Q100" s="10">
        <v>18326.216074896569</v>
      </c>
      <c r="R100" s="10">
        <v>18300.524513777535</v>
      </c>
      <c r="S100" s="10">
        <v>12819.212005345247</v>
      </c>
      <c r="T100" s="10">
        <v>12648.693581860489</v>
      </c>
      <c r="U100" s="10">
        <v>12254.877898743778</v>
      </c>
      <c r="V100" s="10">
        <v>11315.029492662894</v>
      </c>
      <c r="Z100" s="7"/>
      <c r="AA100" s="7"/>
      <c r="AB100" s="7"/>
      <c r="AC100" s="7"/>
      <c r="AE100" s="7"/>
      <c r="AF100" s="6"/>
      <c r="AH100" s="6"/>
      <c r="AI100" s="6"/>
      <c r="AJ100" s="6"/>
      <c r="AK100" s="6"/>
      <c r="AM100" s="6"/>
      <c r="AN100" s="6"/>
      <c r="AQ100" s="12"/>
    </row>
    <row r="101" spans="14:43" x14ac:dyDescent="0.2">
      <c r="N101" s="11">
        <v>31</v>
      </c>
      <c r="O101" s="10">
        <v>20381.567645327908</v>
      </c>
      <c r="P101" s="10">
        <v>19777.967117135551</v>
      </c>
      <c r="Q101" s="10">
        <v>17113.041206373484</v>
      </c>
      <c r="R101" s="10">
        <v>18135.131365266046</v>
      </c>
      <c r="S101" s="10">
        <v>7100.9950233502377</v>
      </c>
      <c r="T101" s="10">
        <v>6724.1997704364348</v>
      </c>
      <c r="U101" s="10">
        <v>6512.1764782408018</v>
      </c>
      <c r="V101" s="10">
        <v>6325.5232772643812</v>
      </c>
      <c r="Z101" s="7"/>
      <c r="AA101" s="7"/>
      <c r="AB101" s="7"/>
      <c r="AC101" s="7"/>
      <c r="AE101" s="7"/>
      <c r="AF101" s="6"/>
      <c r="AH101" s="6"/>
      <c r="AI101" s="6"/>
      <c r="AJ101" s="6"/>
      <c r="AK101" s="6"/>
      <c r="AM101" s="6"/>
      <c r="AN101" s="6"/>
      <c r="AQ101" s="12"/>
    </row>
    <row r="102" spans="14:43" x14ac:dyDescent="0.2">
      <c r="N102" s="11">
        <v>63</v>
      </c>
      <c r="O102" s="10">
        <v>19315.507642396951</v>
      </c>
      <c r="P102" s="10">
        <v>17825.695321638555</v>
      </c>
      <c r="Q102" s="10">
        <v>17882.089392375288</v>
      </c>
      <c r="R102" s="10">
        <v>17342.631949793307</v>
      </c>
      <c r="S102" s="10">
        <v>3661.519949857754</v>
      </c>
      <c r="T102" s="10">
        <v>3659.2212838628543</v>
      </c>
      <c r="U102" s="10">
        <v>3568.6036026226834</v>
      </c>
      <c r="V102" s="10">
        <v>2428.8654415156284</v>
      </c>
      <c r="Z102" s="7"/>
      <c r="AA102" s="7"/>
      <c r="AB102" s="7"/>
      <c r="AC102" s="7"/>
      <c r="AE102" s="7"/>
      <c r="AF102" s="6"/>
      <c r="AH102" s="6"/>
      <c r="AI102" s="6"/>
      <c r="AJ102" s="6"/>
      <c r="AK102" s="6"/>
      <c r="AM102" s="6"/>
      <c r="AN102" s="6"/>
      <c r="AQ102" s="12"/>
    </row>
    <row r="103" spans="14:43" x14ac:dyDescent="0.2">
      <c r="N103" s="11">
        <v>125</v>
      </c>
      <c r="O103" s="10">
        <v>18899.550745931509</v>
      </c>
      <c r="P103" s="10">
        <v>18683.669021320082</v>
      </c>
      <c r="Q103" s="10">
        <v>17784.462186007495</v>
      </c>
      <c r="R103" s="10">
        <v>16902.645872590401</v>
      </c>
      <c r="S103" s="10">
        <v>1936.3306008742707</v>
      </c>
      <c r="T103" s="10">
        <v>1930.1160949826087</v>
      </c>
      <c r="U103" s="10">
        <v>2147.3159795912302</v>
      </c>
      <c r="V103" s="10">
        <v>1431.9901334557806</v>
      </c>
      <c r="Z103" s="7"/>
      <c r="AA103" s="7"/>
      <c r="AB103" s="7"/>
      <c r="AC103" s="7"/>
      <c r="AE103" s="7"/>
      <c r="AF103" s="6"/>
      <c r="AH103" s="6"/>
      <c r="AI103" s="6"/>
      <c r="AJ103" s="6"/>
      <c r="AK103" s="6"/>
      <c r="AM103" s="6"/>
      <c r="AN103" s="6"/>
      <c r="AQ103" s="12"/>
    </row>
    <row r="104" spans="14:43" x14ac:dyDescent="0.2">
      <c r="N104" s="11">
        <v>250</v>
      </c>
      <c r="O104" s="10">
        <v>18996.167515299887</v>
      </c>
      <c r="P104" s="10">
        <v>16919.188792526831</v>
      </c>
      <c r="Q104" s="10">
        <v>17668.086204763928</v>
      </c>
      <c r="R104" s="10">
        <v>15841.943541577999</v>
      </c>
      <c r="S104" s="10">
        <v>1251.9689478600649</v>
      </c>
      <c r="T104" s="10">
        <v>1277.6870722557094</v>
      </c>
      <c r="U104" s="10">
        <v>1225.3611665266026</v>
      </c>
      <c r="V104" s="10">
        <v>1176.6168796874153</v>
      </c>
      <c r="Z104" s="7"/>
      <c r="AA104" s="7"/>
      <c r="AB104" s="7"/>
      <c r="AC104" s="7"/>
      <c r="AE104" s="7"/>
      <c r="AF104" s="6"/>
      <c r="AH104" s="6"/>
      <c r="AI104" s="6"/>
      <c r="AJ104" s="6"/>
      <c r="AK104" s="6"/>
      <c r="AM104" s="6"/>
      <c r="AN104" s="6"/>
      <c r="AQ104" s="12"/>
    </row>
    <row r="105" spans="14:43" x14ac:dyDescent="0.2">
      <c r="N105" s="11">
        <v>500</v>
      </c>
      <c r="O105" s="10">
        <v>17875.861426228523</v>
      </c>
      <c r="P105" s="10">
        <v>15682.887971106693</v>
      </c>
      <c r="Q105" s="10">
        <v>15604.95437134605</v>
      </c>
      <c r="R105" s="10">
        <v>15547.573582832365</v>
      </c>
      <c r="S105" s="10">
        <v>983.38865172165276</v>
      </c>
      <c r="T105" s="10">
        <v>926.35806173794549</v>
      </c>
      <c r="U105" s="10">
        <v>1168.4791961475478</v>
      </c>
      <c r="V105" s="10">
        <v>825.28087482341664</v>
      </c>
      <c r="Z105" s="7"/>
      <c r="AA105" s="7"/>
      <c r="AB105" s="7"/>
      <c r="AC105" s="7"/>
      <c r="AE105" s="7"/>
      <c r="AF105" s="6"/>
      <c r="AH105" s="6"/>
      <c r="AI105" s="6"/>
      <c r="AJ105" s="6"/>
      <c r="AK105" s="6"/>
      <c r="AM105" s="6"/>
      <c r="AN105" s="6"/>
      <c r="AQ105" s="12"/>
    </row>
    <row r="106" spans="14:43" x14ac:dyDescent="0.2">
      <c r="N106" s="11">
        <v>1000</v>
      </c>
      <c r="O106" s="10">
        <v>16892.223504679161</v>
      </c>
      <c r="P106" s="10">
        <v>15956.369465221789</v>
      </c>
      <c r="Q106" s="10">
        <v>15157.270010978937</v>
      </c>
      <c r="R106" s="10">
        <v>16165.568721087671</v>
      </c>
      <c r="S106" s="10">
        <v>775.37261228764385</v>
      </c>
      <c r="T106" s="10">
        <v>780.52693406102685</v>
      </c>
      <c r="U106" s="10">
        <v>746.94860788707797</v>
      </c>
      <c r="V106" s="10">
        <v>696.92953642525322</v>
      </c>
      <c r="Z106" s="7"/>
      <c r="AA106" s="7"/>
      <c r="AB106" s="7"/>
      <c r="AC106" s="7"/>
      <c r="AE106" s="7"/>
      <c r="AF106" s="6"/>
      <c r="AH106" s="6"/>
      <c r="AI106" s="6"/>
      <c r="AJ106" s="6"/>
      <c r="AK106" s="6"/>
      <c r="AM106" s="6"/>
      <c r="AN106" s="6"/>
      <c r="AQ106" s="12"/>
    </row>
    <row r="108" spans="14:43" x14ac:dyDescent="0.2">
      <c r="O108" s="11" t="s">
        <v>95</v>
      </c>
      <c r="P108" s="11" t="s">
        <v>89</v>
      </c>
      <c r="Q108" s="11"/>
      <c r="R108" s="11"/>
      <c r="S108" s="9" t="s">
        <v>88</v>
      </c>
      <c r="T108" s="11" t="s">
        <v>89</v>
      </c>
      <c r="U108" s="11"/>
      <c r="V108" s="11"/>
      <c r="W108" s="11" t="s">
        <v>98</v>
      </c>
      <c r="X108" s="11" t="s">
        <v>96</v>
      </c>
      <c r="Z108" s="23" t="s">
        <v>97</v>
      </c>
    </row>
    <row r="109" spans="14:43" x14ac:dyDescent="0.2">
      <c r="N109" s="11">
        <v>0</v>
      </c>
      <c r="O109" s="7">
        <f>AVERAGE(O99:R99)</f>
        <v>19466.797463579591</v>
      </c>
      <c r="P109" s="7">
        <f>STDEVP(O99:R99)</f>
        <v>555.66664450565986</v>
      </c>
      <c r="S109" s="7">
        <f>AVERAGE(S99:V99)</f>
        <v>18990.428421497447</v>
      </c>
      <c r="T109" s="7">
        <f>STDEVP(S99:V99)</f>
        <v>1370.1659017387749</v>
      </c>
      <c r="U109" s="13"/>
      <c r="V109" s="13"/>
      <c r="W109" s="13">
        <f>(S109/O109)</f>
        <v>0.9755291519843784</v>
      </c>
      <c r="X109" s="5">
        <f>W109*SQRT((T109/S109)^2+ (P109/O109)^2)</f>
        <v>7.569283048430954E-2</v>
      </c>
      <c r="Z109" s="12">
        <f>1/W109</f>
        <v>1.0250846916935739</v>
      </c>
    </row>
    <row r="110" spans="14:43" x14ac:dyDescent="0.2">
      <c r="N110" s="11">
        <v>16</v>
      </c>
      <c r="O110" s="7">
        <f t="shared" ref="O110:O115" si="14">AVERAGE(O100:R100)</f>
        <v>18779.188327468088</v>
      </c>
      <c r="P110" s="7">
        <f t="shared" ref="P110:P116" si="15">STDEVP(O100:R100)</f>
        <v>744.61950830078251</v>
      </c>
      <c r="S110" s="7">
        <f t="shared" ref="S110:S116" si="16">AVERAGE(S100:V100)</f>
        <v>12259.453244653101</v>
      </c>
      <c r="T110" s="7">
        <f t="shared" ref="T110:T116" si="17">STDEVP(S100:V100)</f>
        <v>582.40773247665129</v>
      </c>
      <c r="W110" s="13">
        <f t="shared" ref="W110:W115" si="18">(S110/O110)</f>
        <v>0.65282125248839162</v>
      </c>
      <c r="X110" s="5">
        <f t="shared" ref="X110:X116" si="19">W110*SQRT((T110/S110)^2+ (P110/O110)^2)</f>
        <v>4.0396531843625016E-2</v>
      </c>
      <c r="Z110" s="12">
        <f t="shared" ref="Z110:Z116" si="20">1/W110</f>
        <v>1.5318128755585847</v>
      </c>
    </row>
    <row r="111" spans="14:43" x14ac:dyDescent="0.2">
      <c r="N111" s="11">
        <v>31</v>
      </c>
      <c r="O111" s="7">
        <f t="shared" si="14"/>
        <v>18851.926833525747</v>
      </c>
      <c r="P111" s="7">
        <f t="shared" si="15"/>
        <v>1297.5814606059675</v>
      </c>
      <c r="S111" s="7">
        <f t="shared" si="16"/>
        <v>6665.7236373229644</v>
      </c>
      <c r="T111" s="7">
        <f t="shared" si="17"/>
        <v>288.18121585393123</v>
      </c>
      <c r="W111" s="13">
        <f t="shared" si="18"/>
        <v>0.35358314808801533</v>
      </c>
      <c r="X111" s="5">
        <f t="shared" si="19"/>
        <v>2.8739831883306043E-2</v>
      </c>
      <c r="Z111" s="12">
        <f t="shared" si="20"/>
        <v>2.8281890848233413</v>
      </c>
    </row>
    <row r="112" spans="14:43" x14ac:dyDescent="0.2">
      <c r="N112" s="11">
        <v>63</v>
      </c>
      <c r="O112" s="7">
        <f t="shared" si="14"/>
        <v>18091.481076551026</v>
      </c>
      <c r="P112" s="7">
        <f t="shared" si="15"/>
        <v>737.14025013200683</v>
      </c>
      <c r="S112" s="7">
        <f t="shared" si="16"/>
        <v>3329.5525694647299</v>
      </c>
      <c r="T112" s="7">
        <f t="shared" si="17"/>
        <v>521.36036045258743</v>
      </c>
      <c r="W112" s="13">
        <f t="shared" si="18"/>
        <v>0.18403980057665231</v>
      </c>
      <c r="X112" s="5">
        <f t="shared" si="19"/>
        <v>2.977764721165228E-2</v>
      </c>
      <c r="Z112" s="12">
        <f t="shared" si="20"/>
        <v>5.4336072787880543</v>
      </c>
    </row>
    <row r="113" spans="14:27" x14ac:dyDescent="0.2">
      <c r="N113" s="11">
        <v>125</v>
      </c>
      <c r="O113" s="7">
        <f t="shared" si="14"/>
        <v>18067.581956462374</v>
      </c>
      <c r="P113" s="7">
        <f t="shared" si="15"/>
        <v>791.98614603809744</v>
      </c>
      <c r="S113" s="7">
        <f t="shared" si="16"/>
        <v>1861.4382022259726</v>
      </c>
      <c r="T113" s="7">
        <f t="shared" si="17"/>
        <v>262.90553041469695</v>
      </c>
      <c r="W113" s="13">
        <f t="shared" si="18"/>
        <v>0.10302641530623734</v>
      </c>
      <c r="X113" s="5">
        <f t="shared" si="19"/>
        <v>1.5235933862075661E-2</v>
      </c>
      <c r="Z113" s="12">
        <f t="shared" si="20"/>
        <v>9.7062486065110996</v>
      </c>
    </row>
    <row r="114" spans="14:27" x14ac:dyDescent="0.2">
      <c r="N114" s="11">
        <v>250</v>
      </c>
      <c r="O114" s="7">
        <f t="shared" si="14"/>
        <v>17356.346513542161</v>
      </c>
      <c r="P114" s="7">
        <f t="shared" si="15"/>
        <v>1147.9021939418399</v>
      </c>
      <c r="S114" s="7">
        <f t="shared" si="16"/>
        <v>1232.9085165824481</v>
      </c>
      <c r="T114" s="7">
        <f t="shared" si="17"/>
        <v>37.396958318357242</v>
      </c>
      <c r="W114" s="13">
        <f t="shared" si="18"/>
        <v>7.1035025465784538E-2</v>
      </c>
      <c r="X114" s="5">
        <f t="shared" si="19"/>
        <v>5.1685943187352113E-3</v>
      </c>
      <c r="Z114" s="12">
        <f t="shared" si="20"/>
        <v>14.077562349599921</v>
      </c>
    </row>
    <row r="115" spans="14:27" x14ac:dyDescent="0.2">
      <c r="N115" s="11">
        <v>500</v>
      </c>
      <c r="O115" s="7">
        <f t="shared" si="14"/>
        <v>16177.819337878409</v>
      </c>
      <c r="P115" s="7">
        <f t="shared" si="15"/>
        <v>981.54062234537878</v>
      </c>
      <c r="S115" s="7">
        <f t="shared" si="16"/>
        <v>975.87669610764056</v>
      </c>
      <c r="T115" s="7">
        <f t="shared" si="17"/>
        <v>124.78316096020312</v>
      </c>
      <c r="W115" s="13">
        <f t="shared" si="18"/>
        <v>6.0321893558468863E-2</v>
      </c>
      <c r="X115" s="5">
        <f t="shared" si="19"/>
        <v>8.537466888545453E-3</v>
      </c>
      <c r="Z115" s="12">
        <f t="shared" si="20"/>
        <v>16.57772893071931</v>
      </c>
    </row>
    <row r="116" spans="14:27" x14ac:dyDescent="0.2">
      <c r="N116" s="11">
        <v>1000</v>
      </c>
      <c r="O116" s="7">
        <f>AVERAGE(O106:R106)</f>
        <v>16042.85792549189</v>
      </c>
      <c r="P116" s="7">
        <f t="shared" si="15"/>
        <v>618.10719833924702</v>
      </c>
      <c r="S116" s="7">
        <f t="shared" si="16"/>
        <v>749.94442266525039</v>
      </c>
      <c r="T116" s="7">
        <f t="shared" si="17"/>
        <v>33.171659213740547</v>
      </c>
      <c r="W116" s="13">
        <f>(S116/O116)</f>
        <v>4.6746310797504388E-2</v>
      </c>
      <c r="X116" s="5">
        <f t="shared" si="19"/>
        <v>2.7421119516536554E-3</v>
      </c>
      <c r="Z116" s="12">
        <f t="shared" si="20"/>
        <v>21.392062452410389</v>
      </c>
    </row>
    <row r="121" spans="14:27" x14ac:dyDescent="0.2">
      <c r="X121" s="16" t="s">
        <v>99</v>
      </c>
      <c r="Y121" s="17"/>
      <c r="Z121" s="17"/>
      <c r="AA121" s="18"/>
    </row>
    <row r="122" spans="14:27" x14ac:dyDescent="0.2">
      <c r="X122" s="19"/>
      <c r="Y122" s="14"/>
      <c r="Z122" s="14"/>
      <c r="AA122" s="20"/>
    </row>
    <row r="123" spans="14:27" x14ac:dyDescent="0.2">
      <c r="X123" s="21" t="s">
        <v>100</v>
      </c>
      <c r="Y123" s="15"/>
      <c r="Z123" s="15"/>
      <c r="AA123" s="22"/>
    </row>
  </sheetData>
  <conditionalFormatting sqref="B61:M68">
    <cfRule type="colorScale" priority="2">
      <colorScale>
        <cfvo type="min"/>
        <cfvo type="max"/>
        <color rgb="FFFCFCFF"/>
        <color rgb="FF63BE7B"/>
      </colorScale>
    </cfRule>
  </conditionalFormatting>
  <conditionalFormatting sqref="B28:M3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opLeftCell="A13" workbookViewId="0">
      <selection activeCell="I55" sqref="I5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44251</v>
      </c>
    </row>
    <row r="6" spans="1:12" x14ac:dyDescent="0.2">
      <c r="A6" t="s">
        <v>8</v>
      </c>
      <c r="B6" s="2" t="s">
        <v>70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30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2.5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">
      <c r="A18" t="s">
        <v>21</v>
      </c>
    </row>
    <row r="19" spans="1:13" x14ac:dyDescent="0.2">
      <c r="A19" t="s">
        <v>22</v>
      </c>
      <c r="E19" t="s">
        <v>23</v>
      </c>
    </row>
    <row r="20" spans="1:13" x14ac:dyDescent="0.2">
      <c r="A20" t="s">
        <v>24</v>
      </c>
      <c r="E20">
        <v>600</v>
      </c>
      <c r="F20" t="s">
        <v>25</v>
      </c>
    </row>
    <row r="21" spans="1:13" x14ac:dyDescent="0.2">
      <c r="A21" t="s">
        <v>26</v>
      </c>
      <c r="E21">
        <v>9</v>
      </c>
      <c r="F21" t="s">
        <v>25</v>
      </c>
    </row>
    <row r="22" spans="1:13" x14ac:dyDescent="0.2">
      <c r="A22" t="s">
        <v>27</v>
      </c>
      <c r="E22">
        <v>20</v>
      </c>
    </row>
    <row r="23" spans="1:13" x14ac:dyDescent="0.2">
      <c r="A23" t="s">
        <v>28</v>
      </c>
      <c r="E23">
        <v>0</v>
      </c>
      <c r="F23" t="s">
        <v>29</v>
      </c>
    </row>
    <row r="24" spans="1:13" x14ac:dyDescent="0.2">
      <c r="A24" t="s">
        <v>30</v>
      </c>
      <c r="B24" s="2" t="s">
        <v>71</v>
      </c>
    </row>
    <row r="26" spans="1:13" x14ac:dyDescent="0.2">
      <c r="B26" t="s">
        <v>72</v>
      </c>
    </row>
    <row r="27" spans="1:13" x14ac:dyDescent="0.2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34</v>
      </c>
      <c r="B28" s="5">
        <v>0.94150000810623169</v>
      </c>
      <c r="C28" s="5">
        <v>0.96119999885559082</v>
      </c>
      <c r="D28" s="5">
        <v>0.93040001392364502</v>
      </c>
      <c r="E28" s="5">
        <v>1.0055999755859375</v>
      </c>
      <c r="F28" s="5">
        <v>1.0117000341415405</v>
      </c>
      <c r="G28" s="5">
        <v>0.94910001754760742</v>
      </c>
      <c r="H28" s="5">
        <v>1.0221999883651733</v>
      </c>
      <c r="I28" s="5">
        <v>0.93470001220703125</v>
      </c>
      <c r="J28" s="5">
        <v>0.92129999399185181</v>
      </c>
      <c r="K28" s="5">
        <v>0.93769997358322144</v>
      </c>
      <c r="L28" s="5">
        <v>0.99500000476837158</v>
      </c>
      <c r="M28" s="5">
        <v>3.5999998450279236E-2</v>
      </c>
    </row>
    <row r="29" spans="1:13" x14ac:dyDescent="0.2">
      <c r="A29" s="4" t="s">
        <v>35</v>
      </c>
      <c r="B29" s="5">
        <v>0.98059999942779541</v>
      </c>
      <c r="C29" s="5">
        <v>0.97549998760223389</v>
      </c>
      <c r="D29" s="5">
        <v>0.98180001974105835</v>
      </c>
      <c r="E29" s="5">
        <v>0.99309998750686646</v>
      </c>
      <c r="F29" s="5">
        <v>0.9725000262260437</v>
      </c>
      <c r="G29" s="5">
        <v>0.97829997539520264</v>
      </c>
      <c r="H29" s="5">
        <v>0.99049997329711914</v>
      </c>
      <c r="I29" s="5">
        <v>0.97589999437332153</v>
      </c>
      <c r="J29" s="5">
        <v>0.8255000114440918</v>
      </c>
      <c r="K29" s="5">
        <v>0.88200002908706665</v>
      </c>
      <c r="L29" s="5">
        <v>0.9538000226020813</v>
      </c>
      <c r="M29" s="5">
        <v>3.6299999803304672E-2</v>
      </c>
    </row>
    <row r="30" spans="1:13" x14ac:dyDescent="0.2">
      <c r="A30" s="4" t="s">
        <v>36</v>
      </c>
      <c r="B30" s="5">
        <v>0.96579998731613159</v>
      </c>
      <c r="C30" s="5">
        <v>1.0151000022888184</v>
      </c>
      <c r="D30" s="5">
        <v>0.93800002336502075</v>
      </c>
      <c r="E30" s="5">
        <v>1.013200044631958</v>
      </c>
      <c r="F30" s="5">
        <v>1.0094000101089478</v>
      </c>
      <c r="G30" s="5">
        <v>1.0219999551773071</v>
      </c>
      <c r="H30" s="5">
        <v>1.0139000415802002</v>
      </c>
      <c r="I30" s="5">
        <v>1.0159000158309937</v>
      </c>
      <c r="J30" s="5">
        <v>1.0154999494552612</v>
      </c>
      <c r="K30" s="5">
        <v>0.96390002965927124</v>
      </c>
      <c r="L30" s="5">
        <v>0.99190002679824829</v>
      </c>
      <c r="M30" s="5">
        <v>3.7200000137090683E-2</v>
      </c>
    </row>
    <row r="31" spans="1:13" x14ac:dyDescent="0.2">
      <c r="A31" s="4" t="s">
        <v>37</v>
      </c>
      <c r="B31" s="5">
        <v>0.98720002174377441</v>
      </c>
      <c r="C31" s="5">
        <v>1.0140999555587769</v>
      </c>
      <c r="D31" s="5">
        <v>1.0231000185012817</v>
      </c>
      <c r="E31" s="5">
        <v>1.0245000123977661</v>
      </c>
      <c r="F31" s="5">
        <v>1.009600043296814</v>
      </c>
      <c r="G31" s="5">
        <v>1.0059000253677368</v>
      </c>
      <c r="H31" s="5">
        <v>1.0162999629974365</v>
      </c>
      <c r="I31" s="5">
        <v>1.0232000350952148</v>
      </c>
      <c r="J31" s="5">
        <v>0.97509998083114624</v>
      </c>
      <c r="K31" s="5">
        <v>1.014799952507019</v>
      </c>
      <c r="L31" s="5">
        <v>0.98600000143051147</v>
      </c>
      <c r="M31" s="5">
        <v>3.6800000816583633E-2</v>
      </c>
    </row>
    <row r="32" spans="1:13" x14ac:dyDescent="0.2">
      <c r="A32" s="4" t="s">
        <v>38</v>
      </c>
      <c r="B32" s="5">
        <v>1.0044000148773193</v>
      </c>
      <c r="C32" s="5">
        <v>1.0182000398635864</v>
      </c>
      <c r="D32" s="5">
        <v>1.0268000364303589</v>
      </c>
      <c r="E32" s="5">
        <v>1.0195000171661377</v>
      </c>
      <c r="F32" s="5">
        <v>1.0277999639511108</v>
      </c>
      <c r="G32" s="5">
        <v>1.0225000381469727</v>
      </c>
      <c r="H32" s="5">
        <v>1.0090999603271484</v>
      </c>
      <c r="I32" s="5">
        <v>1.0382000207901001</v>
      </c>
      <c r="J32" s="5">
        <v>1.0204999446868896</v>
      </c>
      <c r="K32" s="5">
        <v>1.0230000019073486</v>
      </c>
      <c r="L32" s="5">
        <v>1.0583000183105469</v>
      </c>
      <c r="M32" s="5">
        <v>3.7200000137090683E-2</v>
      </c>
    </row>
    <row r="33" spans="1:13" x14ac:dyDescent="0.2">
      <c r="A33" s="4" t="s">
        <v>39</v>
      </c>
      <c r="B33" s="5">
        <v>0.99989998340606689</v>
      </c>
      <c r="C33" s="5">
        <v>1.0242999792098999</v>
      </c>
      <c r="D33" s="5">
        <v>0.99519997835159302</v>
      </c>
      <c r="E33" s="5">
        <v>0.99970000982284546</v>
      </c>
      <c r="F33" s="5">
        <v>0.95190000534057617</v>
      </c>
      <c r="G33" s="5">
        <v>0.99529999494552612</v>
      </c>
      <c r="H33" s="5">
        <v>0.99709999561309814</v>
      </c>
      <c r="I33" s="5">
        <v>0.97589999437332153</v>
      </c>
      <c r="J33" s="5">
        <v>0.99699997901916504</v>
      </c>
      <c r="K33" s="5">
        <v>1.024899959564209</v>
      </c>
      <c r="L33" s="5">
        <v>0.98250001668930054</v>
      </c>
      <c r="M33" s="5">
        <v>3.6600001156330109E-2</v>
      </c>
    </row>
    <row r="34" spans="1:13" x14ac:dyDescent="0.2">
      <c r="A34" s="4" t="s">
        <v>40</v>
      </c>
      <c r="B34" s="5">
        <v>1.0068999528884888</v>
      </c>
      <c r="C34" s="5">
        <v>1.0182000398635864</v>
      </c>
      <c r="D34" s="5">
        <v>0.99769997596740723</v>
      </c>
      <c r="E34" s="5">
        <v>0.99830001592636108</v>
      </c>
      <c r="F34" s="5">
        <v>1.0166000127792358</v>
      </c>
      <c r="G34" s="5">
        <v>0.99250000715255737</v>
      </c>
      <c r="H34" s="5">
        <v>1.0195000171661377</v>
      </c>
      <c r="I34" s="5">
        <v>1.0257999897003174</v>
      </c>
      <c r="J34" s="5">
        <v>1.0408999919891357</v>
      </c>
      <c r="K34" s="5">
        <v>1.0202000141143799</v>
      </c>
      <c r="L34" s="5">
        <v>1.0022000074386597</v>
      </c>
      <c r="M34" s="5">
        <v>3.880000114440918E-2</v>
      </c>
    </row>
    <row r="35" spans="1:13" x14ac:dyDescent="0.2">
      <c r="A35" s="4" t="s">
        <v>41</v>
      </c>
      <c r="B35" s="5">
        <v>0.98009997606277466</v>
      </c>
      <c r="C35" s="5">
        <v>1.0283999443054199</v>
      </c>
      <c r="D35" s="5">
        <v>1.0279999971389771</v>
      </c>
      <c r="E35" s="5">
        <v>1.0148999691009521</v>
      </c>
      <c r="F35" s="5">
        <v>1.0194000005722046</v>
      </c>
      <c r="G35" s="5">
        <v>1.0120999813079834</v>
      </c>
      <c r="H35" s="5">
        <v>1.0335999727249146</v>
      </c>
      <c r="I35" s="5">
        <v>1.0599000453948975</v>
      </c>
      <c r="J35" s="5">
        <v>1.0311000347137451</v>
      </c>
      <c r="K35" s="5">
        <v>1.0311000347137451</v>
      </c>
      <c r="L35" s="5">
        <v>1.0285999774932861</v>
      </c>
      <c r="M35" s="5">
        <v>3.6800000816583633E-2</v>
      </c>
    </row>
    <row r="40" spans="1:13" x14ac:dyDescent="0.2">
      <c r="A40" t="s">
        <v>42</v>
      </c>
      <c r="B40" s="2" t="s">
        <v>73</v>
      </c>
    </row>
    <row r="45" spans="1:13" x14ac:dyDescent="0.2">
      <c r="A45" t="s">
        <v>44</v>
      </c>
    </row>
    <row r="46" spans="1:13" x14ac:dyDescent="0.2">
      <c r="A46" t="s">
        <v>22</v>
      </c>
      <c r="E46" t="s">
        <v>45</v>
      </c>
    </row>
    <row r="47" spans="1:13" x14ac:dyDescent="0.2">
      <c r="A47" t="s">
        <v>46</v>
      </c>
      <c r="E47">
        <v>482</v>
      </c>
      <c r="F47" t="s">
        <v>25</v>
      </c>
    </row>
    <row r="48" spans="1:13" x14ac:dyDescent="0.2">
      <c r="A48" t="s">
        <v>47</v>
      </c>
      <c r="E48">
        <v>515</v>
      </c>
      <c r="F48" t="s">
        <v>25</v>
      </c>
    </row>
    <row r="49" spans="1:13" x14ac:dyDescent="0.2">
      <c r="A49" t="s">
        <v>48</v>
      </c>
      <c r="E49">
        <v>9</v>
      </c>
      <c r="F49" t="s">
        <v>25</v>
      </c>
    </row>
    <row r="50" spans="1:13" x14ac:dyDescent="0.2">
      <c r="A50" t="s">
        <v>49</v>
      </c>
      <c r="E50">
        <v>20</v>
      </c>
      <c r="F50" t="s">
        <v>25</v>
      </c>
    </row>
    <row r="51" spans="1:13" x14ac:dyDescent="0.2">
      <c r="A51" t="s">
        <v>50</v>
      </c>
      <c r="E51">
        <v>82</v>
      </c>
      <c r="F51" t="s">
        <v>74</v>
      </c>
    </row>
    <row r="52" spans="1:13" x14ac:dyDescent="0.2">
      <c r="A52" t="s">
        <v>27</v>
      </c>
      <c r="E52">
        <v>20</v>
      </c>
    </row>
    <row r="53" spans="1:13" x14ac:dyDescent="0.2">
      <c r="A53" t="s">
        <v>52</v>
      </c>
      <c r="E53">
        <v>20</v>
      </c>
      <c r="F53" t="s">
        <v>53</v>
      </c>
    </row>
    <row r="54" spans="1:13" x14ac:dyDescent="0.2">
      <c r="A54" t="s">
        <v>54</v>
      </c>
      <c r="E54">
        <v>0</v>
      </c>
      <c r="F54" t="s">
        <v>53</v>
      </c>
    </row>
    <row r="55" spans="1:13" x14ac:dyDescent="0.2">
      <c r="A55" t="s">
        <v>28</v>
      </c>
      <c r="E55">
        <v>0</v>
      </c>
      <c r="F55" t="s">
        <v>29</v>
      </c>
    </row>
    <row r="56" spans="1:13" x14ac:dyDescent="0.2">
      <c r="A56" t="s">
        <v>55</v>
      </c>
      <c r="E56">
        <v>20000</v>
      </c>
      <c r="F56" t="s">
        <v>56</v>
      </c>
    </row>
    <row r="57" spans="1:13" x14ac:dyDescent="0.2">
      <c r="A57" t="s">
        <v>30</v>
      </c>
      <c r="B57" s="2" t="s">
        <v>75</v>
      </c>
    </row>
    <row r="59" spans="1:13" x14ac:dyDescent="0.2">
      <c r="B59" t="s">
        <v>72</v>
      </c>
    </row>
    <row r="60" spans="1:13" x14ac:dyDescent="0.2">
      <c r="A60" s="4" t="s">
        <v>33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</row>
    <row r="61" spans="1:13" x14ac:dyDescent="0.2">
      <c r="A61" s="4" t="s">
        <v>34</v>
      </c>
      <c r="B61">
        <v>36247</v>
      </c>
      <c r="C61">
        <v>37641</v>
      </c>
      <c r="D61">
        <v>34944</v>
      </c>
      <c r="E61">
        <v>41476</v>
      </c>
      <c r="F61">
        <v>40788</v>
      </c>
      <c r="G61">
        <v>40030</v>
      </c>
      <c r="H61">
        <v>43416</v>
      </c>
      <c r="I61">
        <v>34515</v>
      </c>
      <c r="J61">
        <v>171</v>
      </c>
      <c r="K61">
        <v>180</v>
      </c>
      <c r="L61">
        <v>163</v>
      </c>
      <c r="M61">
        <v>65</v>
      </c>
    </row>
    <row r="62" spans="1:13" x14ac:dyDescent="0.2">
      <c r="A62" s="4" t="s">
        <v>35</v>
      </c>
      <c r="B62">
        <v>38302</v>
      </c>
      <c r="C62">
        <v>36042</v>
      </c>
      <c r="D62">
        <v>35419</v>
      </c>
      <c r="E62">
        <v>36685</v>
      </c>
      <c r="F62">
        <v>24664</v>
      </c>
      <c r="G62">
        <v>25544</v>
      </c>
      <c r="H62">
        <v>24778</v>
      </c>
      <c r="I62">
        <v>23184</v>
      </c>
      <c r="J62">
        <v>158</v>
      </c>
      <c r="K62">
        <v>175</v>
      </c>
      <c r="L62">
        <v>160</v>
      </c>
      <c r="M62">
        <v>67</v>
      </c>
    </row>
    <row r="63" spans="1:13" x14ac:dyDescent="0.2">
      <c r="A63" s="4" t="s">
        <v>36</v>
      </c>
      <c r="B63">
        <v>38121</v>
      </c>
      <c r="C63">
        <v>40394</v>
      </c>
      <c r="D63">
        <v>33373</v>
      </c>
      <c r="E63">
        <v>37675</v>
      </c>
      <c r="F63">
        <v>14813</v>
      </c>
      <c r="G63">
        <v>14854</v>
      </c>
      <c r="H63">
        <v>14112</v>
      </c>
      <c r="I63">
        <v>13459</v>
      </c>
      <c r="J63">
        <v>197</v>
      </c>
      <c r="K63">
        <v>184</v>
      </c>
      <c r="L63">
        <v>160</v>
      </c>
      <c r="M63">
        <v>66</v>
      </c>
    </row>
    <row r="64" spans="1:13" x14ac:dyDescent="0.2">
      <c r="A64" s="4" t="s">
        <v>37</v>
      </c>
      <c r="B64">
        <v>37501</v>
      </c>
      <c r="C64">
        <v>37670</v>
      </c>
      <c r="D64">
        <v>37054</v>
      </c>
      <c r="E64">
        <v>36803</v>
      </c>
      <c r="F64">
        <v>7793</v>
      </c>
      <c r="G64">
        <v>7909</v>
      </c>
      <c r="H64">
        <v>7695</v>
      </c>
      <c r="I64">
        <v>5624</v>
      </c>
      <c r="J64">
        <v>191</v>
      </c>
      <c r="K64">
        <v>199</v>
      </c>
      <c r="L64">
        <v>165</v>
      </c>
      <c r="M64">
        <v>65</v>
      </c>
    </row>
    <row r="65" spans="1:13" x14ac:dyDescent="0.2">
      <c r="A65" s="4" t="s">
        <v>38</v>
      </c>
      <c r="B65">
        <v>38515</v>
      </c>
      <c r="C65">
        <v>38204</v>
      </c>
      <c r="D65">
        <v>36482</v>
      </c>
      <c r="E65">
        <v>35357</v>
      </c>
      <c r="F65">
        <v>4321</v>
      </c>
      <c r="G65">
        <v>4364</v>
      </c>
      <c r="H65">
        <v>4423</v>
      </c>
      <c r="I65">
        <v>3417</v>
      </c>
      <c r="J65">
        <v>193</v>
      </c>
      <c r="K65">
        <v>204</v>
      </c>
      <c r="L65">
        <v>171</v>
      </c>
      <c r="M65">
        <v>66</v>
      </c>
    </row>
    <row r="66" spans="1:13" x14ac:dyDescent="0.2">
      <c r="A66" s="4" t="s">
        <v>39</v>
      </c>
      <c r="B66">
        <v>39126</v>
      </c>
      <c r="C66">
        <v>37355</v>
      </c>
      <c r="D66">
        <v>34795</v>
      </c>
      <c r="E66">
        <v>33690</v>
      </c>
      <c r="F66">
        <v>2658</v>
      </c>
      <c r="G66">
        <v>2878</v>
      </c>
      <c r="H66">
        <v>2747</v>
      </c>
      <c r="I66">
        <v>2533</v>
      </c>
      <c r="J66">
        <v>189</v>
      </c>
      <c r="K66">
        <v>198</v>
      </c>
      <c r="L66">
        <v>176</v>
      </c>
      <c r="M66">
        <v>66</v>
      </c>
    </row>
    <row r="67" spans="1:13" x14ac:dyDescent="0.2">
      <c r="A67" s="4" t="s">
        <v>40</v>
      </c>
      <c r="B67">
        <v>38744</v>
      </c>
      <c r="C67">
        <v>34376</v>
      </c>
      <c r="D67">
        <v>32859</v>
      </c>
      <c r="E67">
        <v>33452</v>
      </c>
      <c r="F67">
        <v>2281</v>
      </c>
      <c r="G67">
        <v>2186</v>
      </c>
      <c r="H67">
        <v>2573</v>
      </c>
      <c r="I67">
        <v>1981</v>
      </c>
      <c r="J67">
        <v>199</v>
      </c>
      <c r="K67">
        <v>199</v>
      </c>
      <c r="L67">
        <v>168</v>
      </c>
      <c r="M67">
        <v>64</v>
      </c>
    </row>
    <row r="68" spans="1:13" x14ac:dyDescent="0.2">
      <c r="A68" s="4" t="s">
        <v>41</v>
      </c>
      <c r="B68">
        <v>34423</v>
      </c>
      <c r="C68">
        <v>38659</v>
      </c>
      <c r="D68">
        <v>35382</v>
      </c>
      <c r="E68">
        <v>35987</v>
      </c>
      <c r="F68">
        <v>1959</v>
      </c>
      <c r="G68">
        <v>1976</v>
      </c>
      <c r="H68">
        <v>1938</v>
      </c>
      <c r="I68">
        <v>1759</v>
      </c>
      <c r="J68">
        <v>196</v>
      </c>
      <c r="K68">
        <v>199</v>
      </c>
      <c r="L68">
        <v>164</v>
      </c>
      <c r="M68">
        <v>63</v>
      </c>
    </row>
    <row r="73" spans="1:13" x14ac:dyDescent="0.2">
      <c r="A73" t="s">
        <v>42</v>
      </c>
      <c r="B73" s="2" t="s">
        <v>76</v>
      </c>
    </row>
  </sheetData>
  <conditionalFormatting sqref="B61:M68">
    <cfRule type="colorScale" priority="2">
      <colorScale>
        <cfvo type="min"/>
        <cfvo type="max"/>
        <color rgb="FFFCFCFF"/>
        <color rgb="FF63BE7B"/>
      </colorScale>
    </cfRule>
  </conditionalFormatting>
  <conditionalFormatting sqref="B28:M3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aba2-man</vt:lpstr>
      <vt:lpstr>aba2-opt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 Lab</dc:creator>
  <cp:lastModifiedBy>AMY B BANTA</cp:lastModifiedBy>
  <dcterms:created xsi:type="dcterms:W3CDTF">2021-02-24T18:18:01Z</dcterms:created>
  <dcterms:modified xsi:type="dcterms:W3CDTF">2022-08-30T16:42:58Z</dcterms:modified>
</cp:coreProperties>
</file>