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my/2018-Wisconsin/Wisc Manuscripts/Abau CRISPRi library manuscript 2021/Aba MCi growth curves for SI March 2021/aba induction/"/>
    </mc:Choice>
  </mc:AlternateContent>
  <xr:revisionPtr revIDLastSave="0" documentId="13_ncr:1_{6CF0E189-3567-4549-833F-983F43E14C1C}" xr6:coauthVersionLast="47" xr6:coauthVersionMax="47" xr10:uidLastSave="{00000000-0000-0000-0000-000000000000}"/>
  <bookViews>
    <workbookView xWindow="2360" yWindow="2860" windowWidth="26440" windowHeight="15140" activeTab="1" xr2:uid="{00000000-000D-0000-FFFF-FFFF00000000}"/>
  </bookViews>
  <sheets>
    <sheet name="info" sheetId="1" r:id="rId1"/>
    <sheet name="aba-ON-2-man" sheetId="3" r:id="rId2"/>
    <sheet name="aba-ON-2-op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9" i="3" l="1"/>
  <c r="T129" i="3"/>
  <c r="Y110" i="3"/>
  <c r="Y111" i="3"/>
  <c r="Y112" i="3"/>
  <c r="Y113" i="3"/>
  <c r="Y114" i="3"/>
  <c r="Y115" i="3"/>
  <c r="Y116" i="3"/>
  <c r="Y109" i="3"/>
  <c r="W110" i="3"/>
  <c r="W111" i="3"/>
  <c r="W112" i="3"/>
  <c r="W113" i="3"/>
  <c r="W114" i="3"/>
  <c r="W115" i="3"/>
  <c r="W116" i="3"/>
  <c r="W109" i="3"/>
  <c r="V110" i="3"/>
  <c r="V111" i="3"/>
  <c r="V112" i="3"/>
  <c r="V113" i="3"/>
  <c r="V114" i="3"/>
  <c r="V115" i="3"/>
  <c r="V116" i="3"/>
  <c r="V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T109" i="3"/>
  <c r="S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P109" i="3"/>
  <c r="O109" i="3"/>
  <c r="P86" i="3" l="1"/>
  <c r="Q86" i="3"/>
  <c r="R86" i="3"/>
  <c r="S86" i="3"/>
  <c r="T86" i="3"/>
  <c r="U86" i="3"/>
  <c r="V86" i="3"/>
  <c r="P87" i="3"/>
  <c r="Q87" i="3"/>
  <c r="R87" i="3"/>
  <c r="S87" i="3"/>
  <c r="T87" i="3"/>
  <c r="U87" i="3"/>
  <c r="V87" i="3"/>
  <c r="P88" i="3"/>
  <c r="Q88" i="3"/>
  <c r="R88" i="3"/>
  <c r="S88" i="3"/>
  <c r="T88" i="3"/>
  <c r="U88" i="3"/>
  <c r="V88" i="3"/>
  <c r="P89" i="3"/>
  <c r="Q89" i="3"/>
  <c r="R89" i="3"/>
  <c r="S89" i="3"/>
  <c r="T89" i="3"/>
  <c r="U89" i="3"/>
  <c r="V89" i="3"/>
  <c r="P90" i="3"/>
  <c r="Q90" i="3"/>
  <c r="R90" i="3"/>
  <c r="S90" i="3"/>
  <c r="T90" i="3"/>
  <c r="U90" i="3"/>
  <c r="V90" i="3"/>
  <c r="P91" i="3"/>
  <c r="Q91" i="3"/>
  <c r="R91" i="3"/>
  <c r="S91" i="3"/>
  <c r="T91" i="3"/>
  <c r="U91" i="3"/>
  <c r="V91" i="3"/>
  <c r="P92" i="3"/>
  <c r="Q92" i="3"/>
  <c r="R92" i="3"/>
  <c r="S92" i="3"/>
  <c r="T92" i="3"/>
  <c r="U92" i="3"/>
  <c r="V92" i="3"/>
  <c r="P93" i="3"/>
  <c r="Q93" i="3"/>
  <c r="R93" i="3"/>
  <c r="S93" i="3"/>
  <c r="T93" i="3"/>
  <c r="U93" i="3"/>
  <c r="V93" i="3"/>
  <c r="O87" i="3"/>
  <c r="O88" i="3"/>
  <c r="O89" i="3"/>
  <c r="O90" i="3"/>
  <c r="O91" i="3"/>
  <c r="O92" i="3"/>
  <c r="O93" i="3"/>
  <c r="O86" i="3"/>
  <c r="S84" i="3"/>
  <c r="P74" i="3"/>
  <c r="Q74" i="3"/>
  <c r="R74" i="3"/>
  <c r="S74" i="3"/>
  <c r="T74" i="3"/>
  <c r="U74" i="3"/>
  <c r="V74" i="3"/>
  <c r="W74" i="3"/>
  <c r="X74" i="3"/>
  <c r="Y74" i="3"/>
  <c r="P75" i="3"/>
  <c r="Q75" i="3"/>
  <c r="R75" i="3"/>
  <c r="S75" i="3"/>
  <c r="T75" i="3"/>
  <c r="U75" i="3"/>
  <c r="V75" i="3"/>
  <c r="W75" i="3"/>
  <c r="X75" i="3"/>
  <c r="Y75" i="3"/>
  <c r="P76" i="3"/>
  <c r="Q76" i="3"/>
  <c r="R76" i="3"/>
  <c r="S76" i="3"/>
  <c r="T76" i="3"/>
  <c r="U76" i="3"/>
  <c r="V76" i="3"/>
  <c r="W76" i="3"/>
  <c r="X76" i="3"/>
  <c r="Y76" i="3"/>
  <c r="P77" i="3"/>
  <c r="Q77" i="3"/>
  <c r="R77" i="3"/>
  <c r="S77" i="3"/>
  <c r="T77" i="3"/>
  <c r="U77" i="3"/>
  <c r="V77" i="3"/>
  <c r="W77" i="3"/>
  <c r="X77" i="3"/>
  <c r="Y77" i="3"/>
  <c r="P78" i="3"/>
  <c r="Q78" i="3"/>
  <c r="R78" i="3"/>
  <c r="S78" i="3"/>
  <c r="T78" i="3"/>
  <c r="U78" i="3"/>
  <c r="V78" i="3"/>
  <c r="W78" i="3"/>
  <c r="X78" i="3"/>
  <c r="Y78" i="3"/>
  <c r="P79" i="3"/>
  <c r="Q79" i="3"/>
  <c r="R79" i="3"/>
  <c r="S79" i="3"/>
  <c r="T79" i="3"/>
  <c r="U79" i="3"/>
  <c r="V79" i="3"/>
  <c r="W79" i="3"/>
  <c r="X79" i="3"/>
  <c r="Y79" i="3"/>
  <c r="P80" i="3"/>
  <c r="Q80" i="3"/>
  <c r="R80" i="3"/>
  <c r="S80" i="3"/>
  <c r="T80" i="3"/>
  <c r="U80" i="3"/>
  <c r="V80" i="3"/>
  <c r="W80" i="3"/>
  <c r="X80" i="3"/>
  <c r="Y80" i="3"/>
  <c r="P81" i="3"/>
  <c r="Q81" i="3"/>
  <c r="R81" i="3"/>
  <c r="S81" i="3"/>
  <c r="T81" i="3"/>
  <c r="U81" i="3"/>
  <c r="V81" i="3"/>
  <c r="W81" i="3"/>
  <c r="X81" i="3"/>
  <c r="Y81" i="3"/>
  <c r="O75" i="3"/>
  <c r="O76" i="3"/>
  <c r="O77" i="3"/>
  <c r="O78" i="3"/>
  <c r="O79" i="3"/>
  <c r="O80" i="3"/>
  <c r="O81" i="3"/>
  <c r="O74" i="3"/>
  <c r="P61" i="3"/>
  <c r="Q61" i="3"/>
  <c r="R61" i="3"/>
  <c r="S61" i="3"/>
  <c r="T61" i="3"/>
  <c r="U61" i="3"/>
  <c r="V61" i="3"/>
  <c r="W61" i="3"/>
  <c r="X61" i="3"/>
  <c r="Y61" i="3"/>
  <c r="Z61" i="3"/>
  <c r="P62" i="3"/>
  <c r="Q62" i="3"/>
  <c r="R62" i="3"/>
  <c r="S62" i="3"/>
  <c r="T62" i="3"/>
  <c r="U62" i="3"/>
  <c r="V62" i="3"/>
  <c r="W62" i="3"/>
  <c r="X62" i="3"/>
  <c r="Y62" i="3"/>
  <c r="Z62" i="3"/>
  <c r="P63" i="3"/>
  <c r="Q63" i="3"/>
  <c r="R63" i="3"/>
  <c r="S63" i="3"/>
  <c r="T63" i="3"/>
  <c r="U63" i="3"/>
  <c r="V63" i="3"/>
  <c r="W63" i="3"/>
  <c r="X63" i="3"/>
  <c r="Y63" i="3"/>
  <c r="Z63" i="3"/>
  <c r="P64" i="3"/>
  <c r="Q64" i="3"/>
  <c r="R64" i="3"/>
  <c r="S64" i="3"/>
  <c r="T64" i="3"/>
  <c r="U64" i="3"/>
  <c r="V64" i="3"/>
  <c r="W64" i="3"/>
  <c r="X64" i="3"/>
  <c r="Y64" i="3"/>
  <c r="Z64" i="3"/>
  <c r="P65" i="3"/>
  <c r="Q65" i="3"/>
  <c r="R65" i="3"/>
  <c r="S65" i="3"/>
  <c r="T65" i="3"/>
  <c r="U65" i="3"/>
  <c r="V65" i="3"/>
  <c r="W65" i="3"/>
  <c r="X65" i="3"/>
  <c r="Y65" i="3"/>
  <c r="Z65" i="3"/>
  <c r="P66" i="3"/>
  <c r="Q66" i="3"/>
  <c r="R66" i="3"/>
  <c r="S66" i="3"/>
  <c r="T66" i="3"/>
  <c r="U66" i="3"/>
  <c r="V66" i="3"/>
  <c r="W66" i="3"/>
  <c r="X66" i="3"/>
  <c r="Y66" i="3"/>
  <c r="Z66" i="3"/>
  <c r="P67" i="3"/>
  <c r="Q67" i="3"/>
  <c r="R67" i="3"/>
  <c r="S67" i="3"/>
  <c r="T67" i="3"/>
  <c r="U67" i="3"/>
  <c r="V67" i="3"/>
  <c r="W67" i="3"/>
  <c r="X67" i="3"/>
  <c r="Y67" i="3"/>
  <c r="Z67" i="3"/>
  <c r="P68" i="3"/>
  <c r="Q68" i="3"/>
  <c r="R68" i="3"/>
  <c r="S68" i="3"/>
  <c r="T68" i="3"/>
  <c r="U68" i="3"/>
  <c r="V68" i="3"/>
  <c r="W68" i="3"/>
  <c r="X68" i="3"/>
  <c r="Y68" i="3"/>
  <c r="Z68" i="3"/>
  <c r="O62" i="3"/>
  <c r="O63" i="3"/>
  <c r="O64" i="3"/>
  <c r="O65" i="3"/>
  <c r="O66" i="3"/>
  <c r="O67" i="3"/>
  <c r="O68" i="3"/>
  <c r="O61" i="3"/>
  <c r="R59" i="3"/>
  <c r="P28" i="3"/>
  <c r="Q28" i="3"/>
  <c r="R28" i="3"/>
  <c r="S28" i="3"/>
  <c r="T28" i="3"/>
  <c r="U28" i="3"/>
  <c r="V28" i="3"/>
  <c r="W28" i="3"/>
  <c r="X28" i="3"/>
  <c r="Y28" i="3"/>
  <c r="Z28" i="3"/>
  <c r="P29" i="3"/>
  <c r="Q29" i="3"/>
  <c r="R29" i="3"/>
  <c r="S29" i="3"/>
  <c r="T29" i="3"/>
  <c r="U29" i="3"/>
  <c r="V29" i="3"/>
  <c r="W29" i="3"/>
  <c r="X29" i="3"/>
  <c r="Y29" i="3"/>
  <c r="Z29" i="3"/>
  <c r="P30" i="3"/>
  <c r="Q30" i="3"/>
  <c r="R30" i="3"/>
  <c r="S30" i="3"/>
  <c r="T30" i="3"/>
  <c r="U30" i="3"/>
  <c r="V30" i="3"/>
  <c r="W30" i="3"/>
  <c r="X30" i="3"/>
  <c r="Y30" i="3"/>
  <c r="Z30" i="3"/>
  <c r="P31" i="3"/>
  <c r="Q31" i="3"/>
  <c r="R31" i="3"/>
  <c r="S31" i="3"/>
  <c r="T31" i="3"/>
  <c r="U31" i="3"/>
  <c r="V31" i="3"/>
  <c r="W31" i="3"/>
  <c r="X31" i="3"/>
  <c r="Y31" i="3"/>
  <c r="Z31" i="3"/>
  <c r="P32" i="3"/>
  <c r="Q32" i="3"/>
  <c r="R32" i="3"/>
  <c r="S32" i="3"/>
  <c r="T32" i="3"/>
  <c r="U32" i="3"/>
  <c r="V32" i="3"/>
  <c r="W32" i="3"/>
  <c r="X32" i="3"/>
  <c r="Y32" i="3"/>
  <c r="Z32" i="3"/>
  <c r="P33" i="3"/>
  <c r="Q33" i="3"/>
  <c r="R33" i="3"/>
  <c r="S33" i="3"/>
  <c r="T33" i="3"/>
  <c r="U33" i="3"/>
  <c r="V33" i="3"/>
  <c r="W33" i="3"/>
  <c r="X33" i="3"/>
  <c r="Y33" i="3"/>
  <c r="Z33" i="3"/>
  <c r="P34" i="3"/>
  <c r="Q34" i="3"/>
  <c r="R34" i="3"/>
  <c r="S34" i="3"/>
  <c r="T34" i="3"/>
  <c r="U34" i="3"/>
  <c r="V34" i="3"/>
  <c r="W34" i="3"/>
  <c r="X34" i="3"/>
  <c r="Y34" i="3"/>
  <c r="Z34" i="3"/>
  <c r="P35" i="3"/>
  <c r="Q35" i="3"/>
  <c r="R35" i="3"/>
  <c r="S35" i="3"/>
  <c r="T35" i="3"/>
  <c r="U35" i="3"/>
  <c r="V35" i="3"/>
  <c r="W35" i="3"/>
  <c r="X35" i="3"/>
  <c r="Y35" i="3"/>
  <c r="Z35" i="3"/>
  <c r="O29" i="3"/>
  <c r="O30" i="3"/>
  <c r="O31" i="3"/>
  <c r="O32" i="3"/>
  <c r="O33" i="3"/>
  <c r="O34" i="3"/>
  <c r="O35" i="3"/>
  <c r="O28" i="3"/>
  <c r="R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<sst xmlns="http://schemas.openxmlformats.org/spreadsheetml/2006/main" count="323" uniqueCount="109">
  <si>
    <t>Application: Tecan i-control</t>
  </si>
  <si>
    <t>Tecan i-control , 2.0.10.0</t>
  </si>
  <si>
    <t>Device: infinite 200Pro</t>
  </si>
  <si>
    <t>Serial number: 1809009969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</si>
  <si>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</si>
  <si>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</si>
  <si>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</si>
  <si>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</si>
  <si>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</si>
  <si>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11:17:53 AM</t>
  </si>
  <si>
    <t>System</t>
  </si>
  <si>
    <t>SOPPSBV8DMR2</t>
  </si>
  <si>
    <t>User</t>
  </si>
  <si>
    <t>SOPPSBV8DMR2\peterslab</t>
  </si>
  <si>
    <t>Plate</t>
  </si>
  <si>
    <t>Corning 96 Flat Bottom Black Polystyrene Cat. No.: 3631 [COR96fb clear bottom.pdfx]</t>
  </si>
  <si>
    <t>Plate-ID (Stacker)</t>
  </si>
  <si>
    <t>Shaking (Linear) Duration:</t>
  </si>
  <si>
    <t>s</t>
  </si>
  <si>
    <t>Shaking (Linear) Amplitude:</t>
  </si>
  <si>
    <t>mm</t>
  </si>
  <si>
    <t>Aba IPTG curve ON-2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</si>
  <si>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</si>
  <si>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</si>
  <si>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</si>
  <si>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</si>
  <si>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</si>
  <si>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</si>
  <si>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</si>
  <si>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</si>
  <si>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</si>
  <si>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</si>
  <si>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2/26/2021 11:18:23 AM</t>
  </si>
  <si>
    <t>Temperature: 22.1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</si>
  <si>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</si>
  <si>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</si>
  <si>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</si>
  <si>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</si>
  <si>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</si>
  <si>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</si>
  <si>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</si>
  <si>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</si>
  <si>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</si>
  <si>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</si>
  <si>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2/26/2021 11:19:29 AM</t>
  </si>
  <si>
    <t>Label: sfgfp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</si>
  <si>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</si>
  <si>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</si>
  <si>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</si>
  <si>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</si>
  <si>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</si>
  <si>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</si>
  <si>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Optimal (100%)</t>
  </si>
  <si>
    <t>Integration Time</t>
  </si>
  <si>
    <t>µs</t>
  </si>
  <si>
    <t>Lag Time</t>
  </si>
  <si>
    <t>Z-Position (Manual)</t>
  </si>
  <si>
    <t>µm</t>
  </si>
  <si>
    <t>2/26/2021 11:20:03 AM</t>
  </si>
  <si>
    <t>Temperature: 22.2 °C</t>
  </si>
  <si>
    <t>2/26/2021 11:21:07 AM</t>
  </si>
  <si>
    <t>sJMP6333</t>
  </si>
  <si>
    <t>sJMP6334</t>
  </si>
  <si>
    <t>sJMP6335</t>
  </si>
  <si>
    <t>11:24:37 AM</t>
  </si>
  <si>
    <t>2/26/2021 11:25:07 AM</t>
  </si>
  <si>
    <t>Temperature: 22.4 °C</t>
  </si>
  <si>
    <t>2/26/2021 11:26:13 AM</t>
  </si>
  <si>
    <t>Manual</t>
  </si>
  <si>
    <t>2/26/2021 11:26:18 AM</t>
  </si>
  <si>
    <t>Temperature: 22.5 °C</t>
  </si>
  <si>
    <t>2/26/2021 11:27:23 AM</t>
  </si>
  <si>
    <t>[IPTG]</t>
  </si>
  <si>
    <t>blank</t>
  </si>
  <si>
    <t>pick colonies into 300µl LB +150 gent</t>
  </si>
  <si>
    <t>--&gt;ON at 37, shaking in deepwell plate</t>
  </si>
  <si>
    <t>Dilute out 1:100 into LB then 1:100 again into 300µl LB+IPTG (see range below)</t>
  </si>
  <si>
    <t>--&gt;ON at 37, shaking in deepwell plate, 7:30pm-10:30am (15 hr)</t>
  </si>
  <si>
    <t>(prepare a 1:100 dilution of row A for 'Day/9hr' assay prior to spinning down cell pellets for this assay)</t>
  </si>
  <si>
    <t>Spin down at 4000xg, 10 min, dump media and blot on paper towels</t>
  </si>
  <si>
    <t>Resuspend pellet in 300µl 1X PBS and transfer 150µl to black/clear plate</t>
  </si>
  <si>
    <t>Measure OD and GFP in Tecan Infinite Mplex plate reader</t>
  </si>
  <si>
    <t>OD-BG</t>
  </si>
  <si>
    <t>AVG BG</t>
  </si>
  <si>
    <t>GFP-BG</t>
  </si>
  <si>
    <t>(GFP-OD)/(OD-BG)</t>
  </si>
  <si>
    <t>((GFP-BG)/(OD-BG))-no GFP</t>
  </si>
  <si>
    <t>AVG no GFP</t>
  </si>
  <si>
    <t>colony A</t>
  </si>
  <si>
    <t>colony B</t>
  </si>
  <si>
    <t>colony C</t>
  </si>
  <si>
    <t>colony D</t>
  </si>
  <si>
    <t>AVG (no sgRNA)</t>
  </si>
  <si>
    <t>STDEV</t>
  </si>
  <si>
    <t>AVG (sgRNA)</t>
  </si>
  <si>
    <t>AVG Fraction GFP remaining</t>
  </si>
  <si>
    <t>propagated error</t>
  </si>
  <si>
    <t>Fold effect</t>
  </si>
  <si>
    <t>propagated error for f= A/B</t>
  </si>
  <si>
    <t>=|f|*SQRT((stdevA/A)^2+(stdevB/B)^2)</t>
  </si>
  <si>
    <t>Average Fold effect at 1000 uM IPTG, 15h assay</t>
  </si>
  <si>
    <t>AVG</t>
  </si>
  <si>
    <t>GFP</t>
  </si>
  <si>
    <t>+</t>
  </si>
  <si>
    <t>-</t>
  </si>
  <si>
    <t>sgRNA</t>
  </si>
  <si>
    <t>NT</t>
  </si>
  <si>
    <t>sfgfp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</si>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</sst>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165" fontId="6" fillId="0" borderId="0" xfId="0" applyNumberFormat="1" applyFont="1"/>
    <xf numFmtId="0" fontId="6" fillId="0" borderId="0" xfId="0" applyFont="1"/>
    <xf numFmtId="14" fontId="6" fillId="0" borderId="0" xfId="0" applyNumberFormat="1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  <a:effectLst/>
                <a:latin typeface="Helvetica" pitchFamily="2" charset="0"/>
              </a:rPr>
              <a:t>Aba CRISPRi 15h-3 (02/26/21)</a:t>
            </a:r>
            <a:endParaRPr lang="en-US" sz="1600" b="1">
              <a:solidFill>
                <a:schemeClr val="tx1"/>
              </a:solidFill>
              <a:effectLst/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'aba-ON-2-man'!$W$109:$W$116</c:f>
                <c:numCache>
                  <c:formatCode>General</c:formatCode>
                  <c:ptCount val="8"/>
                  <c:pt idx="0">
                    <c:v>2.1428482356642707E-2</c:v>
                  </c:pt>
                  <c:pt idx="1">
                    <c:v>3.5774552418616233E-2</c:v>
                  </c:pt>
                  <c:pt idx="2">
                    <c:v>1.9883884333159147E-2</c:v>
                  </c:pt>
                  <c:pt idx="3">
                    <c:v>1.9508170632836195E-2</c:v>
                  </c:pt>
                  <c:pt idx="4">
                    <c:v>6.5634708381803073E-3</c:v>
                  </c:pt>
                  <c:pt idx="5">
                    <c:v>5.5785255047390648E-3</c:v>
                  </c:pt>
                  <c:pt idx="6">
                    <c:v>4.5847115653705403E-3</c:v>
                  </c:pt>
                  <c:pt idx="7">
                    <c:v>1.4867470493494298E-3</c:v>
                  </c:pt>
                </c:numCache>
              </c:numRef>
            </c:plus>
            <c:minus>
              <c:numRef>
                <c:f>'aba-ON-2-man'!$W$109:$W$116</c:f>
                <c:numCache>
                  <c:formatCode>General</c:formatCode>
                  <c:ptCount val="8"/>
                  <c:pt idx="0">
                    <c:v>2.1428482356642707E-2</c:v>
                  </c:pt>
                  <c:pt idx="1">
                    <c:v>3.5774552418616233E-2</c:v>
                  </c:pt>
                  <c:pt idx="2">
                    <c:v>1.9883884333159147E-2</c:v>
                  </c:pt>
                  <c:pt idx="3">
                    <c:v>1.9508170632836195E-2</c:v>
                  </c:pt>
                  <c:pt idx="4">
                    <c:v>6.5634708381803073E-3</c:v>
                  </c:pt>
                  <c:pt idx="5">
                    <c:v>5.5785255047390648E-3</c:v>
                  </c:pt>
                  <c:pt idx="6">
                    <c:v>4.5847115653705403E-3</c:v>
                  </c:pt>
                  <c:pt idx="7">
                    <c:v>1.4867470493494298E-3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'aba-ON-2-man'!$N$109:$N$116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63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'aba-ON-2-man'!$V$109:$V$116</c:f>
              <c:numCache>
                <c:formatCode>0.00</c:formatCode>
                <c:ptCount val="8"/>
                <c:pt idx="0">
                  <c:v>1.0202070196383837</c:v>
                </c:pt>
                <c:pt idx="1">
                  <c:v>0.59011994803519896</c:v>
                </c:pt>
                <c:pt idx="2">
                  <c:v>0.30997238006724726</c:v>
                </c:pt>
                <c:pt idx="3">
                  <c:v>0.18513063484569814</c:v>
                </c:pt>
                <c:pt idx="4">
                  <c:v>9.9463170808030688E-2</c:v>
                </c:pt>
                <c:pt idx="5">
                  <c:v>6.4148402062780913E-2</c:v>
                </c:pt>
                <c:pt idx="6">
                  <c:v>5.2322003506948184E-2</c:v>
                </c:pt>
                <c:pt idx="7">
                  <c:v>3.7482072271056023E-2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9-EA40-93A4-CD7D7845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220559"/>
        <c:axId val="1459222207"/>
      </c:lineChart>
      <c:catAx>
        <c:axId val="145922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Helvetica" pitchFamily="2" charset="0"/>
                  </a:rPr>
                  <a:t>[IPTG]</a:t>
                </a:r>
              </a:p>
            </c:rich>
          </c:tx>
          <c:layout>
            <c:manualLayout>
              <c:xMode val="edge"/>
              <c:yMode val="edge"/>
              <c:x val="0.47981385305560209"/>
              <c:y val="0.93323657474600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59222207"/>
        <c:crosses val="autoZero"/>
        <c:auto val="1"/>
        <c:lblAlgn val="ctr"/>
        <c:lblOffset val="100"/>
        <c:noMultiLvlLbl val="0"/>
      </c:catAx>
      <c:valAx>
        <c:axId val="1459222207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Fraction GFP remaining</a:t>
                </a:r>
                <a:endParaRPr lang="en-US" sz="1400" b="1">
                  <a:solidFill>
                    <a:schemeClr val="tx1"/>
                  </a:solidFill>
                  <a:effectLst/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9.4562647754137114E-3"/>
              <c:y val="0.24732934870804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592205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12700</xdr:colOff>
      <xdr:row>107</xdr:row>
      <xdr:rowOff>6350</xdr:rowOff>
    </xdr:from>
    <xdr:to>
      <xdr:col>36</xdr:col>
      <xdr:colOff>0</xdr:colOff>
      <xdr:row>130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7FD9F-FD9E-4F44-A466-6BA83AEAA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topLeftCell="A13" zoomScale="150" zoomScaleNormal="150" workbookViewId="0">
      <selection activeCell="H29" sqref="H29"/>
    </sheetView>
  </sheetViews>
  <sheetFormatPr baseColWidth="10" defaultColWidth="8.83203125" defaultRowHeight="15" x14ac:dyDescent="0.2"/>
  <sheetData>
    <row r="1" spans="1:15" x14ac:dyDescent="0.2">
      <c r="A1">
        <v>20210225</v>
      </c>
    </row>
    <row r="2" spans="1:15" x14ac:dyDescent="0.2">
      <c r="A2" t="s">
        <v>21</v>
      </c>
    </row>
    <row r="3" spans="1:15" x14ac:dyDescent="0.2">
      <c r="A3" t="s">
        <v>74</v>
      </c>
    </row>
    <row r="4" spans="1:15" x14ac:dyDescent="0.2">
      <c r="A4" s="2" t="s">
        <v>75</v>
      </c>
    </row>
    <row r="5" spans="1:15" x14ac:dyDescent="0.2">
      <c r="A5" t="s">
        <v>76</v>
      </c>
    </row>
    <row r="6" spans="1:15" x14ac:dyDescent="0.2">
      <c r="A6" s="2" t="s">
        <v>77</v>
      </c>
    </row>
    <row r="7" spans="1:15" x14ac:dyDescent="0.2">
      <c r="A7" t="s">
        <v>78</v>
      </c>
    </row>
    <row r="8" spans="1:15" x14ac:dyDescent="0.2">
      <c r="A8" t="s">
        <v>79</v>
      </c>
    </row>
    <row r="9" spans="1:15" x14ac:dyDescent="0.2">
      <c r="A9" t="s">
        <v>80</v>
      </c>
    </row>
    <row r="10" spans="1:15" x14ac:dyDescent="0.2">
      <c r="A10" t="s">
        <v>81</v>
      </c>
    </row>
    <row r="12" spans="1:15" x14ac:dyDescent="0.2">
      <c r="A12" t="s">
        <v>72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</row>
    <row r="13" spans="1:15" x14ac:dyDescent="0.2">
      <c r="A13">
        <v>0</v>
      </c>
      <c r="C13" t="s">
        <v>35</v>
      </c>
      <c r="D13" t="s">
        <v>61</v>
      </c>
      <c r="E13" t="s">
        <v>61</v>
      </c>
      <c r="F13" t="s">
        <v>61</v>
      </c>
      <c r="G13" t="s">
        <v>61</v>
      </c>
      <c r="H13" t="s">
        <v>62</v>
      </c>
      <c r="I13" t="s">
        <v>62</v>
      </c>
      <c r="J13" t="s">
        <v>62</v>
      </c>
      <c r="K13" t="s">
        <v>62</v>
      </c>
      <c r="L13" t="s">
        <v>63</v>
      </c>
      <c r="M13" t="s">
        <v>63</v>
      </c>
      <c r="N13" t="s">
        <v>63</v>
      </c>
      <c r="O13" t="s">
        <v>73</v>
      </c>
    </row>
    <row r="14" spans="1:15" x14ac:dyDescent="0.2">
      <c r="A14">
        <v>16</v>
      </c>
      <c r="C14" t="s">
        <v>36</v>
      </c>
      <c r="D14" t="s">
        <v>61</v>
      </c>
      <c r="E14" t="s">
        <v>61</v>
      </c>
      <c r="F14" t="s">
        <v>61</v>
      </c>
      <c r="G14" t="s">
        <v>61</v>
      </c>
      <c r="H14" t="s">
        <v>62</v>
      </c>
      <c r="I14" t="s">
        <v>62</v>
      </c>
      <c r="J14" t="s">
        <v>62</v>
      </c>
      <c r="K14" t="s">
        <v>62</v>
      </c>
      <c r="L14" t="s">
        <v>63</v>
      </c>
      <c r="M14" t="s">
        <v>63</v>
      </c>
      <c r="N14" t="s">
        <v>63</v>
      </c>
      <c r="O14" t="s">
        <v>73</v>
      </c>
    </row>
    <row r="15" spans="1:15" x14ac:dyDescent="0.2">
      <c r="A15">
        <v>31</v>
      </c>
      <c r="C15" t="s">
        <v>37</v>
      </c>
      <c r="D15" t="s">
        <v>61</v>
      </c>
      <c r="E15" t="s">
        <v>61</v>
      </c>
      <c r="F15" t="s">
        <v>61</v>
      </c>
      <c r="G15" t="s">
        <v>61</v>
      </c>
      <c r="H15" t="s">
        <v>62</v>
      </c>
      <c r="I15" t="s">
        <v>62</v>
      </c>
      <c r="J15" t="s">
        <v>62</v>
      </c>
      <c r="K15" t="s">
        <v>62</v>
      </c>
      <c r="L15" t="s">
        <v>63</v>
      </c>
      <c r="M15" t="s">
        <v>63</v>
      </c>
      <c r="N15" t="s">
        <v>63</v>
      </c>
      <c r="O15" t="s">
        <v>73</v>
      </c>
    </row>
    <row r="16" spans="1:15" x14ac:dyDescent="0.2">
      <c r="A16">
        <v>63</v>
      </c>
      <c r="C16" t="s">
        <v>38</v>
      </c>
      <c r="D16" t="s">
        <v>61</v>
      </c>
      <c r="E16" t="s">
        <v>61</v>
      </c>
      <c r="F16" t="s">
        <v>61</v>
      </c>
      <c r="G16" t="s">
        <v>61</v>
      </c>
      <c r="H16" t="s">
        <v>62</v>
      </c>
      <c r="I16" t="s">
        <v>62</v>
      </c>
      <c r="J16" t="s">
        <v>62</v>
      </c>
      <c r="K16" t="s">
        <v>62</v>
      </c>
      <c r="L16" t="s">
        <v>63</v>
      </c>
      <c r="M16" t="s">
        <v>63</v>
      </c>
      <c r="N16" t="s">
        <v>63</v>
      </c>
      <c r="O16" t="s">
        <v>73</v>
      </c>
    </row>
    <row r="17" spans="1:15" x14ac:dyDescent="0.2">
      <c r="A17">
        <v>125</v>
      </c>
      <c r="C17" t="s">
        <v>39</v>
      </c>
      <c r="D17" t="s">
        <v>61</v>
      </c>
      <c r="E17" t="s">
        <v>61</v>
      </c>
      <c r="F17" t="s">
        <v>61</v>
      </c>
      <c r="G17" t="s">
        <v>61</v>
      </c>
      <c r="H17" t="s">
        <v>62</v>
      </c>
      <c r="I17" t="s">
        <v>62</v>
      </c>
      <c r="J17" t="s">
        <v>62</v>
      </c>
      <c r="K17" t="s">
        <v>62</v>
      </c>
      <c r="L17" t="s">
        <v>63</v>
      </c>
      <c r="M17" t="s">
        <v>63</v>
      </c>
      <c r="N17" t="s">
        <v>63</v>
      </c>
      <c r="O17" t="s">
        <v>73</v>
      </c>
    </row>
    <row r="18" spans="1:15" x14ac:dyDescent="0.2">
      <c r="A18">
        <v>250</v>
      </c>
      <c r="C18" t="s">
        <v>40</v>
      </c>
      <c r="D18" t="s">
        <v>61</v>
      </c>
      <c r="E18" t="s">
        <v>61</v>
      </c>
      <c r="F18" t="s">
        <v>61</v>
      </c>
      <c r="G18" t="s">
        <v>61</v>
      </c>
      <c r="H18" t="s">
        <v>62</v>
      </c>
      <c r="I18" t="s">
        <v>62</v>
      </c>
      <c r="J18" t="s">
        <v>62</v>
      </c>
      <c r="K18" t="s">
        <v>62</v>
      </c>
      <c r="L18" t="s">
        <v>63</v>
      </c>
      <c r="M18" t="s">
        <v>63</v>
      </c>
      <c r="N18" t="s">
        <v>63</v>
      </c>
      <c r="O18" t="s">
        <v>73</v>
      </c>
    </row>
    <row r="19" spans="1:15" x14ac:dyDescent="0.2">
      <c r="A19">
        <v>500</v>
      </c>
      <c r="C19" t="s">
        <v>41</v>
      </c>
      <c r="D19" t="s">
        <v>61</v>
      </c>
      <c r="E19" t="s">
        <v>61</v>
      </c>
      <c r="F19" t="s">
        <v>61</v>
      </c>
      <c r="G19" t="s">
        <v>61</v>
      </c>
      <c r="H19" t="s">
        <v>62</v>
      </c>
      <c r="I19" t="s">
        <v>62</v>
      </c>
      <c r="J19" t="s">
        <v>62</v>
      </c>
      <c r="K19" t="s">
        <v>62</v>
      </c>
      <c r="L19" t="s">
        <v>63</v>
      </c>
      <c r="M19" t="s">
        <v>63</v>
      </c>
      <c r="N19" t="s">
        <v>63</v>
      </c>
      <c r="O19" t="s">
        <v>73</v>
      </c>
    </row>
    <row r="20" spans="1:15" x14ac:dyDescent="0.2">
      <c r="A20">
        <v>1000</v>
      </c>
      <c r="C20" t="s">
        <v>42</v>
      </c>
      <c r="D20" t="s">
        <v>61</v>
      </c>
      <c r="E20" t="s">
        <v>61</v>
      </c>
      <c r="F20" t="s">
        <v>61</v>
      </c>
      <c r="G20" t="s">
        <v>61</v>
      </c>
      <c r="H20" t="s">
        <v>62</v>
      </c>
      <c r="I20" t="s">
        <v>62</v>
      </c>
      <c r="J20" t="s">
        <v>62</v>
      </c>
      <c r="K20" t="s">
        <v>62</v>
      </c>
      <c r="L20" t="s">
        <v>63</v>
      </c>
      <c r="M20" t="s">
        <v>63</v>
      </c>
      <c r="N20" t="s">
        <v>63</v>
      </c>
      <c r="O20" t="s">
        <v>73</v>
      </c>
    </row>
    <row r="22" spans="1:15" x14ac:dyDescent="0.2">
      <c r="A22" s="9" t="s">
        <v>108</v>
      </c>
      <c r="C22" s="9" t="s">
        <v>102</v>
      </c>
      <c r="D22" s="9" t="s">
        <v>105</v>
      </c>
    </row>
    <row r="23" spans="1:15" x14ac:dyDescent="0.2">
      <c r="A23" t="s">
        <v>61</v>
      </c>
      <c r="C23" s="2" t="s">
        <v>103</v>
      </c>
      <c r="D23" t="s">
        <v>106</v>
      </c>
    </row>
    <row r="24" spans="1:15" x14ac:dyDescent="0.2">
      <c r="A24" t="s">
        <v>62</v>
      </c>
      <c r="C24" s="2" t="s">
        <v>103</v>
      </c>
      <c r="D24" t="s">
        <v>107</v>
      </c>
    </row>
    <row r="25" spans="1:15" x14ac:dyDescent="0.2">
      <c r="A25" t="s">
        <v>63</v>
      </c>
      <c r="C25" s="2" t="s">
        <v>104</v>
      </c>
      <c r="D25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1"/>
  <sheetViews>
    <sheetView tabSelected="1" topLeftCell="M107" workbookViewId="0">
      <selection activeCell="X133" sqref="X133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44253</v>
      </c>
    </row>
    <row r="6" spans="1:12" x14ac:dyDescent="0.2">
      <c r="A6" t="s">
        <v>8</v>
      </c>
      <c r="B6" s="2" t="s">
        <v>64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30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2.5</v>
      </c>
      <c r="F15" s="3" t="s">
        <v>20</v>
      </c>
      <c r="G15" s="3"/>
      <c r="H15" s="3"/>
      <c r="I15" s="3"/>
      <c r="J15" s="3"/>
      <c r="K15" s="3"/>
      <c r="L15" s="3"/>
    </row>
    <row r="18" spans="1:26" x14ac:dyDescent="0.2">
      <c r="A18" t="s">
        <v>22</v>
      </c>
    </row>
    <row r="19" spans="1:26" x14ac:dyDescent="0.2">
      <c r="A19" t="s">
        <v>23</v>
      </c>
      <c r="E19" t="s">
        <v>24</v>
      </c>
    </row>
    <row r="20" spans="1:26" x14ac:dyDescent="0.2">
      <c r="A20" t="s">
        <v>25</v>
      </c>
      <c r="E20">
        <v>600</v>
      </c>
      <c r="F20" t="s">
        <v>26</v>
      </c>
    </row>
    <row r="21" spans="1:26" x14ac:dyDescent="0.2">
      <c r="A21" t="s">
        <v>27</v>
      </c>
      <c r="E21">
        <v>9</v>
      </c>
      <c r="F21" t="s">
        <v>26</v>
      </c>
    </row>
    <row r="22" spans="1:26" x14ac:dyDescent="0.2">
      <c r="A22" t="s">
        <v>28</v>
      </c>
      <c r="E22">
        <v>20</v>
      </c>
    </row>
    <row r="23" spans="1:26" x14ac:dyDescent="0.2">
      <c r="A23" t="s">
        <v>29</v>
      </c>
      <c r="E23">
        <v>0</v>
      </c>
      <c r="F23" t="s">
        <v>30</v>
      </c>
    </row>
    <row r="24" spans="1:26" x14ac:dyDescent="0.2">
      <c r="A24" t="s">
        <v>31</v>
      </c>
      <c r="B24" s="2" t="s">
        <v>65</v>
      </c>
    </row>
    <row r="25" spans="1:26" x14ac:dyDescent="0.2">
      <c r="O25" s="9" t="s">
        <v>82</v>
      </c>
      <c r="P25" s="9"/>
      <c r="Q25" s="9" t="s">
        <v>83</v>
      </c>
      <c r="R25" s="8">
        <f>AVERAGE(M28:M35)</f>
        <v>3.7375000305473804E-2</v>
      </c>
    </row>
    <row r="26" spans="1:26" x14ac:dyDescent="0.2">
      <c r="B26" t="s">
        <v>66</v>
      </c>
    </row>
    <row r="27" spans="1:26" x14ac:dyDescent="0.2">
      <c r="A27" s="4" t="s">
        <v>34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26" x14ac:dyDescent="0.2">
      <c r="A28" s="4" t="s">
        <v>35</v>
      </c>
      <c r="B28" s="5">
        <v>0.98360002040863037</v>
      </c>
      <c r="C28" s="5">
        <v>1</v>
      </c>
      <c r="D28" s="5">
        <v>0.98159998655319214</v>
      </c>
      <c r="E28" s="5">
        <v>0.9878000020980835</v>
      </c>
      <c r="F28" s="5">
        <v>1.0092999935150146</v>
      </c>
      <c r="G28" s="5">
        <v>0.99849998950958252</v>
      </c>
      <c r="H28" s="5">
        <v>1.0264999866485596</v>
      </c>
      <c r="I28" s="5">
        <v>0.99839997291564941</v>
      </c>
      <c r="J28" s="5">
        <v>0.97439998388290405</v>
      </c>
      <c r="K28" s="5">
        <v>0.95490002632141113</v>
      </c>
      <c r="L28" s="5">
        <v>0.96319997310638428</v>
      </c>
      <c r="M28" s="5">
        <v>3.7900000810623169E-2</v>
      </c>
      <c r="O28" s="8">
        <f>B28-$R$25</f>
        <v>0.94622502010315657</v>
      </c>
      <c r="P28" s="8">
        <f t="shared" ref="P28:Z35" si="0">C28-$R$25</f>
        <v>0.9626249996945262</v>
      </c>
      <c r="Q28" s="8">
        <f t="shared" si="0"/>
        <v>0.94422498624771833</v>
      </c>
      <c r="R28" s="8">
        <f t="shared" si="0"/>
        <v>0.95042500179260969</v>
      </c>
      <c r="S28" s="8">
        <f t="shared" si="0"/>
        <v>0.97192499320954084</v>
      </c>
      <c r="T28" s="8">
        <f t="shared" si="0"/>
        <v>0.96112498920410872</v>
      </c>
      <c r="U28" s="8">
        <f t="shared" si="0"/>
        <v>0.98912498634308577</v>
      </c>
      <c r="V28" s="8">
        <f t="shared" si="0"/>
        <v>0.96102497261017561</v>
      </c>
      <c r="W28" s="8">
        <f t="shared" si="0"/>
        <v>0.93702498357743025</v>
      </c>
      <c r="X28" s="8">
        <f t="shared" si="0"/>
        <v>0.91752502601593733</v>
      </c>
      <c r="Y28" s="8">
        <f t="shared" si="0"/>
        <v>0.92582497280091047</v>
      </c>
      <c r="Z28" s="5">
        <f t="shared" si="0"/>
        <v>5.2500050514936447E-4</v>
      </c>
    </row>
    <row r="29" spans="1:26" x14ac:dyDescent="0.2">
      <c r="A29" s="4" t="s">
        <v>36</v>
      </c>
      <c r="B29" s="5">
        <v>0.9901999831199646</v>
      </c>
      <c r="C29" s="5">
        <v>1.0541000366210938</v>
      </c>
      <c r="D29" s="5">
        <v>1.047700047492981</v>
      </c>
      <c r="E29" s="5">
        <v>1.0938999652862549</v>
      </c>
      <c r="F29" s="5">
        <v>1.0973999500274658</v>
      </c>
      <c r="G29" s="5">
        <v>1.0781999826431274</v>
      </c>
      <c r="H29" s="5">
        <v>1.103600025177002</v>
      </c>
      <c r="I29" s="5">
        <v>1.0791000127792358</v>
      </c>
      <c r="J29" s="5">
        <v>1.1295000314712524</v>
      </c>
      <c r="K29" s="5">
        <v>1.1181999444961548</v>
      </c>
      <c r="L29" s="5">
        <v>1.1323000192642212</v>
      </c>
      <c r="M29" s="5">
        <v>3.7000000476837158E-2</v>
      </c>
      <c r="O29" s="8">
        <f t="shared" ref="O29:O35" si="1">B29-$R$25</f>
        <v>0.9528249828144908</v>
      </c>
      <c r="P29" s="8">
        <f t="shared" si="0"/>
        <v>1.0167250363156199</v>
      </c>
      <c r="Q29" s="8">
        <f t="shared" si="0"/>
        <v>1.0103250471875072</v>
      </c>
      <c r="R29" s="8">
        <f t="shared" si="0"/>
        <v>1.0565249649807811</v>
      </c>
      <c r="S29" s="8">
        <f t="shared" si="0"/>
        <v>1.060024949721992</v>
      </c>
      <c r="T29" s="8">
        <f t="shared" si="0"/>
        <v>1.0408249823376536</v>
      </c>
      <c r="U29" s="8">
        <f t="shared" si="0"/>
        <v>1.0662250248715281</v>
      </c>
      <c r="V29" s="8">
        <f t="shared" si="0"/>
        <v>1.041725012473762</v>
      </c>
      <c r="W29" s="8">
        <f t="shared" si="0"/>
        <v>1.0921250311657786</v>
      </c>
      <c r="X29" s="8">
        <f t="shared" si="0"/>
        <v>1.080824944190681</v>
      </c>
      <c r="Y29" s="8">
        <f t="shared" si="0"/>
        <v>1.0949250189587474</v>
      </c>
      <c r="Z29" s="5">
        <f t="shared" si="0"/>
        <v>-3.7499982863664627E-4</v>
      </c>
    </row>
    <row r="30" spans="1:26" x14ac:dyDescent="0.2">
      <c r="A30" s="4" t="s">
        <v>37</v>
      </c>
      <c r="B30" s="5">
        <v>1.0163999795913696</v>
      </c>
      <c r="C30" s="5">
        <v>1.0809999704360962</v>
      </c>
      <c r="D30" s="5">
        <v>1.0678000450134277</v>
      </c>
      <c r="E30" s="5">
        <v>1.0348000526428223</v>
      </c>
      <c r="F30" s="5">
        <v>1.069100022315979</v>
      </c>
      <c r="G30" s="5">
        <v>1.0454000234603882</v>
      </c>
      <c r="H30" s="5">
        <v>1.0472999811172485</v>
      </c>
      <c r="I30" s="5">
        <v>1.0889999866485596</v>
      </c>
      <c r="J30" s="5">
        <v>1.0786000490188599</v>
      </c>
      <c r="K30" s="5">
        <v>1.0413999557495117</v>
      </c>
      <c r="L30" s="5">
        <v>1.0163999795913696</v>
      </c>
      <c r="M30" s="5">
        <v>3.7099998444318771E-2</v>
      </c>
      <c r="O30" s="8">
        <f t="shared" si="1"/>
        <v>0.97902497928589582</v>
      </c>
      <c r="P30" s="8">
        <f t="shared" si="0"/>
        <v>1.0436249701306224</v>
      </c>
      <c r="Q30" s="8">
        <f t="shared" si="0"/>
        <v>1.0304250447079539</v>
      </c>
      <c r="R30" s="8">
        <f t="shared" si="0"/>
        <v>0.99742505233734846</v>
      </c>
      <c r="S30" s="8">
        <f t="shared" si="0"/>
        <v>1.0317250220105052</v>
      </c>
      <c r="T30" s="8">
        <f t="shared" si="0"/>
        <v>1.0080250231549144</v>
      </c>
      <c r="U30" s="8">
        <f t="shared" si="0"/>
        <v>1.0099249808117747</v>
      </c>
      <c r="V30" s="8">
        <f t="shared" si="0"/>
        <v>1.0516249863430858</v>
      </c>
      <c r="W30" s="8">
        <f t="shared" si="0"/>
        <v>1.0412250487133861</v>
      </c>
      <c r="X30" s="8">
        <f t="shared" si="0"/>
        <v>1.0040249554440379</v>
      </c>
      <c r="Y30" s="8">
        <f t="shared" si="0"/>
        <v>0.97902497928589582</v>
      </c>
      <c r="Z30" s="5">
        <f t="shared" si="0"/>
        <v>-2.7500186115503311E-4</v>
      </c>
    </row>
    <row r="31" spans="1:26" x14ac:dyDescent="0.2">
      <c r="A31" s="4" t="s">
        <v>38</v>
      </c>
      <c r="B31" s="5">
        <v>1.0219999551773071</v>
      </c>
      <c r="C31" s="5">
        <v>1.0809999704360962</v>
      </c>
      <c r="D31" s="5">
        <v>1.1208000183105469</v>
      </c>
      <c r="E31" s="5">
        <v>1.1152000427246094</v>
      </c>
      <c r="F31" s="5">
        <v>1.1122000217437744</v>
      </c>
      <c r="G31" s="5">
        <v>1.1260999441146851</v>
      </c>
      <c r="H31" s="5">
        <v>1.1054999828338623</v>
      </c>
      <c r="I31" s="5">
        <v>1.1313999891281128</v>
      </c>
      <c r="J31" s="5">
        <v>1.1193000078201294</v>
      </c>
      <c r="K31" s="5">
        <v>1.0946999788284302</v>
      </c>
      <c r="L31" s="5">
        <v>1.1217999458312988</v>
      </c>
      <c r="M31" s="5">
        <v>3.6699999123811722E-2</v>
      </c>
      <c r="O31" s="8">
        <f t="shared" si="1"/>
        <v>0.98462495487183332</v>
      </c>
      <c r="P31" s="8">
        <f t="shared" si="0"/>
        <v>1.0436249701306224</v>
      </c>
      <c r="Q31" s="8">
        <f t="shared" si="0"/>
        <v>1.0834250180050731</v>
      </c>
      <c r="R31" s="8">
        <f t="shared" si="0"/>
        <v>1.0778250424191356</v>
      </c>
      <c r="S31" s="8">
        <f t="shared" si="0"/>
        <v>1.0748250214383006</v>
      </c>
      <c r="T31" s="8">
        <f t="shared" si="0"/>
        <v>1.0887249438092113</v>
      </c>
      <c r="U31" s="8">
        <f t="shared" si="0"/>
        <v>1.0681249825283885</v>
      </c>
      <c r="V31" s="8">
        <f t="shared" si="0"/>
        <v>1.094024988822639</v>
      </c>
      <c r="W31" s="8">
        <f t="shared" si="0"/>
        <v>1.0819250075146556</v>
      </c>
      <c r="X31" s="8">
        <f t="shared" si="0"/>
        <v>1.0573249785229564</v>
      </c>
      <c r="Y31" s="8">
        <f t="shared" si="0"/>
        <v>1.084424945525825</v>
      </c>
      <c r="Z31" s="5">
        <f t="shared" si="0"/>
        <v>-6.7500118166208267E-4</v>
      </c>
    </row>
    <row r="32" spans="1:26" x14ac:dyDescent="0.2">
      <c r="A32" s="4" t="s">
        <v>39</v>
      </c>
      <c r="B32" s="5">
        <v>0.99489998817443848</v>
      </c>
      <c r="C32" s="5">
        <v>1.0592999458312988</v>
      </c>
      <c r="D32" s="5">
        <v>1.045199990272522</v>
      </c>
      <c r="E32" s="5">
        <v>1.0398000478744507</v>
      </c>
      <c r="F32" s="5">
        <v>1.0981999635696411</v>
      </c>
      <c r="G32" s="5">
        <v>1.0767999887466431</v>
      </c>
      <c r="H32" s="5">
        <v>1.0713000297546387</v>
      </c>
      <c r="I32" s="5">
        <v>1.1043000221252441</v>
      </c>
      <c r="J32" s="5">
        <v>1.0983999967575073</v>
      </c>
      <c r="K32" s="5">
        <v>1.0777000188827515</v>
      </c>
      <c r="L32" s="5">
        <v>1.0765000581741333</v>
      </c>
      <c r="M32" s="5">
        <v>3.7500001490116119E-2</v>
      </c>
      <c r="O32" s="8">
        <f t="shared" si="1"/>
        <v>0.95752498786896467</v>
      </c>
      <c r="P32" s="8">
        <f t="shared" si="0"/>
        <v>1.021924945525825</v>
      </c>
      <c r="Q32" s="8">
        <f t="shared" si="0"/>
        <v>1.0078249899670482</v>
      </c>
      <c r="R32" s="8">
        <f t="shared" si="0"/>
        <v>1.0024250475689769</v>
      </c>
      <c r="S32" s="8">
        <f t="shared" si="0"/>
        <v>1.0608249632641673</v>
      </c>
      <c r="T32" s="8">
        <f t="shared" si="0"/>
        <v>1.0394249884411693</v>
      </c>
      <c r="U32" s="8">
        <f t="shared" si="0"/>
        <v>1.0339250294491649</v>
      </c>
      <c r="V32" s="8">
        <f t="shared" si="0"/>
        <v>1.0669250218197703</v>
      </c>
      <c r="W32" s="8">
        <f t="shared" si="0"/>
        <v>1.0610249964520335</v>
      </c>
      <c r="X32" s="8">
        <f t="shared" si="0"/>
        <v>1.0403250185772777</v>
      </c>
      <c r="Y32" s="8">
        <f t="shared" si="0"/>
        <v>1.0391250578686595</v>
      </c>
      <c r="Z32" s="5">
        <f t="shared" si="0"/>
        <v>1.2500118464231491E-4</v>
      </c>
    </row>
    <row r="33" spans="1:26" x14ac:dyDescent="0.2">
      <c r="A33" s="4" t="s">
        <v>40</v>
      </c>
      <c r="B33" s="5">
        <v>1.0367000102996826</v>
      </c>
      <c r="C33" s="5">
        <v>1.073699951171875</v>
      </c>
      <c r="D33" s="5">
        <v>1.0966000556945801</v>
      </c>
      <c r="E33" s="5">
        <v>1.0678000450134277</v>
      </c>
      <c r="F33" s="5">
        <v>1.0992000102996826</v>
      </c>
      <c r="G33" s="5">
        <v>1.1266000270843506</v>
      </c>
      <c r="H33" s="5">
        <v>1.0569000244140625</v>
      </c>
      <c r="I33" s="5">
        <v>1.0819000005722046</v>
      </c>
      <c r="J33" s="5">
        <v>1.1032999753952026</v>
      </c>
      <c r="K33" s="5">
        <v>1.0023000240325928</v>
      </c>
      <c r="L33" s="5">
        <v>1.0341999530792236</v>
      </c>
      <c r="M33" s="5">
        <v>3.7300001829862595E-2</v>
      </c>
      <c r="O33" s="8">
        <f t="shared" si="1"/>
        <v>0.99932500999420881</v>
      </c>
      <c r="P33" s="8">
        <f t="shared" si="0"/>
        <v>1.0363249508664012</v>
      </c>
      <c r="Q33" s="8">
        <f t="shared" si="0"/>
        <v>1.0592250553891063</v>
      </c>
      <c r="R33" s="8">
        <f t="shared" si="0"/>
        <v>1.0304250447079539</v>
      </c>
      <c r="S33" s="8">
        <f t="shared" si="0"/>
        <v>1.0618250099942088</v>
      </c>
      <c r="T33" s="8">
        <f t="shared" si="0"/>
        <v>1.0892250267788768</v>
      </c>
      <c r="U33" s="8">
        <f t="shared" si="0"/>
        <v>1.0195250241085887</v>
      </c>
      <c r="V33" s="8">
        <f t="shared" si="0"/>
        <v>1.0445250002667308</v>
      </c>
      <c r="W33" s="8">
        <f t="shared" si="0"/>
        <v>1.0659249750897288</v>
      </c>
      <c r="X33" s="8">
        <f t="shared" si="0"/>
        <v>0.96492502372711897</v>
      </c>
      <c r="Y33" s="8">
        <f t="shared" si="0"/>
        <v>0.99682495277374983</v>
      </c>
      <c r="Z33" s="5">
        <f t="shared" si="0"/>
        <v>-7.4998475611209869E-5</v>
      </c>
    </row>
    <row r="34" spans="1:26" x14ac:dyDescent="0.2">
      <c r="A34" s="4" t="s">
        <v>41</v>
      </c>
      <c r="B34" s="5">
        <v>0.96410000324249268</v>
      </c>
      <c r="C34" s="5">
        <v>1.0801000595092773</v>
      </c>
      <c r="D34" s="5">
        <v>1.0591000318527222</v>
      </c>
      <c r="E34" s="5">
        <v>1.059999942779541</v>
      </c>
      <c r="F34" s="5">
        <v>1.0944000482559204</v>
      </c>
      <c r="G34" s="5">
        <v>1.0480999946594238</v>
      </c>
      <c r="H34" s="5">
        <v>1.0694999694824219</v>
      </c>
      <c r="I34" s="5">
        <v>1.0880000591278076</v>
      </c>
      <c r="J34" s="5">
        <v>1.0908000469207764</v>
      </c>
      <c r="K34" s="5">
        <v>1.0176000595092773</v>
      </c>
      <c r="L34" s="5">
        <v>1.0499000549316406</v>
      </c>
      <c r="M34" s="5">
        <v>3.8100000470876694E-2</v>
      </c>
      <c r="O34" s="8">
        <f t="shared" si="1"/>
        <v>0.92672500293701887</v>
      </c>
      <c r="P34" s="8">
        <f t="shared" si="0"/>
        <v>1.0427250592038035</v>
      </c>
      <c r="Q34" s="8">
        <f t="shared" si="0"/>
        <v>1.0217250315472484</v>
      </c>
      <c r="R34" s="8">
        <f t="shared" si="0"/>
        <v>1.0226249424740672</v>
      </c>
      <c r="S34" s="8">
        <f t="shared" si="0"/>
        <v>1.0570250479504466</v>
      </c>
      <c r="T34" s="8">
        <f t="shared" si="0"/>
        <v>1.01072499435395</v>
      </c>
      <c r="U34" s="8">
        <f t="shared" si="0"/>
        <v>1.0321249691769481</v>
      </c>
      <c r="V34" s="8">
        <f t="shared" si="0"/>
        <v>1.0506250588223338</v>
      </c>
      <c r="W34" s="8">
        <f t="shared" si="0"/>
        <v>1.0534250466153026</v>
      </c>
      <c r="X34" s="8">
        <f t="shared" si="0"/>
        <v>0.98022505920380354</v>
      </c>
      <c r="Y34" s="8">
        <f t="shared" si="0"/>
        <v>1.0125250546261668</v>
      </c>
      <c r="Z34" s="5">
        <f t="shared" si="0"/>
        <v>7.2500016540288925E-4</v>
      </c>
    </row>
    <row r="35" spans="1:26" x14ac:dyDescent="0.2">
      <c r="A35" s="4" t="s">
        <v>42</v>
      </c>
      <c r="B35" s="5">
        <v>0.99930000305175781</v>
      </c>
      <c r="C35" s="5">
        <v>1.0111000537872314</v>
      </c>
      <c r="D35" s="5">
        <v>1.0041999816894531</v>
      </c>
      <c r="E35" s="5">
        <v>1.0167000293731689</v>
      </c>
      <c r="F35" s="5">
        <v>1.014799952507019</v>
      </c>
      <c r="G35" s="5">
        <v>1.021399974822998</v>
      </c>
      <c r="H35" s="5">
        <v>1.0273000001907349</v>
      </c>
      <c r="I35" s="5">
        <v>1.020300030708313</v>
      </c>
      <c r="J35" s="5">
        <v>1.0175000429153442</v>
      </c>
      <c r="K35" s="5">
        <v>0.98449999094009399</v>
      </c>
      <c r="L35" s="5">
        <v>1.0355000495910645</v>
      </c>
      <c r="M35" s="5">
        <v>3.7399999797344208E-2</v>
      </c>
      <c r="O35" s="8">
        <f t="shared" si="1"/>
        <v>0.96192500274628401</v>
      </c>
      <c r="P35" s="8">
        <f t="shared" si="0"/>
        <v>0.97372505348175764</v>
      </c>
      <c r="Q35" s="8">
        <f t="shared" si="0"/>
        <v>0.96682498138397932</v>
      </c>
      <c r="R35" s="8">
        <f t="shared" si="0"/>
        <v>0.97932502906769514</v>
      </c>
      <c r="S35" s="8">
        <f t="shared" si="0"/>
        <v>0.97742495220154524</v>
      </c>
      <c r="T35" s="8">
        <f t="shared" si="0"/>
        <v>0.98402497451752424</v>
      </c>
      <c r="U35" s="8">
        <f t="shared" si="0"/>
        <v>0.98992499988526106</v>
      </c>
      <c r="V35" s="8">
        <f t="shared" si="0"/>
        <v>0.98292503040283918</v>
      </c>
      <c r="W35" s="8">
        <f t="shared" si="0"/>
        <v>0.98012504260987043</v>
      </c>
      <c r="X35" s="8">
        <f t="shared" si="0"/>
        <v>0.94712499063462019</v>
      </c>
      <c r="Y35" s="8">
        <f t="shared" si="0"/>
        <v>0.99812504928559065</v>
      </c>
      <c r="Z35" s="5">
        <f t="shared" si="0"/>
        <v>2.499949187040329E-5</v>
      </c>
    </row>
    <row r="40" spans="1:26" x14ac:dyDescent="0.2">
      <c r="A40" t="s">
        <v>43</v>
      </c>
      <c r="B40" s="2" t="s">
        <v>67</v>
      </c>
    </row>
    <row r="45" spans="1:26" x14ac:dyDescent="0.2">
      <c r="A45" t="s">
        <v>45</v>
      </c>
    </row>
    <row r="46" spans="1:26" x14ac:dyDescent="0.2">
      <c r="A46" t="s">
        <v>23</v>
      </c>
      <c r="E46" t="s">
        <v>46</v>
      </c>
    </row>
    <row r="47" spans="1:26" x14ac:dyDescent="0.2">
      <c r="A47" t="s">
        <v>47</v>
      </c>
      <c r="E47">
        <v>482</v>
      </c>
      <c r="F47" t="s">
        <v>26</v>
      </c>
    </row>
    <row r="48" spans="1:26" x14ac:dyDescent="0.2">
      <c r="A48" t="s">
        <v>48</v>
      </c>
      <c r="E48">
        <v>515</v>
      </c>
      <c r="F48" t="s">
        <v>26</v>
      </c>
    </row>
    <row r="49" spans="1:26" x14ac:dyDescent="0.2">
      <c r="A49" t="s">
        <v>49</v>
      </c>
      <c r="E49">
        <v>9</v>
      </c>
      <c r="F49" t="s">
        <v>26</v>
      </c>
    </row>
    <row r="50" spans="1:26" x14ac:dyDescent="0.2">
      <c r="A50" t="s">
        <v>50</v>
      </c>
      <c r="E50">
        <v>20</v>
      </c>
      <c r="F50" t="s">
        <v>26</v>
      </c>
    </row>
    <row r="51" spans="1:26" x14ac:dyDescent="0.2">
      <c r="A51" t="s">
        <v>51</v>
      </c>
      <c r="E51">
        <v>75</v>
      </c>
      <c r="F51" t="s">
        <v>68</v>
      </c>
    </row>
    <row r="52" spans="1:26" x14ac:dyDescent="0.2">
      <c r="A52" t="s">
        <v>28</v>
      </c>
      <c r="E52">
        <v>20</v>
      </c>
    </row>
    <row r="53" spans="1:26" x14ac:dyDescent="0.2">
      <c r="A53" t="s">
        <v>53</v>
      </c>
      <c r="E53">
        <v>20</v>
      </c>
      <c r="F53" t="s">
        <v>54</v>
      </c>
    </row>
    <row r="54" spans="1:26" x14ac:dyDescent="0.2">
      <c r="A54" t="s">
        <v>55</v>
      </c>
      <c r="E54">
        <v>0</v>
      </c>
      <c r="F54" t="s">
        <v>54</v>
      </c>
    </row>
    <row r="55" spans="1:26" x14ac:dyDescent="0.2">
      <c r="A55" t="s">
        <v>29</v>
      </c>
      <c r="E55">
        <v>0</v>
      </c>
      <c r="F55" t="s">
        <v>30</v>
      </c>
    </row>
    <row r="56" spans="1:26" x14ac:dyDescent="0.2">
      <c r="A56" t="s">
        <v>56</v>
      </c>
      <c r="E56">
        <v>20000</v>
      </c>
      <c r="F56" t="s">
        <v>57</v>
      </c>
    </row>
    <row r="57" spans="1:26" x14ac:dyDescent="0.2">
      <c r="A57" t="s">
        <v>31</v>
      </c>
      <c r="B57" s="2" t="s">
        <v>69</v>
      </c>
    </row>
    <row r="59" spans="1:26" x14ac:dyDescent="0.2">
      <c r="B59" t="s">
        <v>70</v>
      </c>
      <c r="O59" t="s">
        <v>84</v>
      </c>
      <c r="Q59" t="s">
        <v>83</v>
      </c>
      <c r="R59">
        <f>AVERAGE(M61:M68)</f>
        <v>43.5</v>
      </c>
    </row>
    <row r="60" spans="1:26" x14ac:dyDescent="0.2">
      <c r="A60" s="4" t="s">
        <v>34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</row>
    <row r="61" spans="1:26" x14ac:dyDescent="0.2">
      <c r="A61" s="4" t="s">
        <v>35</v>
      </c>
      <c r="B61">
        <v>21747</v>
      </c>
      <c r="C61">
        <v>22580</v>
      </c>
      <c r="D61">
        <v>21631</v>
      </c>
      <c r="E61">
        <v>22473</v>
      </c>
      <c r="F61">
        <v>22739</v>
      </c>
      <c r="G61">
        <v>22928</v>
      </c>
      <c r="H61">
        <v>24009</v>
      </c>
      <c r="I61">
        <v>22425</v>
      </c>
      <c r="J61">
        <v>118</v>
      </c>
      <c r="K61">
        <v>110</v>
      </c>
      <c r="L61">
        <v>110</v>
      </c>
      <c r="M61">
        <v>42</v>
      </c>
      <c r="O61" s="10">
        <f>B61-$R$59</f>
        <v>21703.5</v>
      </c>
      <c r="P61" s="10">
        <f t="shared" ref="P61:Z68" si="2">C61-$R$59</f>
        <v>22536.5</v>
      </c>
      <c r="Q61" s="10">
        <f t="shared" si="2"/>
        <v>21587.5</v>
      </c>
      <c r="R61" s="10">
        <f t="shared" si="2"/>
        <v>22429.5</v>
      </c>
      <c r="S61" s="10">
        <f t="shared" si="2"/>
        <v>22695.5</v>
      </c>
      <c r="T61" s="10">
        <f t="shared" si="2"/>
        <v>22884.5</v>
      </c>
      <c r="U61" s="10">
        <f t="shared" si="2"/>
        <v>23965.5</v>
      </c>
      <c r="V61" s="10">
        <f t="shared" si="2"/>
        <v>22381.5</v>
      </c>
      <c r="W61" s="10">
        <f t="shared" si="2"/>
        <v>74.5</v>
      </c>
      <c r="X61" s="10">
        <f t="shared" si="2"/>
        <v>66.5</v>
      </c>
      <c r="Y61" s="10">
        <f t="shared" si="2"/>
        <v>66.5</v>
      </c>
      <c r="Z61" s="7">
        <f t="shared" si="2"/>
        <v>-1.5</v>
      </c>
    </row>
    <row r="62" spans="1:26" x14ac:dyDescent="0.2">
      <c r="A62" s="4" t="s">
        <v>36</v>
      </c>
      <c r="B62">
        <v>22063</v>
      </c>
      <c r="C62">
        <v>20976</v>
      </c>
      <c r="D62">
        <v>22616</v>
      </c>
      <c r="E62">
        <v>24775</v>
      </c>
      <c r="F62">
        <v>14685</v>
      </c>
      <c r="G62">
        <v>13290</v>
      </c>
      <c r="H62">
        <v>13712</v>
      </c>
      <c r="I62">
        <v>14169</v>
      </c>
      <c r="J62">
        <v>132</v>
      </c>
      <c r="K62">
        <v>150</v>
      </c>
      <c r="L62">
        <v>135</v>
      </c>
      <c r="M62">
        <v>44</v>
      </c>
      <c r="O62" s="10">
        <f t="shared" ref="O62:O68" si="3">B62-$R$59</f>
        <v>22019.5</v>
      </c>
      <c r="P62" s="10">
        <f t="shared" si="2"/>
        <v>20932.5</v>
      </c>
      <c r="Q62" s="10">
        <f t="shared" si="2"/>
        <v>22572.5</v>
      </c>
      <c r="R62" s="10">
        <f t="shared" si="2"/>
        <v>24731.5</v>
      </c>
      <c r="S62" s="10">
        <f t="shared" si="2"/>
        <v>14641.5</v>
      </c>
      <c r="T62" s="10">
        <f t="shared" si="2"/>
        <v>13246.5</v>
      </c>
      <c r="U62" s="10">
        <f t="shared" si="2"/>
        <v>13668.5</v>
      </c>
      <c r="V62" s="10">
        <f t="shared" si="2"/>
        <v>14125.5</v>
      </c>
      <c r="W62" s="10">
        <f t="shared" si="2"/>
        <v>88.5</v>
      </c>
      <c r="X62" s="10">
        <f t="shared" si="2"/>
        <v>106.5</v>
      </c>
      <c r="Y62" s="10">
        <f t="shared" si="2"/>
        <v>91.5</v>
      </c>
      <c r="Z62" s="7">
        <f t="shared" si="2"/>
        <v>0.5</v>
      </c>
    </row>
    <row r="63" spans="1:26" x14ac:dyDescent="0.2">
      <c r="A63" s="4" t="s">
        <v>37</v>
      </c>
      <c r="B63">
        <v>22572</v>
      </c>
      <c r="C63">
        <v>23855</v>
      </c>
      <c r="D63">
        <v>25051</v>
      </c>
      <c r="E63">
        <v>23389</v>
      </c>
      <c r="F63">
        <v>8023</v>
      </c>
      <c r="G63">
        <v>7205</v>
      </c>
      <c r="H63">
        <v>6802</v>
      </c>
      <c r="I63">
        <v>8117</v>
      </c>
      <c r="J63">
        <v>136</v>
      </c>
      <c r="K63">
        <v>124</v>
      </c>
      <c r="L63">
        <v>121</v>
      </c>
      <c r="M63">
        <v>43</v>
      </c>
      <c r="O63" s="10">
        <f t="shared" si="3"/>
        <v>22528.5</v>
      </c>
      <c r="P63" s="10">
        <f t="shared" si="2"/>
        <v>23811.5</v>
      </c>
      <c r="Q63" s="10">
        <f t="shared" si="2"/>
        <v>25007.5</v>
      </c>
      <c r="R63" s="10">
        <f t="shared" si="2"/>
        <v>23345.5</v>
      </c>
      <c r="S63" s="10">
        <f t="shared" si="2"/>
        <v>7979.5</v>
      </c>
      <c r="T63" s="10">
        <f t="shared" si="2"/>
        <v>7161.5</v>
      </c>
      <c r="U63" s="10">
        <f t="shared" si="2"/>
        <v>6758.5</v>
      </c>
      <c r="V63" s="10">
        <f t="shared" si="2"/>
        <v>8073.5</v>
      </c>
      <c r="W63" s="10">
        <f t="shared" si="2"/>
        <v>92.5</v>
      </c>
      <c r="X63" s="10">
        <f t="shared" si="2"/>
        <v>80.5</v>
      </c>
      <c r="Y63" s="10">
        <f t="shared" si="2"/>
        <v>77.5</v>
      </c>
      <c r="Z63" s="7">
        <f t="shared" si="2"/>
        <v>-0.5</v>
      </c>
    </row>
    <row r="64" spans="1:26" x14ac:dyDescent="0.2">
      <c r="A64" s="4" t="s">
        <v>38</v>
      </c>
      <c r="B64">
        <v>22395</v>
      </c>
      <c r="C64">
        <v>21936</v>
      </c>
      <c r="D64">
        <v>24068</v>
      </c>
      <c r="E64">
        <v>24248</v>
      </c>
      <c r="F64">
        <v>4951</v>
      </c>
      <c r="G64">
        <v>4473</v>
      </c>
      <c r="H64">
        <v>3801</v>
      </c>
      <c r="I64">
        <v>4925</v>
      </c>
      <c r="J64">
        <v>142</v>
      </c>
      <c r="K64">
        <v>130</v>
      </c>
      <c r="L64">
        <v>133</v>
      </c>
      <c r="M64">
        <v>45</v>
      </c>
      <c r="O64" s="10">
        <f t="shared" si="3"/>
        <v>22351.5</v>
      </c>
      <c r="P64" s="10">
        <f t="shared" si="2"/>
        <v>21892.5</v>
      </c>
      <c r="Q64" s="10">
        <f t="shared" si="2"/>
        <v>24024.5</v>
      </c>
      <c r="R64" s="10">
        <f t="shared" si="2"/>
        <v>24204.5</v>
      </c>
      <c r="S64" s="10">
        <f t="shared" si="2"/>
        <v>4907.5</v>
      </c>
      <c r="T64" s="10">
        <f t="shared" si="2"/>
        <v>4429.5</v>
      </c>
      <c r="U64" s="10">
        <f t="shared" si="2"/>
        <v>3757.5</v>
      </c>
      <c r="V64" s="10">
        <f t="shared" si="2"/>
        <v>4881.5</v>
      </c>
      <c r="W64" s="10">
        <f t="shared" si="2"/>
        <v>98.5</v>
      </c>
      <c r="X64" s="10">
        <f t="shared" si="2"/>
        <v>86.5</v>
      </c>
      <c r="Y64" s="10">
        <f t="shared" si="2"/>
        <v>89.5</v>
      </c>
      <c r="Z64" s="7">
        <f t="shared" si="2"/>
        <v>1.5</v>
      </c>
    </row>
    <row r="65" spans="1:26" x14ac:dyDescent="0.2">
      <c r="A65" s="4" t="s">
        <v>39</v>
      </c>
      <c r="B65">
        <v>21881</v>
      </c>
      <c r="C65">
        <v>22004</v>
      </c>
      <c r="D65">
        <v>23805</v>
      </c>
      <c r="E65">
        <v>22802</v>
      </c>
      <c r="F65">
        <v>2709</v>
      </c>
      <c r="G65">
        <v>2333</v>
      </c>
      <c r="H65">
        <v>2330</v>
      </c>
      <c r="I65">
        <v>2578</v>
      </c>
      <c r="J65">
        <v>131</v>
      </c>
      <c r="K65">
        <v>131</v>
      </c>
      <c r="L65">
        <v>123</v>
      </c>
      <c r="M65">
        <v>47</v>
      </c>
      <c r="O65" s="10">
        <f t="shared" si="3"/>
        <v>21837.5</v>
      </c>
      <c r="P65" s="10">
        <f t="shared" si="2"/>
        <v>21960.5</v>
      </c>
      <c r="Q65" s="10">
        <f t="shared" si="2"/>
        <v>23761.5</v>
      </c>
      <c r="R65" s="10">
        <f t="shared" si="2"/>
        <v>22758.5</v>
      </c>
      <c r="S65" s="10">
        <f t="shared" si="2"/>
        <v>2665.5</v>
      </c>
      <c r="T65" s="10">
        <f t="shared" si="2"/>
        <v>2289.5</v>
      </c>
      <c r="U65" s="10">
        <f t="shared" si="2"/>
        <v>2286.5</v>
      </c>
      <c r="V65" s="10">
        <f t="shared" si="2"/>
        <v>2534.5</v>
      </c>
      <c r="W65" s="10">
        <f t="shared" si="2"/>
        <v>87.5</v>
      </c>
      <c r="X65" s="10">
        <f t="shared" si="2"/>
        <v>87.5</v>
      </c>
      <c r="Y65" s="10">
        <f t="shared" si="2"/>
        <v>79.5</v>
      </c>
      <c r="Z65" s="7">
        <f t="shared" si="2"/>
        <v>3.5</v>
      </c>
    </row>
    <row r="66" spans="1:26" x14ac:dyDescent="0.2">
      <c r="A66" s="4" t="s">
        <v>40</v>
      </c>
      <c r="B66">
        <v>23828</v>
      </c>
      <c r="C66">
        <v>21912</v>
      </c>
      <c r="D66">
        <v>25707</v>
      </c>
      <c r="E66">
        <v>25151</v>
      </c>
      <c r="F66">
        <v>1865</v>
      </c>
      <c r="G66">
        <v>1730</v>
      </c>
      <c r="H66">
        <v>1514</v>
      </c>
      <c r="I66">
        <v>1711</v>
      </c>
      <c r="J66">
        <v>138</v>
      </c>
      <c r="K66">
        <v>112</v>
      </c>
      <c r="L66">
        <v>127</v>
      </c>
      <c r="M66">
        <v>45</v>
      </c>
      <c r="O66" s="10">
        <f t="shared" si="3"/>
        <v>23784.5</v>
      </c>
      <c r="P66" s="10">
        <f t="shared" si="2"/>
        <v>21868.5</v>
      </c>
      <c r="Q66" s="10">
        <f t="shared" si="2"/>
        <v>25663.5</v>
      </c>
      <c r="R66" s="10">
        <f t="shared" si="2"/>
        <v>25107.5</v>
      </c>
      <c r="S66" s="10">
        <f t="shared" si="2"/>
        <v>1821.5</v>
      </c>
      <c r="T66" s="10">
        <f t="shared" si="2"/>
        <v>1686.5</v>
      </c>
      <c r="U66" s="10">
        <f t="shared" si="2"/>
        <v>1470.5</v>
      </c>
      <c r="V66" s="10">
        <f t="shared" si="2"/>
        <v>1667.5</v>
      </c>
      <c r="W66" s="10">
        <f t="shared" si="2"/>
        <v>94.5</v>
      </c>
      <c r="X66" s="10">
        <f t="shared" si="2"/>
        <v>68.5</v>
      </c>
      <c r="Y66" s="10">
        <f t="shared" si="2"/>
        <v>83.5</v>
      </c>
      <c r="Z66" s="7">
        <f t="shared" si="2"/>
        <v>1.5</v>
      </c>
    </row>
    <row r="67" spans="1:26" x14ac:dyDescent="0.2">
      <c r="A67" s="4" t="s">
        <v>41</v>
      </c>
      <c r="B67">
        <v>20792</v>
      </c>
      <c r="C67">
        <v>21477</v>
      </c>
      <c r="D67">
        <v>22422</v>
      </c>
      <c r="E67">
        <v>25311</v>
      </c>
      <c r="F67">
        <v>1473</v>
      </c>
      <c r="G67">
        <v>1261</v>
      </c>
      <c r="H67">
        <v>1263</v>
      </c>
      <c r="I67">
        <v>1363</v>
      </c>
      <c r="J67">
        <v>138</v>
      </c>
      <c r="K67">
        <v>124</v>
      </c>
      <c r="L67">
        <v>121</v>
      </c>
      <c r="M67">
        <v>42</v>
      </c>
      <c r="O67" s="10">
        <f t="shared" si="3"/>
        <v>20748.5</v>
      </c>
      <c r="P67" s="10">
        <f t="shared" si="2"/>
        <v>21433.5</v>
      </c>
      <c r="Q67" s="10">
        <f t="shared" si="2"/>
        <v>22378.5</v>
      </c>
      <c r="R67" s="10">
        <f t="shared" si="2"/>
        <v>25267.5</v>
      </c>
      <c r="S67" s="10">
        <f t="shared" si="2"/>
        <v>1429.5</v>
      </c>
      <c r="T67" s="10">
        <f t="shared" si="2"/>
        <v>1217.5</v>
      </c>
      <c r="U67" s="10">
        <f t="shared" si="2"/>
        <v>1219.5</v>
      </c>
      <c r="V67" s="10">
        <f t="shared" si="2"/>
        <v>1319.5</v>
      </c>
      <c r="W67" s="10">
        <f t="shared" si="2"/>
        <v>94.5</v>
      </c>
      <c r="X67" s="10">
        <f t="shared" si="2"/>
        <v>80.5</v>
      </c>
      <c r="Y67" s="10">
        <f t="shared" si="2"/>
        <v>77.5</v>
      </c>
      <c r="Z67" s="7">
        <f t="shared" si="2"/>
        <v>-1.5</v>
      </c>
    </row>
    <row r="68" spans="1:26" x14ac:dyDescent="0.2">
      <c r="A68" s="4" t="s">
        <v>42</v>
      </c>
      <c r="B68">
        <v>20774</v>
      </c>
      <c r="C68">
        <v>19662</v>
      </c>
      <c r="D68">
        <v>20474</v>
      </c>
      <c r="E68">
        <v>20857</v>
      </c>
      <c r="F68">
        <v>927</v>
      </c>
      <c r="G68">
        <v>892</v>
      </c>
      <c r="H68">
        <v>897</v>
      </c>
      <c r="I68">
        <v>866</v>
      </c>
      <c r="J68">
        <v>124</v>
      </c>
      <c r="K68">
        <v>112</v>
      </c>
      <c r="L68">
        <v>118</v>
      </c>
      <c r="M68">
        <v>40</v>
      </c>
      <c r="O68" s="10">
        <f t="shared" si="3"/>
        <v>20730.5</v>
      </c>
      <c r="P68" s="10">
        <f t="shared" si="2"/>
        <v>19618.5</v>
      </c>
      <c r="Q68" s="10">
        <f t="shared" si="2"/>
        <v>20430.5</v>
      </c>
      <c r="R68" s="10">
        <f t="shared" si="2"/>
        <v>20813.5</v>
      </c>
      <c r="S68" s="10">
        <f t="shared" si="2"/>
        <v>883.5</v>
      </c>
      <c r="T68" s="10">
        <f t="shared" si="2"/>
        <v>848.5</v>
      </c>
      <c r="U68" s="10">
        <f t="shared" si="2"/>
        <v>853.5</v>
      </c>
      <c r="V68" s="10">
        <f t="shared" si="2"/>
        <v>822.5</v>
      </c>
      <c r="W68" s="10">
        <f t="shared" si="2"/>
        <v>80.5</v>
      </c>
      <c r="X68" s="10">
        <f t="shared" si="2"/>
        <v>68.5</v>
      </c>
      <c r="Y68" s="10">
        <f t="shared" si="2"/>
        <v>74.5</v>
      </c>
      <c r="Z68" s="7">
        <f t="shared" si="2"/>
        <v>-3.5</v>
      </c>
    </row>
    <row r="71" spans="1:26" x14ac:dyDescent="0.2">
      <c r="F71" s="7"/>
      <c r="H71" s="6"/>
    </row>
    <row r="72" spans="1:26" x14ac:dyDescent="0.2">
      <c r="O72" t="s">
        <v>85</v>
      </c>
    </row>
    <row r="73" spans="1:26" x14ac:dyDescent="0.2">
      <c r="A73" t="s">
        <v>43</v>
      </c>
      <c r="B73" s="2" t="s">
        <v>71</v>
      </c>
    </row>
    <row r="74" spans="1:26" x14ac:dyDescent="0.2">
      <c r="O74" s="10">
        <f>O61/O28</f>
        <v>22936.933117276803</v>
      </c>
      <c r="P74" s="10">
        <f t="shared" ref="P74:Y74" si="4">P61/P28</f>
        <v>23411.505006780004</v>
      </c>
      <c r="Q74" s="10">
        <f t="shared" si="4"/>
        <v>22862.665481653014</v>
      </c>
      <c r="R74" s="10">
        <f t="shared" si="4"/>
        <v>23599.442310224807</v>
      </c>
      <c r="S74" s="10">
        <f t="shared" si="4"/>
        <v>23351.081779524724</v>
      </c>
      <c r="T74" s="10">
        <f t="shared" si="4"/>
        <v>23810.118618339395</v>
      </c>
      <c r="U74" s="10">
        <f t="shared" si="4"/>
        <v>24228.990603708578</v>
      </c>
      <c r="V74" s="10">
        <f t="shared" si="4"/>
        <v>23289.197094651045</v>
      </c>
      <c r="W74" s="7">
        <f t="shared" si="4"/>
        <v>79.506951581557004</v>
      </c>
      <c r="X74" s="7">
        <f t="shared" si="4"/>
        <v>72.477587111443981</v>
      </c>
      <c r="Y74" s="7">
        <f t="shared" si="4"/>
        <v>71.827831343560192</v>
      </c>
    </row>
    <row r="75" spans="1:26" x14ac:dyDescent="0.2">
      <c r="O75" s="10">
        <f t="shared" ref="O75:Y81" si="5">O62/O29</f>
        <v>23109.70051914252</v>
      </c>
      <c r="P75" s="10">
        <f t="shared" si="5"/>
        <v>20588.162238882811</v>
      </c>
      <c r="Q75" s="10">
        <f t="shared" si="5"/>
        <v>22341.819657778662</v>
      </c>
      <c r="R75" s="10">
        <f t="shared" si="5"/>
        <v>23408.344165771683</v>
      </c>
      <c r="S75" s="10">
        <f t="shared" si="5"/>
        <v>13812.410739803776</v>
      </c>
      <c r="T75" s="10">
        <f t="shared" si="5"/>
        <v>12726.923570040432</v>
      </c>
      <c r="U75" s="10">
        <f t="shared" si="5"/>
        <v>12819.526536292795</v>
      </c>
      <c r="V75" s="10">
        <f t="shared" si="5"/>
        <v>13559.720493277278</v>
      </c>
      <c r="W75" s="7">
        <f t="shared" si="5"/>
        <v>81.034677783670517</v>
      </c>
      <c r="X75" s="7">
        <f t="shared" si="5"/>
        <v>98.535845765242712</v>
      </c>
      <c r="Y75" s="7">
        <f t="shared" si="5"/>
        <v>83.567366180941534</v>
      </c>
    </row>
    <row r="76" spans="1:26" x14ac:dyDescent="0.2">
      <c r="O76" s="10">
        <f t="shared" si="5"/>
        <v>23011.159548178603</v>
      </c>
      <c r="P76" s="10">
        <f t="shared" si="5"/>
        <v>22816.146299201428</v>
      </c>
      <c r="Q76" s="10">
        <f t="shared" si="5"/>
        <v>24269.111206519345</v>
      </c>
      <c r="R76" s="10">
        <f t="shared" si="5"/>
        <v>23405.768629224385</v>
      </c>
      <c r="S76" s="10">
        <f t="shared" si="5"/>
        <v>7734.1344154380231</v>
      </c>
      <c r="T76" s="10">
        <f t="shared" si="5"/>
        <v>7104.486332676498</v>
      </c>
      <c r="U76" s="10">
        <f t="shared" si="5"/>
        <v>6692.0812222780523</v>
      </c>
      <c r="V76" s="10">
        <f t="shared" si="5"/>
        <v>7677.1663899644864</v>
      </c>
      <c r="W76" s="7">
        <f t="shared" si="5"/>
        <v>88.837663014638167</v>
      </c>
      <c r="X76" s="7">
        <f t="shared" si="5"/>
        <v>80.17728998020597</v>
      </c>
      <c r="Y76" s="7">
        <f t="shared" si="5"/>
        <v>79.160390837554289</v>
      </c>
    </row>
    <row r="77" spans="1:26" x14ac:dyDescent="0.2">
      <c r="O77" s="10">
        <f t="shared" si="5"/>
        <v>22700.52154315899</v>
      </c>
      <c r="P77" s="10">
        <f t="shared" si="5"/>
        <v>20977.363158779044</v>
      </c>
      <c r="Q77" s="10">
        <f t="shared" si="5"/>
        <v>22174.584858891922</v>
      </c>
      <c r="R77" s="10">
        <f t="shared" si="5"/>
        <v>22456.798689399497</v>
      </c>
      <c r="S77" s="10">
        <f t="shared" si="5"/>
        <v>4565.8594674628266</v>
      </c>
      <c r="T77" s="10">
        <f t="shared" si="5"/>
        <v>4068.5207271013237</v>
      </c>
      <c r="U77" s="10">
        <f t="shared" si="5"/>
        <v>3517.8467515154612</v>
      </c>
      <c r="V77" s="10">
        <f t="shared" si="5"/>
        <v>4461.9638946760642</v>
      </c>
      <c r="W77" s="7">
        <f t="shared" si="5"/>
        <v>91.041430150754451</v>
      </c>
      <c r="X77" s="7">
        <f t="shared" si="5"/>
        <v>81.810230304818177</v>
      </c>
      <c r="Y77" s="7">
        <f t="shared" si="5"/>
        <v>82.532221680498594</v>
      </c>
    </row>
    <row r="78" spans="1:26" x14ac:dyDescent="0.2">
      <c r="O78" s="10">
        <f t="shared" si="5"/>
        <v>22806.193338725087</v>
      </c>
      <c r="P78" s="10">
        <f t="shared" si="5"/>
        <v>21489.347232541</v>
      </c>
      <c r="Q78" s="10">
        <f t="shared" si="5"/>
        <v>23577.010132262058</v>
      </c>
      <c r="R78" s="10">
        <f t="shared" si="5"/>
        <v>22703.4430705743</v>
      </c>
      <c r="S78" s="10">
        <f t="shared" si="5"/>
        <v>2512.6671150330344</v>
      </c>
      <c r="T78" s="10">
        <f t="shared" si="5"/>
        <v>2202.6601490825947</v>
      </c>
      <c r="U78" s="10">
        <f t="shared" si="5"/>
        <v>2211.4756243188722</v>
      </c>
      <c r="V78" s="10">
        <f t="shared" si="5"/>
        <v>2375.5183805485244</v>
      </c>
      <c r="W78" s="7">
        <f t="shared" si="5"/>
        <v>82.467425642743251</v>
      </c>
      <c r="X78" s="7">
        <f t="shared" si="5"/>
        <v>84.108330029073798</v>
      </c>
      <c r="Y78" s="7">
        <f t="shared" si="5"/>
        <v>76.506672029506987</v>
      </c>
    </row>
    <row r="79" spans="1:26" x14ac:dyDescent="0.2">
      <c r="O79" s="10">
        <f t="shared" si="5"/>
        <v>23800.565143604115</v>
      </c>
      <c r="P79" s="10">
        <f t="shared" si="5"/>
        <v>21101.97190728374</v>
      </c>
      <c r="Q79" s="10">
        <f t="shared" si="5"/>
        <v>24228.562069439071</v>
      </c>
      <c r="R79" s="10">
        <f t="shared" si="5"/>
        <v>24366.158537146232</v>
      </c>
      <c r="S79" s="10">
        <f t="shared" si="5"/>
        <v>1715.4427357196403</v>
      </c>
      <c r="T79" s="10">
        <f t="shared" si="5"/>
        <v>1548.3485584126004</v>
      </c>
      <c r="U79" s="10">
        <f t="shared" si="5"/>
        <v>1442.3383097297849</v>
      </c>
      <c r="V79" s="10">
        <f t="shared" si="5"/>
        <v>1596.4194246898694</v>
      </c>
      <c r="W79" s="7">
        <f t="shared" si="5"/>
        <v>88.655395274930171</v>
      </c>
      <c r="X79" s="7">
        <f t="shared" si="5"/>
        <v>70.989971568373193</v>
      </c>
      <c r="Y79" s="7">
        <f t="shared" si="5"/>
        <v>83.765960881751781</v>
      </c>
    </row>
    <row r="80" spans="1:26" x14ac:dyDescent="0.2">
      <c r="O80" s="10">
        <f t="shared" si="5"/>
        <v>22389.0581717801</v>
      </c>
      <c r="P80" s="10">
        <f t="shared" si="5"/>
        <v>20555.274672660151</v>
      </c>
      <c r="Q80" s="10">
        <f t="shared" si="5"/>
        <v>21902.663935042423</v>
      </c>
      <c r="R80" s="10">
        <f t="shared" si="5"/>
        <v>24708.472237015438</v>
      </c>
      <c r="S80" s="10">
        <f t="shared" si="5"/>
        <v>1352.3804405314481</v>
      </c>
      <c r="T80" s="10">
        <f t="shared" si="5"/>
        <v>1204.5808768964098</v>
      </c>
      <c r="U80" s="10">
        <f t="shared" si="5"/>
        <v>1181.5429685539641</v>
      </c>
      <c r="V80" s="10">
        <f t="shared" si="5"/>
        <v>1255.9190254599994</v>
      </c>
      <c r="W80" s="7">
        <f t="shared" si="5"/>
        <v>89.70737909036086</v>
      </c>
      <c r="X80" s="7">
        <f t="shared" si="5"/>
        <v>82.123997182225509</v>
      </c>
      <c r="Y80" s="7">
        <f t="shared" si="5"/>
        <v>76.541315837970728</v>
      </c>
    </row>
    <row r="81" spans="6:25" x14ac:dyDescent="0.2">
      <c r="O81" s="10">
        <f t="shared" si="5"/>
        <v>21551.056413768929</v>
      </c>
      <c r="P81" s="10">
        <f t="shared" si="5"/>
        <v>20147.884590059533</v>
      </c>
      <c r="Q81" s="10">
        <f t="shared" si="5"/>
        <v>21131.539206562895</v>
      </c>
      <c r="R81" s="10">
        <f t="shared" si="5"/>
        <v>21252.903154955802</v>
      </c>
      <c r="S81" s="10">
        <f t="shared" si="5"/>
        <v>903.9057147149872</v>
      </c>
      <c r="T81" s="10">
        <f t="shared" si="5"/>
        <v>862.27486290785123</v>
      </c>
      <c r="U81" s="10">
        <f t="shared" si="5"/>
        <v>862.18652938245464</v>
      </c>
      <c r="V81" s="10">
        <f t="shared" si="5"/>
        <v>836.78813191165648</v>
      </c>
      <c r="W81" s="7">
        <f t="shared" si="5"/>
        <v>82.132377503226664</v>
      </c>
      <c r="X81" s="7">
        <f t="shared" si="5"/>
        <v>72.324139556386996</v>
      </c>
      <c r="Y81" s="7">
        <f t="shared" si="5"/>
        <v>74.639946220489577</v>
      </c>
    </row>
    <row r="84" spans="6:25" x14ac:dyDescent="0.2">
      <c r="O84" t="s">
        <v>86</v>
      </c>
      <c r="R84" t="s">
        <v>87</v>
      </c>
      <c r="S84" s="7">
        <f>AVERAGE(W74:Y81)</f>
        <v>81.43634985633021</v>
      </c>
    </row>
    <row r="86" spans="6:25" x14ac:dyDescent="0.2">
      <c r="O86" s="10">
        <f>O74-$S$84</f>
        <v>22855.496767420474</v>
      </c>
      <c r="P86" s="10">
        <f t="shared" ref="P86:V86" si="6">P74-$S$84</f>
        <v>23330.068656923675</v>
      </c>
      <c r="Q86" s="10">
        <f t="shared" si="6"/>
        <v>22781.229131796685</v>
      </c>
      <c r="R86" s="10">
        <f t="shared" si="6"/>
        <v>23518.005960368479</v>
      </c>
      <c r="S86" s="10">
        <f t="shared" si="6"/>
        <v>23269.645429668395</v>
      </c>
      <c r="T86" s="10">
        <f t="shared" si="6"/>
        <v>23728.682268483066</v>
      </c>
      <c r="U86" s="10">
        <f t="shared" si="6"/>
        <v>24147.55425385225</v>
      </c>
      <c r="V86" s="10">
        <f t="shared" si="6"/>
        <v>23207.760744794716</v>
      </c>
    </row>
    <row r="87" spans="6:25" x14ac:dyDescent="0.2">
      <c r="O87" s="10">
        <f t="shared" ref="O87:V93" si="7">O75-$S$84</f>
        <v>23028.264169286191</v>
      </c>
      <c r="P87" s="10">
        <f t="shared" si="7"/>
        <v>20506.725889026482</v>
      </c>
      <c r="Q87" s="10">
        <f t="shared" si="7"/>
        <v>22260.383307922333</v>
      </c>
      <c r="R87" s="10">
        <f t="shared" si="7"/>
        <v>23326.907815915354</v>
      </c>
      <c r="S87" s="10">
        <f t="shared" si="7"/>
        <v>13730.974389947445</v>
      </c>
      <c r="T87" s="10">
        <f t="shared" si="7"/>
        <v>12645.487220184101</v>
      </c>
      <c r="U87" s="10">
        <f t="shared" si="7"/>
        <v>12738.090186436464</v>
      </c>
      <c r="V87" s="10">
        <f t="shared" si="7"/>
        <v>13478.284143420948</v>
      </c>
    </row>
    <row r="88" spans="6:25" x14ac:dyDescent="0.2">
      <c r="O88" s="10">
        <f t="shared" si="7"/>
        <v>22929.723198322274</v>
      </c>
      <c r="P88" s="10">
        <f t="shared" si="7"/>
        <v>22734.709949345099</v>
      </c>
      <c r="Q88" s="10">
        <f t="shared" si="7"/>
        <v>24187.674856663016</v>
      </c>
      <c r="R88" s="10">
        <f t="shared" si="7"/>
        <v>23324.332279368056</v>
      </c>
      <c r="S88" s="10">
        <f t="shared" si="7"/>
        <v>7652.6980655816933</v>
      </c>
      <c r="T88" s="10">
        <f t="shared" si="7"/>
        <v>7023.0499828201682</v>
      </c>
      <c r="U88" s="10">
        <f t="shared" si="7"/>
        <v>6610.6448724217225</v>
      </c>
      <c r="V88" s="10">
        <f t="shared" si="7"/>
        <v>7595.7300401081566</v>
      </c>
    </row>
    <row r="89" spans="6:25" x14ac:dyDescent="0.2">
      <c r="O89" s="10">
        <f t="shared" si="7"/>
        <v>22619.085193302661</v>
      </c>
      <c r="P89" s="10">
        <f t="shared" si="7"/>
        <v>20895.926808922715</v>
      </c>
      <c r="Q89" s="10">
        <f t="shared" si="7"/>
        <v>22093.148509035593</v>
      </c>
      <c r="R89" s="10">
        <f t="shared" si="7"/>
        <v>22375.362339543168</v>
      </c>
      <c r="S89" s="10">
        <f t="shared" si="7"/>
        <v>4484.4231176064968</v>
      </c>
      <c r="T89" s="10">
        <f t="shared" si="7"/>
        <v>3987.0843772449934</v>
      </c>
      <c r="U89" s="10">
        <f t="shared" si="7"/>
        <v>3436.4104016591309</v>
      </c>
      <c r="V89" s="10">
        <f t="shared" si="7"/>
        <v>4380.5275448197344</v>
      </c>
    </row>
    <row r="90" spans="6:25" x14ac:dyDescent="0.2">
      <c r="O90" s="10">
        <f t="shared" si="7"/>
        <v>22724.756988868758</v>
      </c>
      <c r="P90" s="10">
        <f t="shared" si="7"/>
        <v>21407.910882684671</v>
      </c>
      <c r="Q90" s="10">
        <f t="shared" si="7"/>
        <v>23495.573782405729</v>
      </c>
      <c r="R90" s="10">
        <f t="shared" si="7"/>
        <v>22622.006720717971</v>
      </c>
      <c r="S90" s="10">
        <f t="shared" si="7"/>
        <v>2431.2307651767042</v>
      </c>
      <c r="T90" s="10">
        <f t="shared" si="7"/>
        <v>2121.2237992262644</v>
      </c>
      <c r="U90" s="10">
        <f t="shared" si="7"/>
        <v>2130.0392744625419</v>
      </c>
      <c r="V90" s="10">
        <f t="shared" si="7"/>
        <v>2294.0820306921942</v>
      </c>
    </row>
    <row r="91" spans="6:25" x14ac:dyDescent="0.2">
      <c r="O91" s="10">
        <f t="shared" si="7"/>
        <v>23719.128793747786</v>
      </c>
      <c r="P91" s="10">
        <f t="shared" si="7"/>
        <v>21020.535557427411</v>
      </c>
      <c r="Q91" s="10">
        <f t="shared" si="7"/>
        <v>24147.125719582742</v>
      </c>
      <c r="R91" s="10">
        <f t="shared" si="7"/>
        <v>24284.722187289903</v>
      </c>
      <c r="S91" s="10">
        <f t="shared" si="7"/>
        <v>1634.00638586331</v>
      </c>
      <c r="T91" s="10">
        <f t="shared" si="7"/>
        <v>1466.9122085562701</v>
      </c>
      <c r="U91" s="10">
        <f t="shared" si="7"/>
        <v>1360.9019598734546</v>
      </c>
      <c r="V91" s="10">
        <f t="shared" si="7"/>
        <v>1514.9830748335391</v>
      </c>
    </row>
    <row r="92" spans="6:25" x14ac:dyDescent="0.2">
      <c r="O92" s="10">
        <f t="shared" si="7"/>
        <v>22307.621821923771</v>
      </c>
      <c r="P92" s="10">
        <f t="shared" si="7"/>
        <v>20473.838322803822</v>
      </c>
      <c r="Q92" s="10">
        <f t="shared" si="7"/>
        <v>21821.227585186094</v>
      </c>
      <c r="R92" s="10">
        <f t="shared" si="7"/>
        <v>24627.035887159109</v>
      </c>
      <c r="S92" s="10">
        <f t="shared" si="7"/>
        <v>1270.9440906751179</v>
      </c>
      <c r="T92" s="10">
        <f t="shared" si="7"/>
        <v>1123.1445270400795</v>
      </c>
      <c r="U92" s="10">
        <f t="shared" si="7"/>
        <v>1100.1066186976338</v>
      </c>
      <c r="V92" s="10">
        <f t="shared" si="7"/>
        <v>1174.4826756036691</v>
      </c>
    </row>
    <row r="93" spans="6:25" x14ac:dyDescent="0.2">
      <c r="O93" s="10">
        <f t="shared" si="7"/>
        <v>21469.6200639126</v>
      </c>
      <c r="P93" s="10">
        <f t="shared" si="7"/>
        <v>20066.448240203204</v>
      </c>
      <c r="Q93" s="10">
        <f t="shared" si="7"/>
        <v>21050.102856706566</v>
      </c>
      <c r="R93" s="10">
        <f t="shared" si="7"/>
        <v>21171.466805099473</v>
      </c>
      <c r="S93" s="10">
        <f t="shared" si="7"/>
        <v>822.46936485865695</v>
      </c>
      <c r="T93" s="10">
        <f t="shared" si="7"/>
        <v>780.83851305152098</v>
      </c>
      <c r="U93" s="10">
        <f t="shared" si="7"/>
        <v>780.75017952612438</v>
      </c>
      <c r="V93" s="10">
        <f t="shared" si="7"/>
        <v>755.35178205532623</v>
      </c>
    </row>
    <row r="96" spans="6:25" x14ac:dyDescent="0.2">
      <c r="F96" s="9"/>
      <c r="H96" s="9"/>
      <c r="I96" s="9"/>
      <c r="K96" s="9"/>
      <c r="L96" s="9"/>
      <c r="O96" s="9" t="s">
        <v>61</v>
      </c>
      <c r="P96" s="9" t="s">
        <v>61</v>
      </c>
      <c r="Q96" s="9" t="s">
        <v>61</v>
      </c>
      <c r="R96" s="9" t="s">
        <v>61</v>
      </c>
      <c r="S96" s="9" t="s">
        <v>62</v>
      </c>
      <c r="T96" s="9" t="s">
        <v>62</v>
      </c>
      <c r="U96" s="9" t="s">
        <v>62</v>
      </c>
      <c r="V96" s="9" t="s">
        <v>62</v>
      </c>
    </row>
    <row r="97" spans="8:25" x14ac:dyDescent="0.2">
      <c r="H97" s="2"/>
      <c r="K97" s="2"/>
      <c r="O97" s="9" t="s">
        <v>88</v>
      </c>
      <c r="P97" s="9" t="s">
        <v>89</v>
      </c>
      <c r="Q97" s="9" t="s">
        <v>90</v>
      </c>
      <c r="R97" s="9" t="s">
        <v>91</v>
      </c>
      <c r="S97" s="9" t="s">
        <v>88</v>
      </c>
      <c r="T97" s="9" t="s">
        <v>89</v>
      </c>
      <c r="U97" s="9" t="s">
        <v>90</v>
      </c>
      <c r="V97" s="9" t="s">
        <v>91</v>
      </c>
    </row>
    <row r="98" spans="8:25" x14ac:dyDescent="0.2">
      <c r="H98" s="2"/>
      <c r="K98" s="2"/>
    </row>
    <row r="99" spans="8:25" x14ac:dyDescent="0.2">
      <c r="H99" s="2"/>
      <c r="K99" s="2"/>
      <c r="N99" s="9">
        <v>0</v>
      </c>
      <c r="O99" s="7">
        <v>22855.496767420474</v>
      </c>
      <c r="P99" s="7">
        <v>23330.068656923675</v>
      </c>
      <c r="Q99" s="7">
        <v>22781.229131796685</v>
      </c>
      <c r="R99" s="7">
        <v>23518.005960368479</v>
      </c>
      <c r="S99" s="7">
        <v>23269.645429668395</v>
      </c>
      <c r="T99" s="7">
        <v>23728.682268483066</v>
      </c>
      <c r="U99" s="7">
        <v>24147.55425385225</v>
      </c>
      <c r="V99" s="7">
        <v>23207.760744794716</v>
      </c>
    </row>
    <row r="100" spans="8:25" x14ac:dyDescent="0.2">
      <c r="N100" s="9">
        <v>16</v>
      </c>
      <c r="O100" s="7">
        <v>23028.264169286191</v>
      </c>
      <c r="P100" s="7">
        <v>20506.725889026482</v>
      </c>
      <c r="Q100" s="7">
        <v>22260.383307922333</v>
      </c>
      <c r="R100" s="7">
        <v>23326.907815915354</v>
      </c>
      <c r="S100" s="7">
        <v>13730.974389947445</v>
      </c>
      <c r="T100" s="7">
        <v>12645.487220184101</v>
      </c>
      <c r="U100" s="7">
        <v>12738.090186436464</v>
      </c>
      <c r="V100" s="7">
        <v>13478.284143420948</v>
      </c>
    </row>
    <row r="101" spans="8:25" x14ac:dyDescent="0.2">
      <c r="N101" s="9">
        <v>31</v>
      </c>
      <c r="O101" s="7">
        <v>22929.723198322274</v>
      </c>
      <c r="P101" s="7">
        <v>22734.709949345099</v>
      </c>
      <c r="Q101" s="7">
        <v>24187.674856663016</v>
      </c>
      <c r="R101" s="7">
        <v>23324.332279368056</v>
      </c>
      <c r="S101" s="7">
        <v>7652.6980655816933</v>
      </c>
      <c r="T101" s="7">
        <v>7023.0499828201682</v>
      </c>
      <c r="U101" s="7">
        <v>6610.6448724217225</v>
      </c>
      <c r="V101" s="7">
        <v>7595.7300401081566</v>
      </c>
    </row>
    <row r="102" spans="8:25" x14ac:dyDescent="0.2">
      <c r="N102" s="9">
        <v>63</v>
      </c>
      <c r="O102" s="7">
        <v>22619.085193302661</v>
      </c>
      <c r="P102" s="7">
        <v>20895.926808922715</v>
      </c>
      <c r="Q102" s="7">
        <v>22093.148509035593</v>
      </c>
      <c r="R102" s="7">
        <v>22375.362339543168</v>
      </c>
      <c r="S102" s="7">
        <v>4484.4231176064968</v>
      </c>
      <c r="T102" s="7">
        <v>3987.0843772449934</v>
      </c>
      <c r="U102" s="7">
        <v>3436.4104016591309</v>
      </c>
      <c r="V102" s="7">
        <v>4380.5275448197344</v>
      </c>
    </row>
    <row r="103" spans="8:25" x14ac:dyDescent="0.2">
      <c r="N103" s="9">
        <v>125</v>
      </c>
      <c r="O103" s="7">
        <v>22724.756988868758</v>
      </c>
      <c r="P103" s="7">
        <v>21407.910882684671</v>
      </c>
      <c r="Q103" s="7">
        <v>23495.573782405729</v>
      </c>
      <c r="R103" s="7">
        <v>22622.006720717971</v>
      </c>
      <c r="S103" s="7">
        <v>2431.2307651767042</v>
      </c>
      <c r="T103" s="7">
        <v>2121.2237992262644</v>
      </c>
      <c r="U103" s="7">
        <v>2130.0392744625419</v>
      </c>
      <c r="V103" s="7">
        <v>2294.0820306921942</v>
      </c>
    </row>
    <row r="104" spans="8:25" x14ac:dyDescent="0.2">
      <c r="N104" s="9">
        <v>250</v>
      </c>
      <c r="O104" s="7">
        <v>23719.128793747786</v>
      </c>
      <c r="P104" s="7">
        <v>21020.535557427411</v>
      </c>
      <c r="Q104" s="7">
        <v>24147.125719582742</v>
      </c>
      <c r="R104" s="7">
        <v>24284.722187289903</v>
      </c>
      <c r="S104" s="7">
        <v>1634.00638586331</v>
      </c>
      <c r="T104" s="7">
        <v>1466.9122085562701</v>
      </c>
      <c r="U104" s="7">
        <v>1360.9019598734546</v>
      </c>
      <c r="V104" s="7">
        <v>1514.9830748335391</v>
      </c>
    </row>
    <row r="105" spans="8:25" x14ac:dyDescent="0.2">
      <c r="N105" s="9">
        <v>500</v>
      </c>
      <c r="O105" s="7">
        <v>22307.621821923771</v>
      </c>
      <c r="P105" s="7">
        <v>20473.838322803822</v>
      </c>
      <c r="Q105" s="7">
        <v>21821.227585186094</v>
      </c>
      <c r="R105" s="7">
        <v>24627.035887159109</v>
      </c>
      <c r="S105" s="7">
        <v>1270.9440906751179</v>
      </c>
      <c r="T105" s="7">
        <v>1123.1445270400795</v>
      </c>
      <c r="U105" s="7">
        <v>1100.1066186976338</v>
      </c>
      <c r="V105" s="7">
        <v>1174.4826756036691</v>
      </c>
    </row>
    <row r="106" spans="8:25" x14ac:dyDescent="0.2">
      <c r="N106" s="9">
        <v>1000</v>
      </c>
      <c r="O106" s="7">
        <v>21469.6200639126</v>
      </c>
      <c r="P106" s="7">
        <v>20066.448240203204</v>
      </c>
      <c r="Q106" s="7">
        <v>21050.102856706566</v>
      </c>
      <c r="R106" s="7">
        <v>21171.466805099473</v>
      </c>
      <c r="S106" s="7">
        <v>822.46936485865695</v>
      </c>
      <c r="T106" s="7">
        <v>780.83851305152098</v>
      </c>
      <c r="U106" s="7">
        <v>780.75017952612438</v>
      </c>
      <c r="V106" s="7">
        <v>755.35178205532623</v>
      </c>
    </row>
    <row r="108" spans="8:25" x14ac:dyDescent="0.2">
      <c r="O108" s="9" t="s">
        <v>92</v>
      </c>
      <c r="P108" s="9" t="s">
        <v>93</v>
      </c>
      <c r="Q108" s="9"/>
      <c r="R108" s="9"/>
      <c r="S108" s="9" t="s">
        <v>94</v>
      </c>
      <c r="T108" s="9" t="s">
        <v>93</v>
      </c>
      <c r="U108" s="9"/>
      <c r="V108" s="9" t="s">
        <v>95</v>
      </c>
      <c r="W108" s="9" t="s">
        <v>96</v>
      </c>
      <c r="X108" s="9"/>
      <c r="Y108" s="11" t="s">
        <v>97</v>
      </c>
    </row>
    <row r="109" spans="8:25" x14ac:dyDescent="0.2">
      <c r="N109" s="9">
        <v>0</v>
      </c>
      <c r="O109" s="7">
        <f>AVERAGE(O99:R99)</f>
        <v>23121.20012912733</v>
      </c>
      <c r="P109" s="7">
        <f>STDEVP(O99:R99)</f>
        <v>311.15088183191335</v>
      </c>
      <c r="S109" s="7">
        <f>AVERAGE(S99:V99)</f>
        <v>23588.410674199607</v>
      </c>
      <c r="T109" s="7">
        <f>STDEVP(S99:V99)</f>
        <v>380.4021926548881</v>
      </c>
      <c r="V109" s="20">
        <f>S109/O109</f>
        <v>1.0202070196383837</v>
      </c>
      <c r="W109" s="5">
        <f>V109*SQRT((T109/S109)^2+(P109/O109)^2)</f>
        <v>2.1428482356642707E-2</v>
      </c>
      <c r="Y109" s="21">
        <f>1/V109</f>
        <v>0.980193216426264</v>
      </c>
    </row>
    <row r="110" spans="8:25" x14ac:dyDescent="0.2">
      <c r="N110" s="9">
        <v>16</v>
      </c>
      <c r="O110" s="7">
        <f t="shared" ref="O110:O116" si="8">AVERAGE(O100:R100)</f>
        <v>22280.570295537589</v>
      </c>
      <c r="P110" s="7">
        <f t="shared" ref="P110:P116" si="9">STDEVP(O100:R100)</f>
        <v>1095.5363787172016</v>
      </c>
      <c r="S110" s="7">
        <f t="shared" ref="S110:S116" si="10">AVERAGE(S100:V100)</f>
        <v>13148.20898499724</v>
      </c>
      <c r="T110" s="7">
        <f t="shared" ref="T110:T116" si="11">STDEVP(S100:V100)</f>
        <v>466.23270186811862</v>
      </c>
      <c r="V110" s="20">
        <f t="shared" ref="V110:V116" si="12">S110/O110</f>
        <v>0.59011994803519896</v>
      </c>
      <c r="W110" s="5">
        <f t="shared" ref="W110:W116" si="13">V110*SQRT((T110/S110)^2+(P110/O110)^2)</f>
        <v>3.5774552418616233E-2</v>
      </c>
      <c r="Y110" s="21">
        <f t="shared" ref="Y110:Y116" si="14">1/V110</f>
        <v>1.6945707450315726</v>
      </c>
    </row>
    <row r="111" spans="8:25" x14ac:dyDescent="0.2">
      <c r="N111" s="9">
        <v>31</v>
      </c>
      <c r="O111" s="7">
        <f t="shared" si="8"/>
        <v>23294.110070924609</v>
      </c>
      <c r="P111" s="7">
        <f t="shared" si="9"/>
        <v>557.9152483000903</v>
      </c>
      <c r="S111" s="7">
        <f t="shared" si="10"/>
        <v>7220.5307402329354</v>
      </c>
      <c r="T111" s="7">
        <f t="shared" si="11"/>
        <v>429.68085046639902</v>
      </c>
      <c r="V111" s="20">
        <f t="shared" si="12"/>
        <v>0.30997238006724726</v>
      </c>
      <c r="W111" s="5">
        <f t="shared" si="13"/>
        <v>1.9883884333159147E-2</v>
      </c>
      <c r="Y111" s="21">
        <f t="shared" si="14"/>
        <v>3.2260938854715184</v>
      </c>
    </row>
    <row r="112" spans="8:25" x14ac:dyDescent="0.2">
      <c r="N112" s="9">
        <v>63</v>
      </c>
      <c r="O112" s="7">
        <f t="shared" si="8"/>
        <v>21995.880712701033</v>
      </c>
      <c r="P112" s="7">
        <f t="shared" si="9"/>
        <v>661.76841576068728</v>
      </c>
      <c r="S112" s="7">
        <f t="shared" si="10"/>
        <v>4072.1113603325894</v>
      </c>
      <c r="T112" s="7">
        <f t="shared" si="11"/>
        <v>411.23801646711257</v>
      </c>
      <c r="V112" s="20">
        <f t="shared" si="12"/>
        <v>0.18513063484569814</v>
      </c>
      <c r="W112" s="5">
        <f t="shared" si="13"/>
        <v>1.9508170632836195E-2</v>
      </c>
      <c r="Y112" s="21">
        <f t="shared" si="14"/>
        <v>5.4015911566093617</v>
      </c>
    </row>
    <row r="113" spans="14:25" x14ac:dyDescent="0.2">
      <c r="N113" s="9">
        <v>125</v>
      </c>
      <c r="O113" s="7">
        <f t="shared" si="8"/>
        <v>22562.562093669279</v>
      </c>
      <c r="P113" s="7">
        <f t="shared" si="9"/>
        <v>747.2568296878909</v>
      </c>
      <c r="S113" s="7">
        <f t="shared" si="10"/>
        <v>2244.1439673894261</v>
      </c>
      <c r="T113" s="7">
        <f t="shared" si="11"/>
        <v>128.08642469240019</v>
      </c>
      <c r="V113" s="20">
        <f t="shared" si="12"/>
        <v>9.9463170808030688E-2</v>
      </c>
      <c r="W113" s="5">
        <f t="shared" si="13"/>
        <v>6.5634708381803073E-3</v>
      </c>
      <c r="Y113" s="21">
        <f t="shared" si="14"/>
        <v>10.053972660192526</v>
      </c>
    </row>
    <row r="114" spans="14:25" x14ac:dyDescent="0.2">
      <c r="N114" s="9">
        <v>250</v>
      </c>
      <c r="O114" s="7">
        <f t="shared" si="8"/>
        <v>23292.878064511962</v>
      </c>
      <c r="P114" s="7">
        <f t="shared" si="9"/>
        <v>1328.4129604306454</v>
      </c>
      <c r="S114" s="7">
        <f t="shared" si="10"/>
        <v>1494.2009072816434</v>
      </c>
      <c r="T114" s="7">
        <f t="shared" si="11"/>
        <v>98.095301604943302</v>
      </c>
      <c r="V114" s="20">
        <f t="shared" si="12"/>
        <v>6.4148402062780913E-2</v>
      </c>
      <c r="W114" s="5">
        <f t="shared" si="13"/>
        <v>5.5785255047390648E-3</v>
      </c>
      <c r="Y114" s="21">
        <f t="shared" si="14"/>
        <v>15.588852845022041</v>
      </c>
    </row>
    <row r="115" spans="14:25" x14ac:dyDescent="0.2">
      <c r="N115" s="9">
        <v>500</v>
      </c>
      <c r="O115" s="7">
        <f t="shared" si="8"/>
        <v>22307.4309042682</v>
      </c>
      <c r="P115" s="7">
        <f t="shared" si="9"/>
        <v>1498.2508748028099</v>
      </c>
      <c r="S115" s="7">
        <f t="shared" si="10"/>
        <v>1167.169478004125</v>
      </c>
      <c r="T115" s="7">
        <f t="shared" si="11"/>
        <v>65.685379841889869</v>
      </c>
      <c r="V115" s="20">
        <f t="shared" si="12"/>
        <v>5.2322003506948184E-2</v>
      </c>
      <c r="W115" s="5">
        <f t="shared" si="13"/>
        <v>4.5847115653705403E-3</v>
      </c>
      <c r="Y115" s="21">
        <f t="shared" si="14"/>
        <v>19.112417968994695</v>
      </c>
    </row>
    <row r="116" spans="14:25" x14ac:dyDescent="0.2">
      <c r="N116" s="9">
        <v>1000</v>
      </c>
      <c r="O116" s="7">
        <f t="shared" si="8"/>
        <v>20939.409491480459</v>
      </c>
      <c r="P116" s="7">
        <f t="shared" si="9"/>
        <v>526.61376151300931</v>
      </c>
      <c r="S116" s="7">
        <f t="shared" si="10"/>
        <v>784.85245987290705</v>
      </c>
      <c r="T116" s="7">
        <f t="shared" si="11"/>
        <v>24.074166680968187</v>
      </c>
      <c r="V116" s="20">
        <f t="shared" si="12"/>
        <v>3.7482072271056023E-2</v>
      </c>
      <c r="W116" s="5">
        <f t="shared" si="13"/>
        <v>1.4867470493494298E-3</v>
      </c>
      <c r="Y116" s="21">
        <f t="shared" si="14"/>
        <v>26.679421371592856</v>
      </c>
    </row>
    <row r="122" spans="14:25" x14ac:dyDescent="0.2">
      <c r="V122" s="12" t="s">
        <v>98</v>
      </c>
      <c r="W122" s="13"/>
      <c r="X122" s="13"/>
      <c r="Y122" s="14"/>
    </row>
    <row r="123" spans="14:25" x14ac:dyDescent="0.2">
      <c r="V123" s="15"/>
      <c r="Y123" s="16"/>
    </row>
    <row r="124" spans="14:25" x14ac:dyDescent="0.2">
      <c r="V124" s="17" t="s">
        <v>99</v>
      </c>
      <c r="W124" s="18"/>
      <c r="X124" s="18"/>
      <c r="Y124" s="19"/>
    </row>
    <row r="126" spans="14:25" x14ac:dyDescent="0.2">
      <c r="N126" s="11" t="s">
        <v>100</v>
      </c>
    </row>
    <row r="127" spans="14:25" x14ac:dyDescent="0.2">
      <c r="O127" s="11"/>
      <c r="P127" s="11"/>
      <c r="Q127" s="11"/>
      <c r="R127" s="22"/>
      <c r="S127" s="22"/>
      <c r="T127" s="22"/>
    </row>
    <row r="128" spans="14:25" x14ac:dyDescent="0.2">
      <c r="N128" s="22"/>
      <c r="O128" s="22"/>
      <c r="P128" s="22"/>
      <c r="Q128" s="22"/>
      <c r="R128" s="22"/>
      <c r="S128" s="22" t="s">
        <v>101</v>
      </c>
      <c r="T128" s="22" t="s">
        <v>93</v>
      </c>
    </row>
    <row r="129" spans="14:20" x14ac:dyDescent="0.2">
      <c r="N129" s="22">
        <v>2</v>
      </c>
      <c r="O129" s="23">
        <v>44251</v>
      </c>
      <c r="P129" s="22">
        <v>21.4</v>
      </c>
      <c r="Q129" s="22"/>
      <c r="R129" s="22"/>
      <c r="S129" s="22">
        <f>AVERAGE(P129:P130)</f>
        <v>24.049999999999997</v>
      </c>
      <c r="T129" s="21">
        <f>STDEVP(P129:P130)</f>
        <v>2.650000000000007</v>
      </c>
    </row>
    <row r="130" spans="14:20" x14ac:dyDescent="0.2">
      <c r="N130" s="22">
        <v>3</v>
      </c>
      <c r="O130" s="23">
        <v>44253</v>
      </c>
      <c r="P130" s="22">
        <v>26.7</v>
      </c>
      <c r="Q130" s="22"/>
      <c r="R130" s="22"/>
      <c r="S130" s="22"/>
      <c r="T130" s="22"/>
    </row>
    <row r="131" spans="14:20" x14ac:dyDescent="0.2">
      <c r="Q131" s="22"/>
      <c r="R131" s="22"/>
      <c r="S131" s="22"/>
      <c r="T131" s="22"/>
    </row>
  </sheetData>
  <conditionalFormatting sqref="B28:L35">
    <cfRule type="colorScale" priority="2">
      <colorScale>
        <cfvo type="min"/>
        <cfvo type="max"/>
        <color rgb="FFFCFCFF"/>
        <color rgb="FFF8696B"/>
      </colorScale>
    </cfRule>
  </conditionalFormatting>
  <conditionalFormatting sqref="B61:M6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opLeftCell="A43" workbookViewId="0">
      <selection activeCell="O59" sqref="O59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44253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30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2.5</v>
      </c>
      <c r="F15" s="3" t="s">
        <v>20</v>
      </c>
      <c r="G15" s="3"/>
      <c r="H15" s="3"/>
      <c r="I15" s="3"/>
      <c r="J15" s="3"/>
      <c r="K15" s="3"/>
      <c r="L15" s="3"/>
    </row>
    <row r="18" spans="1:13" x14ac:dyDescent="0.2">
      <c r="A18" t="s">
        <v>22</v>
      </c>
    </row>
    <row r="19" spans="1:13" x14ac:dyDescent="0.2">
      <c r="A19" t="s">
        <v>23</v>
      </c>
      <c r="E19" t="s">
        <v>24</v>
      </c>
    </row>
    <row r="20" spans="1:13" x14ac:dyDescent="0.2">
      <c r="A20" t="s">
        <v>25</v>
      </c>
      <c r="E20">
        <v>600</v>
      </c>
      <c r="F20" t="s">
        <v>26</v>
      </c>
    </row>
    <row r="21" spans="1:13" x14ac:dyDescent="0.2">
      <c r="A21" t="s">
        <v>27</v>
      </c>
      <c r="E21">
        <v>9</v>
      </c>
      <c r="F21" t="s">
        <v>26</v>
      </c>
    </row>
    <row r="22" spans="1:13" x14ac:dyDescent="0.2">
      <c r="A22" t="s">
        <v>28</v>
      </c>
      <c r="E22">
        <v>20</v>
      </c>
    </row>
    <row r="23" spans="1:13" x14ac:dyDescent="0.2">
      <c r="A23" t="s">
        <v>29</v>
      </c>
      <c r="E23">
        <v>0</v>
      </c>
      <c r="F23" t="s">
        <v>30</v>
      </c>
    </row>
    <row r="24" spans="1:13" x14ac:dyDescent="0.2">
      <c r="A24" t="s">
        <v>31</v>
      </c>
      <c r="B24" s="2" t="s">
        <v>32</v>
      </c>
    </row>
    <row r="26" spans="1:13" x14ac:dyDescent="0.2">
      <c r="B26" t="s">
        <v>33</v>
      </c>
    </row>
    <row r="27" spans="1:13" x14ac:dyDescent="0.2">
      <c r="A27" s="4" t="s">
        <v>34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">
      <c r="A28" s="4" t="s">
        <v>35</v>
      </c>
      <c r="B28">
        <v>0.99169999361038208</v>
      </c>
      <c r="C28">
        <v>1.0072000026702881</v>
      </c>
      <c r="D28">
        <v>0.98750001192092896</v>
      </c>
      <c r="E28">
        <v>0.99470001459121704</v>
      </c>
      <c r="F28">
        <v>1.0167000293731689</v>
      </c>
      <c r="G28">
        <v>1.0091999769210815</v>
      </c>
      <c r="H28">
        <v>1.0356999635696411</v>
      </c>
      <c r="I28">
        <v>1.0034999847412109</v>
      </c>
      <c r="J28">
        <v>0.97659999132156372</v>
      </c>
      <c r="K28">
        <v>0.95550000667572021</v>
      </c>
      <c r="L28">
        <v>0.96749997138977051</v>
      </c>
      <c r="M28">
        <v>3.5399999469518661E-2</v>
      </c>
    </row>
    <row r="29" spans="1:13" x14ac:dyDescent="0.2">
      <c r="A29" s="4" t="s">
        <v>36</v>
      </c>
      <c r="B29">
        <v>0.99699997901916504</v>
      </c>
      <c r="C29">
        <v>1.0598000288009644</v>
      </c>
      <c r="D29">
        <v>1.0532000064849854</v>
      </c>
      <c r="E29">
        <v>1.1002999544143677</v>
      </c>
      <c r="F29">
        <v>1.104200005531311</v>
      </c>
      <c r="G29">
        <v>1.0837999582290649</v>
      </c>
      <c r="H29">
        <v>1.1105999946594238</v>
      </c>
      <c r="I29">
        <v>1.087399959564209</v>
      </c>
      <c r="J29">
        <v>1.1360000371932983</v>
      </c>
      <c r="K29">
        <v>1.124500036239624</v>
      </c>
      <c r="L29">
        <v>1.13919997215271</v>
      </c>
      <c r="M29">
        <v>3.6499999463558197E-2</v>
      </c>
    </row>
    <row r="30" spans="1:13" x14ac:dyDescent="0.2">
      <c r="A30" s="4" t="s">
        <v>37</v>
      </c>
      <c r="B30">
        <v>1.021399974822998</v>
      </c>
      <c r="C30">
        <v>1.0865999460220337</v>
      </c>
      <c r="D30">
        <v>1.0737999677658081</v>
      </c>
      <c r="E30">
        <v>1.0396000146865845</v>
      </c>
      <c r="F30">
        <v>1.0750000476837158</v>
      </c>
      <c r="G30">
        <v>1.052299976348877</v>
      </c>
      <c r="H30">
        <v>1.0535999536514282</v>
      </c>
      <c r="I30">
        <v>1.0942000150680542</v>
      </c>
      <c r="J30">
        <v>1.0820000171661377</v>
      </c>
      <c r="K30">
        <v>1.0420999526977539</v>
      </c>
      <c r="L30">
        <v>1.020799994468689</v>
      </c>
      <c r="M30">
        <v>3.6100000143051147E-2</v>
      </c>
    </row>
    <row r="31" spans="1:13" x14ac:dyDescent="0.2">
      <c r="A31" s="4" t="s">
        <v>38</v>
      </c>
      <c r="B31">
        <v>1.027400016784668</v>
      </c>
      <c r="C31">
        <v>1.0863000154495239</v>
      </c>
      <c r="D31">
        <v>1.1260000467300415</v>
      </c>
      <c r="E31">
        <v>1.1210999488830566</v>
      </c>
      <c r="F31">
        <v>1.1175999641418457</v>
      </c>
      <c r="G31">
        <v>1.1312999725341797</v>
      </c>
      <c r="H31">
        <v>1.1104999780654907</v>
      </c>
      <c r="I31">
        <v>1.1385999917984009</v>
      </c>
      <c r="J31">
        <v>1.1261999607086182</v>
      </c>
      <c r="K31">
        <v>1.101099967956543</v>
      </c>
      <c r="L31">
        <v>1.1289999485015869</v>
      </c>
      <c r="M31">
        <v>3.6400001496076584E-2</v>
      </c>
    </row>
    <row r="32" spans="1:13" x14ac:dyDescent="0.2">
      <c r="A32" s="4" t="s">
        <v>39</v>
      </c>
      <c r="B32">
        <v>1.0022000074386597</v>
      </c>
      <c r="C32">
        <v>1.0669000148773193</v>
      </c>
      <c r="D32">
        <v>1.0520999431610107</v>
      </c>
      <c r="E32">
        <v>1.0463000535964966</v>
      </c>
      <c r="F32">
        <v>1.1045000553131104</v>
      </c>
      <c r="G32">
        <v>1.0816999673843384</v>
      </c>
      <c r="H32">
        <v>1.0771000385284424</v>
      </c>
      <c r="I32">
        <v>1.1094000339508057</v>
      </c>
      <c r="J32">
        <v>1.104200005531311</v>
      </c>
      <c r="K32">
        <v>1.0844000577926636</v>
      </c>
      <c r="L32">
        <v>1.0839999914169312</v>
      </c>
      <c r="M32">
        <v>3.6899998784065247E-2</v>
      </c>
    </row>
    <row r="33" spans="1:13" x14ac:dyDescent="0.2">
      <c r="A33" s="4" t="s">
        <v>40</v>
      </c>
      <c r="B33">
        <v>1.0420999526977539</v>
      </c>
      <c r="C33">
        <v>1.0792000293731689</v>
      </c>
      <c r="D33">
        <v>1.1023000478744507</v>
      </c>
      <c r="E33">
        <v>1.0743000507354736</v>
      </c>
      <c r="F33">
        <v>1.1062999963760376</v>
      </c>
      <c r="G33">
        <v>1.1338000297546387</v>
      </c>
      <c r="H33">
        <v>1.0631999969482422</v>
      </c>
      <c r="I33">
        <v>1.0882999897003174</v>
      </c>
      <c r="J33">
        <v>1.1104999780654907</v>
      </c>
      <c r="K33">
        <v>1.0116000175476074</v>
      </c>
      <c r="L33">
        <v>1.0399999618530273</v>
      </c>
      <c r="M33">
        <v>3.7099998444318771E-2</v>
      </c>
    </row>
    <row r="34" spans="1:13" x14ac:dyDescent="0.2">
      <c r="A34" s="4" t="s">
        <v>41</v>
      </c>
      <c r="B34">
        <v>0.97089999914169312</v>
      </c>
      <c r="C34">
        <v>1.086899995803833</v>
      </c>
      <c r="D34">
        <v>1.0659999847412109</v>
      </c>
      <c r="E34">
        <v>1.0673999786376953</v>
      </c>
      <c r="F34">
        <v>1.1023999452590942</v>
      </c>
      <c r="G34">
        <v>1.0563000440597534</v>
      </c>
      <c r="H34">
        <v>1.07669997215271</v>
      </c>
      <c r="I34">
        <v>1.0951000452041626</v>
      </c>
      <c r="J34">
        <v>1.0989999771118164</v>
      </c>
      <c r="K34">
        <v>1.0235999822616577</v>
      </c>
      <c r="L34">
        <v>1.0555000305175781</v>
      </c>
      <c r="M34">
        <v>3.7599999457597733E-2</v>
      </c>
    </row>
    <row r="35" spans="1:13" x14ac:dyDescent="0.2">
      <c r="A35" s="4" t="s">
        <v>42</v>
      </c>
      <c r="B35">
        <v>1.0016000270843506</v>
      </c>
      <c r="C35">
        <v>1.0151000022888184</v>
      </c>
      <c r="D35">
        <v>1.0073000192642212</v>
      </c>
      <c r="E35">
        <v>1.0199999809265137</v>
      </c>
      <c r="F35">
        <v>1.0161999464035034</v>
      </c>
      <c r="G35">
        <v>1.0183000564575195</v>
      </c>
      <c r="H35">
        <v>1.0250999927520752</v>
      </c>
      <c r="I35">
        <v>1.0190999507904053</v>
      </c>
      <c r="J35">
        <v>1.0197999477386475</v>
      </c>
      <c r="K35">
        <v>0.98799997568130493</v>
      </c>
      <c r="L35">
        <v>1.0407999753952026</v>
      </c>
      <c r="M35">
        <v>3.7300001829862595E-2</v>
      </c>
    </row>
    <row r="40" spans="1:13" x14ac:dyDescent="0.2">
      <c r="A40" t="s">
        <v>43</v>
      </c>
      <c r="B40" s="2" t="s">
        <v>44</v>
      </c>
    </row>
    <row r="45" spans="1:13" x14ac:dyDescent="0.2">
      <c r="A45" t="s">
        <v>45</v>
      </c>
    </row>
    <row r="46" spans="1:13" x14ac:dyDescent="0.2">
      <c r="A46" t="s">
        <v>23</v>
      </c>
      <c r="E46" t="s">
        <v>46</v>
      </c>
    </row>
    <row r="47" spans="1:13" x14ac:dyDescent="0.2">
      <c r="A47" t="s">
        <v>47</v>
      </c>
      <c r="E47">
        <v>482</v>
      </c>
      <c r="F47" t="s">
        <v>26</v>
      </c>
    </row>
    <row r="48" spans="1:13" x14ac:dyDescent="0.2">
      <c r="A48" t="s">
        <v>48</v>
      </c>
      <c r="E48">
        <v>515</v>
      </c>
      <c r="F48" t="s">
        <v>26</v>
      </c>
    </row>
    <row r="49" spans="1:13" x14ac:dyDescent="0.2">
      <c r="A49" t="s">
        <v>49</v>
      </c>
      <c r="E49">
        <v>9</v>
      </c>
      <c r="F49" t="s">
        <v>26</v>
      </c>
    </row>
    <row r="50" spans="1:13" x14ac:dyDescent="0.2">
      <c r="A50" t="s">
        <v>50</v>
      </c>
      <c r="E50">
        <v>20</v>
      </c>
      <c r="F50" t="s">
        <v>26</v>
      </c>
    </row>
    <row r="51" spans="1:13" x14ac:dyDescent="0.2">
      <c r="A51" t="s">
        <v>51</v>
      </c>
      <c r="E51">
        <v>81</v>
      </c>
      <c r="F51" t="s">
        <v>52</v>
      </c>
    </row>
    <row r="52" spans="1:13" x14ac:dyDescent="0.2">
      <c r="A52" t="s">
        <v>28</v>
      </c>
      <c r="E52">
        <v>20</v>
      </c>
    </row>
    <row r="53" spans="1:13" x14ac:dyDescent="0.2">
      <c r="A53" t="s">
        <v>53</v>
      </c>
      <c r="E53">
        <v>20</v>
      </c>
      <c r="F53" t="s">
        <v>54</v>
      </c>
    </row>
    <row r="54" spans="1:13" x14ac:dyDescent="0.2">
      <c r="A54" t="s">
        <v>55</v>
      </c>
      <c r="E54">
        <v>0</v>
      </c>
      <c r="F54" t="s">
        <v>54</v>
      </c>
    </row>
    <row r="55" spans="1:13" x14ac:dyDescent="0.2">
      <c r="A55" t="s">
        <v>29</v>
      </c>
      <c r="E55">
        <v>0</v>
      </c>
      <c r="F55" t="s">
        <v>30</v>
      </c>
    </row>
    <row r="56" spans="1:13" x14ac:dyDescent="0.2">
      <c r="A56" t="s">
        <v>56</v>
      </c>
      <c r="E56">
        <v>20000</v>
      </c>
      <c r="F56" t="s">
        <v>57</v>
      </c>
    </row>
    <row r="57" spans="1:13" x14ac:dyDescent="0.2">
      <c r="A57" t="s">
        <v>31</v>
      </c>
      <c r="B57" s="2" t="s">
        <v>58</v>
      </c>
    </row>
    <row r="59" spans="1:13" x14ac:dyDescent="0.2">
      <c r="B59" t="s">
        <v>59</v>
      </c>
    </row>
    <row r="60" spans="1:13" x14ac:dyDescent="0.2">
      <c r="A60" s="4" t="s">
        <v>34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</row>
    <row r="61" spans="1:13" x14ac:dyDescent="0.2">
      <c r="A61" s="4" t="s">
        <v>35</v>
      </c>
      <c r="B61">
        <v>37620</v>
      </c>
      <c r="C61">
        <v>39009</v>
      </c>
      <c r="D61">
        <v>37279</v>
      </c>
      <c r="E61">
        <v>38970</v>
      </c>
      <c r="F61">
        <v>39348</v>
      </c>
      <c r="G61">
        <v>39766</v>
      </c>
      <c r="H61">
        <v>41456</v>
      </c>
      <c r="I61">
        <v>38935</v>
      </c>
      <c r="J61">
        <v>203</v>
      </c>
      <c r="K61">
        <v>196</v>
      </c>
      <c r="L61">
        <v>194</v>
      </c>
      <c r="M61">
        <v>74</v>
      </c>
    </row>
    <row r="62" spans="1:13" x14ac:dyDescent="0.2">
      <c r="A62" s="4" t="s">
        <v>36</v>
      </c>
      <c r="B62">
        <v>37953</v>
      </c>
      <c r="C62">
        <v>35529</v>
      </c>
      <c r="D62">
        <v>38594</v>
      </c>
      <c r="E62">
        <v>41945</v>
      </c>
      <c r="F62">
        <v>25127</v>
      </c>
      <c r="G62">
        <v>22704</v>
      </c>
      <c r="H62">
        <v>23264</v>
      </c>
      <c r="I62">
        <v>24202</v>
      </c>
      <c r="J62">
        <v>234</v>
      </c>
      <c r="K62">
        <v>259</v>
      </c>
      <c r="L62">
        <v>239</v>
      </c>
      <c r="M62">
        <v>78</v>
      </c>
    </row>
    <row r="63" spans="1:13" x14ac:dyDescent="0.2">
      <c r="A63" s="4" t="s">
        <v>37</v>
      </c>
      <c r="B63">
        <v>38775</v>
      </c>
      <c r="C63">
        <v>40470</v>
      </c>
      <c r="D63">
        <v>42884</v>
      </c>
      <c r="E63">
        <v>39955</v>
      </c>
      <c r="F63">
        <v>13902</v>
      </c>
      <c r="G63">
        <v>12531</v>
      </c>
      <c r="H63">
        <v>11817</v>
      </c>
      <c r="I63">
        <v>14203</v>
      </c>
      <c r="J63">
        <v>234</v>
      </c>
      <c r="K63">
        <v>218</v>
      </c>
      <c r="L63">
        <v>212</v>
      </c>
      <c r="M63">
        <v>76</v>
      </c>
    </row>
    <row r="64" spans="1:13" x14ac:dyDescent="0.2">
      <c r="A64" s="4" t="s">
        <v>38</v>
      </c>
      <c r="B64">
        <v>38141</v>
      </c>
      <c r="C64">
        <v>36947</v>
      </c>
      <c r="D64">
        <v>40453</v>
      </c>
      <c r="E64">
        <v>40572</v>
      </c>
      <c r="F64">
        <v>8425</v>
      </c>
      <c r="G64">
        <v>7578</v>
      </c>
      <c r="H64">
        <v>6521</v>
      </c>
      <c r="I64">
        <v>8384</v>
      </c>
      <c r="J64">
        <v>248</v>
      </c>
      <c r="K64">
        <v>228</v>
      </c>
      <c r="L64">
        <v>232</v>
      </c>
      <c r="M64">
        <v>80</v>
      </c>
    </row>
    <row r="65" spans="1:13" x14ac:dyDescent="0.2">
      <c r="A65" s="4" t="s">
        <v>39</v>
      </c>
      <c r="B65">
        <v>37658</v>
      </c>
      <c r="C65">
        <v>37166</v>
      </c>
      <c r="D65">
        <v>40327</v>
      </c>
      <c r="E65">
        <v>38884</v>
      </c>
      <c r="F65">
        <v>4613</v>
      </c>
      <c r="G65">
        <v>3994</v>
      </c>
      <c r="H65">
        <v>4013</v>
      </c>
      <c r="I65">
        <v>4426</v>
      </c>
      <c r="J65">
        <v>233</v>
      </c>
      <c r="K65">
        <v>246</v>
      </c>
      <c r="L65">
        <v>215</v>
      </c>
      <c r="M65">
        <v>80</v>
      </c>
    </row>
    <row r="66" spans="1:13" x14ac:dyDescent="0.2">
      <c r="A66" s="4" t="s">
        <v>40</v>
      </c>
      <c r="B66">
        <v>40731</v>
      </c>
      <c r="C66">
        <v>36656</v>
      </c>
      <c r="D66">
        <v>43448</v>
      </c>
      <c r="E66">
        <v>42632</v>
      </c>
      <c r="F66">
        <v>3181</v>
      </c>
      <c r="G66">
        <v>2958</v>
      </c>
      <c r="H66">
        <v>2609</v>
      </c>
      <c r="I66">
        <v>2927</v>
      </c>
      <c r="J66">
        <v>238</v>
      </c>
      <c r="K66">
        <v>197</v>
      </c>
      <c r="L66">
        <v>223</v>
      </c>
      <c r="M66">
        <v>77</v>
      </c>
    </row>
    <row r="67" spans="1:13" x14ac:dyDescent="0.2">
      <c r="A67" s="4" t="s">
        <v>41</v>
      </c>
      <c r="B67">
        <v>35926</v>
      </c>
      <c r="C67">
        <v>35771</v>
      </c>
      <c r="D67">
        <v>37933</v>
      </c>
      <c r="E67">
        <v>42899</v>
      </c>
      <c r="F67">
        <v>2479</v>
      </c>
      <c r="G67">
        <v>2187</v>
      </c>
      <c r="H67">
        <v>2185</v>
      </c>
      <c r="I67">
        <v>2335</v>
      </c>
      <c r="J67">
        <v>238</v>
      </c>
      <c r="K67">
        <v>214</v>
      </c>
      <c r="L67">
        <v>209</v>
      </c>
      <c r="M67">
        <v>71</v>
      </c>
    </row>
    <row r="68" spans="1:13" x14ac:dyDescent="0.2">
      <c r="A68" s="4" t="s">
        <v>42</v>
      </c>
      <c r="B68">
        <v>35932</v>
      </c>
      <c r="C68">
        <v>33766</v>
      </c>
      <c r="D68">
        <v>35218</v>
      </c>
      <c r="E68">
        <v>36051</v>
      </c>
      <c r="F68">
        <v>1611</v>
      </c>
      <c r="G68">
        <v>1538</v>
      </c>
      <c r="H68">
        <v>1562</v>
      </c>
      <c r="I68">
        <v>1501</v>
      </c>
      <c r="J68">
        <v>217</v>
      </c>
      <c r="K68">
        <v>192</v>
      </c>
      <c r="L68">
        <v>210</v>
      </c>
      <c r="M68">
        <v>71</v>
      </c>
    </row>
    <row r="73" spans="1:13" x14ac:dyDescent="0.2">
      <c r="A73" t="s">
        <v>43</v>
      </c>
      <c r="B73" s="2" t="s">
        <v>60</v>
      </c>
    </row>
  </sheetData>
  <conditionalFormatting sqref="B28:M35">
    <cfRule type="colorScale" priority="3">
      <colorScale>
        <cfvo type="min"/>
        <cfvo type="max"/>
        <color rgb="FFFCFCFF"/>
        <color rgb="FFF8696B"/>
      </colorScale>
    </cfRule>
  </conditionalFormatting>
  <conditionalFormatting sqref="B28:L35">
    <cfRule type="colorScale" priority="2">
      <colorScale>
        <cfvo type="min"/>
        <cfvo type="max"/>
        <color rgb="FFFCFCFF"/>
        <color rgb="FFF8696B"/>
      </colorScale>
    </cfRule>
  </conditionalFormatting>
  <conditionalFormatting sqref="B61:M6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aba-ON-2-man</vt:lpstr>
      <vt:lpstr>aba-ON-2-opt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 Lab</dc:creator>
  <cp:lastModifiedBy>AMY B BANTA</cp:lastModifiedBy>
  <dcterms:created xsi:type="dcterms:W3CDTF">2021-02-26T17:17:51Z</dcterms:created>
  <dcterms:modified xsi:type="dcterms:W3CDTF">2022-08-30T16:43:32Z</dcterms:modified>
</cp:coreProperties>
</file>