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63ba9103611433/Desktop/"/>
    </mc:Choice>
  </mc:AlternateContent>
  <xr:revisionPtr revIDLastSave="5" documentId="8_{EE020413-FADC-4458-A0BA-DB635BE124C1}" xr6:coauthVersionLast="47" xr6:coauthVersionMax="47" xr10:uidLastSave="{C693D04A-DEDD-43BE-B6E1-3F91C6A5E92A}"/>
  <bookViews>
    <workbookView xWindow="-108" yWindow="-108" windowWidth="23256" windowHeight="13176" xr2:uid="{CCB78B79-BBB6-428A-9DEF-BBA11DD5F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8" i="1" l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R104" i="1"/>
  <c r="R105" i="1"/>
  <c r="R106" i="1"/>
  <c r="R107" i="1"/>
  <c r="R108" i="1"/>
  <c r="L100" i="1"/>
  <c r="L101" i="1"/>
  <c r="L102" i="1"/>
  <c r="L103" i="1"/>
  <c r="L104" i="1"/>
  <c r="L105" i="1"/>
  <c r="L106" i="1"/>
  <c r="L107" i="1"/>
  <c r="L108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J92" i="1"/>
  <c r="J91" i="1"/>
  <c r="J93" i="1"/>
  <c r="J90" i="1"/>
  <c r="J89" i="1"/>
  <c r="J88" i="1"/>
  <c r="J87" i="1"/>
  <c r="J85" i="1"/>
  <c r="J86" i="1"/>
  <c r="J84" i="1"/>
  <c r="J83" i="1"/>
  <c r="J82" i="1"/>
  <c r="J81" i="1"/>
  <c r="I84" i="1"/>
  <c r="J80" i="1"/>
  <c r="J77" i="1"/>
  <c r="I92" i="1"/>
  <c r="I91" i="1"/>
  <c r="I90" i="1"/>
  <c r="I89" i="1"/>
  <c r="I88" i="1"/>
  <c r="I87" i="1"/>
  <c r="I86" i="1"/>
  <c r="I85" i="1"/>
  <c r="I83" i="1"/>
  <c r="I81" i="1"/>
  <c r="I82" i="1"/>
  <c r="I80" i="1"/>
  <c r="I79" i="1"/>
  <c r="I78" i="1"/>
  <c r="I77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L76" i="1"/>
  <c r="K76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R75" i="1"/>
  <c r="G75" i="1"/>
  <c r="J71" i="1"/>
  <c r="J70" i="1"/>
  <c r="I72" i="1"/>
  <c r="I34" i="1"/>
  <c r="H34" i="1"/>
  <c r="R34" i="1"/>
  <c r="K30" i="1"/>
  <c r="K22" i="1"/>
  <c r="R31" i="1"/>
  <c r="L31" i="1"/>
  <c r="K31" i="1"/>
  <c r="I31" i="1"/>
  <c r="H31" i="1"/>
  <c r="I35" i="1"/>
  <c r="I33" i="1"/>
  <c r="I30" i="1"/>
  <c r="I28" i="1"/>
  <c r="I27" i="1"/>
  <c r="I26" i="1"/>
  <c r="I25" i="1"/>
  <c r="I24" i="1"/>
  <c r="I23" i="1"/>
  <c r="I22" i="1"/>
  <c r="I21" i="1"/>
  <c r="R22" i="1"/>
  <c r="R23" i="1"/>
  <c r="R24" i="1"/>
  <c r="R25" i="1"/>
  <c r="R26" i="1"/>
  <c r="R27" i="1"/>
  <c r="R28" i="1"/>
  <c r="R29" i="1"/>
  <c r="R30" i="1"/>
  <c r="R32" i="1"/>
  <c r="R33" i="1"/>
  <c r="R35" i="1"/>
  <c r="R21" i="1"/>
  <c r="I20" i="1"/>
  <c r="I32" i="1"/>
  <c r="I29" i="1"/>
  <c r="L30" i="1"/>
  <c r="L28" i="1"/>
  <c r="L25" i="1"/>
  <c r="H20" i="1"/>
  <c r="K35" i="1"/>
  <c r="K33" i="1"/>
  <c r="K32" i="1"/>
  <c r="K29" i="1"/>
  <c r="K28" i="1"/>
  <c r="K27" i="1"/>
  <c r="K26" i="1"/>
  <c r="K25" i="1"/>
  <c r="K24" i="1"/>
  <c r="K23" i="1"/>
  <c r="K21" i="1"/>
  <c r="K20" i="1"/>
  <c r="H21" i="1"/>
  <c r="H22" i="1"/>
  <c r="H23" i="1"/>
  <c r="H24" i="1"/>
  <c r="H25" i="1"/>
  <c r="H26" i="1"/>
  <c r="H27" i="1"/>
  <c r="H28" i="1"/>
  <c r="H29" i="1"/>
  <c r="H30" i="1"/>
  <c r="H32" i="1"/>
  <c r="H33" i="1"/>
  <c r="H35" i="1"/>
</calcChain>
</file>

<file path=xl/sharedStrings.xml><?xml version="1.0" encoding="utf-8"?>
<sst xmlns="http://schemas.openxmlformats.org/spreadsheetml/2006/main" count="1260" uniqueCount="484">
  <si>
    <t>Feature Name</t>
  </si>
  <si>
    <t>Test Name</t>
  </si>
  <si>
    <t>Test Description</t>
  </si>
  <si>
    <t>Priority</t>
  </si>
  <si>
    <t xml:space="preserve"> Expected Output</t>
  </si>
  <si>
    <t>Serial_no</t>
  </si>
  <si>
    <t>Basic operation test</t>
  </si>
  <si>
    <t>clock</t>
  </si>
  <si>
    <t>reset</t>
  </si>
  <si>
    <t>Clock_reset</t>
  </si>
  <si>
    <t>clock_en</t>
  </si>
  <si>
    <t>check_clock_en</t>
  </si>
  <si>
    <t>clock_en_err</t>
  </si>
  <si>
    <t>check_en_err</t>
  </si>
  <si>
    <t>Mode</t>
  </si>
  <si>
    <t>Mode_for_LA</t>
  </si>
  <si>
    <t>check mode error</t>
  </si>
  <si>
    <t>CMD</t>
  </si>
  <si>
    <t xml:space="preserve"> check_all_operations</t>
  </si>
  <si>
    <t>invalid CMD</t>
  </si>
  <si>
    <t>invalid cmd_check</t>
  </si>
  <si>
    <t>check reset for reg</t>
  </si>
  <si>
    <t>packet integrety</t>
  </si>
  <si>
    <t>packet_integrity check</t>
  </si>
  <si>
    <t>invlaid packets</t>
  </si>
  <si>
    <t>invlaid packet check</t>
  </si>
  <si>
    <t>input_valid</t>
  </si>
  <si>
    <t>input_valid_err</t>
  </si>
  <si>
    <t>check input_valid</t>
  </si>
  <si>
    <t>check input_valid_err</t>
  </si>
  <si>
    <t>Check_toogle</t>
  </si>
  <si>
    <t>check  reg =0 for all the registers</t>
  </si>
  <si>
    <t>clock Toggling</t>
  </si>
  <si>
    <t>Clock enable is high, clock is valid</t>
  </si>
  <si>
    <t>clock enable is deatcivated</t>
  </si>
  <si>
    <t xml:space="preserve">input_valid is selected base on the inputs selectors applied </t>
  </si>
  <si>
    <t xml:space="preserve"> Asynchronous reset - Active High</t>
  </si>
  <si>
    <t>input_valid = 00</t>
  </si>
  <si>
    <t>invlaid packet is  undefined or partially defined</t>
  </si>
  <si>
    <t>packet_integrity is defined</t>
  </si>
  <si>
    <t xml:space="preserve"> output reg =0, cout,oerflow, g,l,e,err,internal register is set t0 o</t>
  </si>
  <si>
    <t>clock is toggling</t>
  </si>
  <si>
    <t>Operations start</t>
  </si>
  <si>
    <t>reset = 1, all the outputs is set to 0</t>
  </si>
  <si>
    <t>set the operand a and b to 0</t>
  </si>
  <si>
    <t>Mode controls type of operation</t>
  </si>
  <si>
    <t>ERR = 1 for invalid mode</t>
  </si>
  <si>
    <t>Executes correct ALU operation</t>
  </si>
  <si>
    <t>ERR = 1 for invalid cmd</t>
  </si>
  <si>
    <t>all the result is 0</t>
  </si>
  <si>
    <t>all the 48 bit are present in the packet</t>
  </si>
  <si>
    <t>some bits are not defined in the packet</t>
  </si>
  <si>
    <t>operand a and operand b is driven based on the input selectors</t>
  </si>
  <si>
    <t>And</t>
  </si>
  <si>
    <t>Logical_And</t>
  </si>
  <si>
    <t>Performs bitwise AND between OPA and OPB</t>
  </si>
  <si>
    <t>RES = OPA &amp; OPB</t>
  </si>
  <si>
    <t>OR</t>
  </si>
  <si>
    <t>Logical_Or</t>
  </si>
  <si>
    <t>Performs bitwise OR between OPA and OPB</t>
  </si>
  <si>
    <t>RES = OPA | OPB</t>
  </si>
  <si>
    <t>XOR</t>
  </si>
  <si>
    <t>Logical_Xor</t>
  </si>
  <si>
    <t>Performs bitwise XOR between OPA and OPB</t>
  </si>
  <si>
    <t>RES = OPA ^ OPB</t>
  </si>
  <si>
    <t>XNOR</t>
  </si>
  <si>
    <t>Logical_Xnor</t>
  </si>
  <si>
    <t>Performs XNOR between OPA and OPB</t>
  </si>
  <si>
    <t>RES=~(OPA ^ OPB)</t>
  </si>
  <si>
    <t xml:space="preserve">NOT B </t>
  </si>
  <si>
    <t>Logical_not</t>
  </si>
  <si>
    <t>Performs Not of B</t>
  </si>
  <si>
    <t>RES = ~OPB</t>
  </si>
  <si>
    <t>NOT A</t>
  </si>
  <si>
    <t>Logical_Not</t>
  </si>
  <si>
    <t>Performs Not of A</t>
  </si>
  <si>
    <t>RES = ~OPA</t>
  </si>
  <si>
    <t>A NAND B</t>
  </si>
  <si>
    <t>Logical_NAND</t>
  </si>
  <si>
    <t>Performs NAND between OPA and OPB</t>
  </si>
  <si>
    <t>RES = ~(OPA &amp; OPB</t>
  </si>
  <si>
    <t>A NOR B</t>
  </si>
  <si>
    <t>Logical_NOR</t>
  </si>
  <si>
    <t>Performs NOR between OPA and OPB</t>
  </si>
  <si>
    <t>RES = ~(OPA | OPB)</t>
  </si>
  <si>
    <t xml:space="preserve">	Shift Right A</t>
  </si>
  <si>
    <t>Shift_right_A</t>
  </si>
  <si>
    <t>RES = OPA &gt;&gt; 1</t>
  </si>
  <si>
    <t xml:space="preserve">	Shift Right B</t>
  </si>
  <si>
    <t>Shift_right_B</t>
  </si>
  <si>
    <t>RES = OPB &gt;&gt; 1</t>
  </si>
  <si>
    <t xml:space="preserve">	Shift Left A</t>
  </si>
  <si>
    <t>Shift_left_A</t>
  </si>
  <si>
    <t>RES = OPA &lt;&lt; 1</t>
  </si>
  <si>
    <t xml:space="preserve">	Shift Left B</t>
  </si>
  <si>
    <t>Shift_left_B</t>
  </si>
  <si>
    <t>RES = OPB&lt;&lt; 1</t>
  </si>
  <si>
    <t>ROR_A_B</t>
  </si>
  <si>
    <t>Rotate_Right</t>
  </si>
  <si>
    <t>ROL_A_B</t>
  </si>
  <si>
    <t>Rotate_Left</t>
  </si>
  <si>
    <t>RES = { 1'b0 , rega &gt;&gt; shift_amt | rega &lt;&lt; ( data_width - shift_amt ) };</t>
  </si>
  <si>
    <t>RES = { 1'b0 , rega &gt;&gt; (data_width - shift_amt) | rega &lt;&lt; shift_amt };</t>
  </si>
  <si>
    <t>Unsigned Addition</t>
  </si>
  <si>
    <t>Unsigned_Addition</t>
  </si>
  <si>
    <t>Unsigned_Subtraction</t>
  </si>
  <si>
    <t>Add with Carry</t>
  </si>
  <si>
    <t>Add_Cin</t>
  </si>
  <si>
    <t>Sub with Carry</t>
  </si>
  <si>
    <t>Sub_Cin</t>
  </si>
  <si>
    <t>Increment A</t>
  </si>
  <si>
    <t>INC_A</t>
  </si>
  <si>
    <t>Decrement A</t>
  </si>
  <si>
    <t>DEC_A</t>
  </si>
  <si>
    <t>Increment B</t>
  </si>
  <si>
    <t>INC_B</t>
  </si>
  <si>
    <t>Decrement B</t>
  </si>
  <si>
    <t>DEC_B</t>
  </si>
  <si>
    <t>addition without carry</t>
  </si>
  <si>
    <t xml:space="preserve">addition with carry </t>
  </si>
  <si>
    <t>subtraction without overflow</t>
  </si>
  <si>
    <t>subtraction with overflow</t>
  </si>
  <si>
    <t>greater operation</t>
  </si>
  <si>
    <t>lesser operation</t>
  </si>
  <si>
    <t>equal operation</t>
  </si>
  <si>
    <t xml:space="preserve">CMP A&gt;B </t>
  </si>
  <si>
    <t>CMP A&lt;B</t>
  </si>
  <si>
    <t>CMP A=B</t>
  </si>
  <si>
    <t>RES = OPA + OPB , No CIN</t>
  </si>
  <si>
    <t>RES = OPA + OPB, WITH CIN</t>
  </si>
  <si>
    <t>RES = OPA - OPB, WITH CIN</t>
  </si>
  <si>
    <t>RES = OPA - OPB , No CIN</t>
  </si>
  <si>
    <t>RES = OPA + OPB + CIN</t>
  </si>
  <si>
    <t>RES = OPA - OPB -CIN</t>
  </si>
  <si>
    <t xml:space="preserve">RES = OPA + 1 </t>
  </si>
  <si>
    <t>RES = OPA - 1</t>
  </si>
  <si>
    <t xml:space="preserve">RES = OPB + 1 </t>
  </si>
  <si>
    <t>RES = OPB- 1</t>
  </si>
  <si>
    <t xml:space="preserve">RES = OPA &gt; OPB </t>
  </si>
  <si>
    <t xml:space="preserve">RES = OPA &lt; OPB </t>
  </si>
  <si>
    <t>RES = OPA = OPB</t>
  </si>
  <si>
    <t>Perform OPA + OPB , No CIN</t>
  </si>
  <si>
    <t>Perform OPA + OPB, WITH CIN</t>
  </si>
  <si>
    <t>Perform OPA - OPB , No CIN</t>
  </si>
  <si>
    <t>Perform OPA - OPB, WITH CIN</t>
  </si>
  <si>
    <t>Perform OPA + OPB + CIN</t>
  </si>
  <si>
    <t>Perform  OPA - OPB -CIN</t>
  </si>
  <si>
    <t xml:space="preserve">Perform OPA + 1 </t>
  </si>
  <si>
    <t>Perform OPA - 1</t>
  </si>
  <si>
    <t xml:space="preserve">Perform OPB + 1 </t>
  </si>
  <si>
    <t>Perform OPB- 1</t>
  </si>
  <si>
    <t xml:space="preserve">Perform OPA &gt; OPB </t>
  </si>
  <si>
    <t xml:space="preserve">Perform OPA &lt; OPB </t>
  </si>
  <si>
    <t>Perform OPA = OPB</t>
  </si>
  <si>
    <t>Performs logical right shift on operand A by 1</t>
  </si>
  <si>
    <t>Performs logical right shift on operand B by 1</t>
  </si>
  <si>
    <t>Performs logical left shift on operand A by 1</t>
  </si>
  <si>
    <t>Performs logical left shift on operand B by 1</t>
  </si>
  <si>
    <t>Perform dynamic rotate left operation based on the shifted amount</t>
  </si>
  <si>
    <t>Perform dynamic rotate right operation based on the shifted amount</t>
  </si>
  <si>
    <t>Logical test</t>
  </si>
  <si>
    <t>Arithematic Test</t>
  </si>
  <si>
    <t>multiplication type 1</t>
  </si>
  <si>
    <t>multiplication type 2</t>
  </si>
  <si>
    <t>mul type 1</t>
  </si>
  <si>
    <t>mul type 2</t>
  </si>
  <si>
    <t>perform (OPA+1 ) x (OPB+1)</t>
  </si>
  <si>
    <t>perform (OPA+1 ) x (OPB)</t>
  </si>
  <si>
    <t>RES = (OPA+1 ) x (OPB+1)</t>
  </si>
  <si>
    <t>RES = (OPA+1 ) x (OPB)</t>
  </si>
  <si>
    <t>signed_add</t>
  </si>
  <si>
    <t>signed_sub</t>
  </si>
  <si>
    <t>perform signed( OPA + OPB ) operation</t>
  </si>
  <si>
    <t>perform signed( OPA - OPB ) operation</t>
  </si>
  <si>
    <t>RES = ( OPA + OPB ) raise carry and overflow, if any , produce the comparision result for OPA and OPB</t>
  </si>
  <si>
    <t>RES = ( OPA - OPB ) raise borrow and overflow, if any , produce the comparision result for OPA and OPB</t>
  </si>
  <si>
    <t>signed numbers for addition</t>
  </si>
  <si>
    <t>Feature Id</t>
  </si>
  <si>
    <t>Reserved_bit</t>
  </si>
  <si>
    <t>OPA</t>
  </si>
  <si>
    <t>OPB</t>
  </si>
  <si>
    <t>INPUT_VALID</t>
  </si>
  <si>
    <t>CIN</t>
  </si>
  <si>
    <t>CE</t>
  </si>
  <si>
    <t>MODE</t>
  </si>
  <si>
    <t>EXPECTED_RES</t>
  </si>
  <si>
    <t>COUT</t>
  </si>
  <si>
    <t>EGL</t>
  </si>
  <si>
    <t>OV</t>
  </si>
  <si>
    <t>ERR</t>
  </si>
  <si>
    <t>stimulus input</t>
  </si>
  <si>
    <t>00000001</t>
  </si>
  <si>
    <t>00010100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</si>
  <si>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</si>
  <si>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</si>
  <si>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</si>
  <si>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</si>
  <si>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</si>
  <si>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</si>
  <si>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</si>
  <si>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</si>
  <si>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</si>
  <si>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</si>
  <si>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</si>
  <si>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</si>
  <si>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</si>
  <si>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</si>
  <si>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</t>
  </si>
  <si>
    <t>1</t>
  </si>
  <si>
    <t>10</t>
  </si>
  <si>
    <t>11</t>
  </si>
  <si>
    <t>00010001</t>
  </si>
  <si>
    <t>00010010</t>
  </si>
  <si>
    <t>00010011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</si>
  <si>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</si>
  <si>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</si>
  <si>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</si>
  <si>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</si>
  <si>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</si>
  <si>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</si>
  <si>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</si>
  <si>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</si>
  <si>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</si>
  <si>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</si>
  <si>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</si>
  <si>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</si>
  <si>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</si>
  <si>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</t>
  </si>
  <si>
    <t>01</t>
  </si>
  <si>
    <t>0000</t>
  </si>
  <si>
    <t>0011</t>
  </si>
  <si>
    <t>0001</t>
  </si>
  <si>
    <t>0010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</si>
  <si>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</si>
  <si>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</si>
  <si>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</si>
  <si>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</si>
  <si>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</si>
  <si>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</si>
  <si>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</si>
  <si>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</si>
  <si>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</si>
  <si>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10000000</t>
  </si>
  <si>
    <t>000</t>
  </si>
  <si>
    <t>01111111</t>
  </si>
  <si>
    <t>11111111</t>
  </si>
  <si>
    <t>10000010</t>
  </si>
  <si>
    <t>00000000</t>
  </si>
  <si>
    <t>11111110</t>
  </si>
  <si>
    <t>01100100</t>
  </si>
  <si>
    <t>11001000</t>
  </si>
  <si>
    <t>100</t>
  </si>
  <si>
    <t>001</t>
  </si>
  <si>
    <t>010</t>
  </si>
  <si>
    <t/>
  </si>
  <si>
    <t>1111</t>
  </si>
  <si>
    <t>00000010</t>
  </si>
  <si>
    <t xml:space="preserve">mode </t>
  </si>
  <si>
    <t>Mode check_for_ aritematic</t>
  </si>
  <si>
    <t>Mode check_for_ logical</t>
  </si>
  <si>
    <t>result is latched on to previous result value</t>
  </si>
  <si>
    <t>_0000000000000010</t>
  </si>
  <si>
    <t>_0000000011111011</t>
  </si>
  <si>
    <t>_000</t>
  </si>
  <si>
    <t>_00000100</t>
  </si>
  <si>
    <t>_0000000000000110</t>
  </si>
  <si>
    <t>_00001010</t>
  </si>
  <si>
    <t>_0000000000011110</t>
  </si>
  <si>
    <t>_00001101</t>
  </si>
  <si>
    <t>_0000000011111110</t>
  </si>
  <si>
    <t>_00000011</t>
  </si>
  <si>
    <t>_00010001</t>
  </si>
  <si>
    <t>_0000000011101110</t>
  </si>
  <si>
    <t>_00000000</t>
  </si>
  <si>
    <t>_0000000011110001</t>
  </si>
  <si>
    <t>_00000101</t>
  </si>
  <si>
    <t>_00001001</t>
  </si>
  <si>
    <t>_0000000011110110</t>
  </si>
  <si>
    <t>_0000000000001001</t>
  </si>
  <si>
    <t>_00001111</t>
  </si>
  <si>
    <t>_0000000000000111</t>
  </si>
  <si>
    <t>_0000000000101000</t>
  </si>
  <si>
    <t>_11110000</t>
  </si>
  <si>
    <t>_0000000011100000</t>
  </si>
  <si>
    <t>_0000000000001110</t>
  </si>
  <si>
    <t>00000000000000000</t>
  </si>
  <si>
    <t>00000000000000010</t>
  </si>
  <si>
    <t>00000000000001101</t>
  </si>
  <si>
    <t>00000000000001100</t>
  </si>
  <si>
    <t>00000000000001111</t>
  </si>
  <si>
    <t>00000000000010100</t>
  </si>
  <si>
    <t>10101</t>
  </si>
  <si>
    <t>00000001_00_00000010_00000011_0000_11_0_1_0_0000000000000010_0_000_0_0</t>
  </si>
  <si>
    <t>00000110_00_00001100_00001101_0000_11_0_1_0_0000000000001100_0_000_0_0</t>
  </si>
  <si>
    <t>00001001_00_00010100_00010101_0000_11_0_1_0_0000000000010100_0_000_0_0</t>
  </si>
  <si>
    <t>00000010_00_00000100_00000101_0000_11_0_0_0_0000000000000010_0_000_0_1</t>
  </si>
  <si>
    <t>00001010_00_00010110_10101_0000_11_0_1_0_0000000000000000_0_000_0_1</t>
  </si>
  <si>
    <t>00000011_00_00000110_00000011_0000_11_0_1_1_0000000000001101_0_000_0_0</t>
  </si>
  <si>
    <t>00000100_00_00001000_00001001_0000_00_0_1_0_0000000000000000_0_000_0_1</t>
  </si>
  <si>
    <t>00010001_00_00010100_00000000_1111_01_0_1_0_0000000000000000_0_000_0_1</t>
  </si>
  <si>
    <t>00000000_00_00010100_00010101_0000_11_0_1_0_0000000000000000_0_000_0_0</t>
  </si>
  <si>
    <t>00000101_00_00000100_00001010_0001_11_0_1_1_0000000000001111_0_000_0_0</t>
  </si>
  <si>
    <t>000000111_00_0001110_00001111_0010_11_0_1_1_0000000000001111_0_000_0_0</t>
  </si>
  <si>
    <t>00000011_00_00000110_00000100_0010_11_0_1_0_0000000000000110_0_000_0_0</t>
  </si>
  <si>
    <t>00000101_00_00010100_00001010_0100_11_0_1_0_0000000000011110_0_000_0_0</t>
  </si>
  <si>
    <t>00000110_00_00001100_00001101_0101_11_0_1_0_0000000011111110_0_000_0_0</t>
  </si>
  <si>
    <t>00001000_00_00000000_00010001_0111_10_0_1_0_0000000011101110_0_000_0_0</t>
  </si>
  <si>
    <t>00000111_00_00001110_00000000_0110_01_0_1_0_0000000011110001_0_000_0_0</t>
  </si>
  <si>
    <t>00000010_00_00000100_00000101_0001_11_0_1_0_0000000011111011_0_000_0_0</t>
  </si>
  <si>
    <t>00000100_00_00001000_00001001_0011_11_0_1_0_0000000011110110_0_000_0_0</t>
  </si>
  <si>
    <t>00001001_00_00010010_00000000_1000_01_0_1_0_0000000000001001_0_000_0_0</t>
  </si>
  <si>
    <t>00001011_00_00000000_00001111_1010_10_0_1_0_0000000000000111_0_000_0_0</t>
  </si>
  <si>
    <t>00001010_00_00010100_00000000_1001_01_0_1_0_0000000000101000_0_000_0_0</t>
  </si>
  <si>
    <t>00010000_00_00010100_00000000_1001_01_0_1_0_0000000000101000_0_000_0_0</t>
  </si>
  <si>
    <t>00001100_00_00000000_11110000_1011_10_0_1_0_0000000011100000_0_000_0_0</t>
  </si>
  <si>
    <t>00001101_00_11000000_00000011_1100_11_0_1_0_0000000000000110_0_000_0_0</t>
  </si>
  <si>
    <t>00001110_00_11100000_00000100_1101_11_0_1_0_0000000000001110_0_000_0_0</t>
  </si>
  <si>
    <t>00001111_00_11100000_00000100_1101_11_0_0_0_0000000000001110_0_000_0_0</t>
  </si>
  <si>
    <t>Error Flag on Both The Operation</t>
  </si>
  <si>
    <t>_00000000100000000</t>
  </si>
  <si>
    <t>00010001_00_10000000_10000000_0000_11_0_1_1_00000000100000000_1_000_0_0</t>
  </si>
  <si>
    <t>_00000000011111111</t>
  </si>
  <si>
    <t>00010010_00_01111111_01111111_0010_11_1_1_1_00000000011111111_0_000_0_0</t>
  </si>
  <si>
    <t>_00000000001111111</t>
  </si>
  <si>
    <t>00010011_00_11111111_10000000_0001_11_0_1_1_00000000001111111_0_000_0_0</t>
  </si>
  <si>
    <t>_11111111111111101</t>
  </si>
  <si>
    <t>00010100_00_10000000_10000010_0011_11_1_1_1_11111111111111101_0_000_1_0</t>
  </si>
  <si>
    <t>00010101_00_11111111_00000000_0010_11_1_1_1_00000000100000000_1_000_0_0</t>
  </si>
  <si>
    <t>_00000000000000000</t>
  </si>
  <si>
    <t>00010110_00_11111111_11111110_0011_11_1_1_1_00000000000000000_0_000_0_0</t>
  </si>
  <si>
    <t>00010111_00_11111111_00000000_0100_01_0_1_1_00000000100000000_1_000_0_0</t>
  </si>
  <si>
    <t>_11111111111111111</t>
  </si>
  <si>
    <t>00011000_00_00000000_00000000_0101_01_0_1_1_11111111111111111_0_000_1_0</t>
  </si>
  <si>
    <t>00011001_00_00000000_11111111_0110_10_0_1_1_00000000100000000_0_000_0_0</t>
  </si>
  <si>
    <t>_00000000000011111</t>
  </si>
  <si>
    <t>00011010_00_00000000_00100000_0111_10_0_1_1_00000000000011111_0_000_0_0</t>
  </si>
  <si>
    <t>00011100_00_01100100_11001000_1000_11_0_1_1_00000000000000000_0_001_0_0</t>
  </si>
  <si>
    <t>00011011_00_01111111_00100000_1000_11_0_1_1_00000000000000000_0_010_0_0</t>
  </si>
  <si>
    <t>00011101_00_00010000_00010000_1000_11_0_1_1_00000000000000000_0_100_0_0</t>
  </si>
  <si>
    <t>_00000000000010100</t>
  </si>
  <si>
    <t>_00000001101001000</t>
  </si>
  <si>
    <t>01010101</t>
  </si>
  <si>
    <t>00100101</t>
  </si>
  <si>
    <t>00011110_00_00000100_00000011_1001_11_0_1_1_00000000000010100_0_000_0_0</t>
  </si>
  <si>
    <t>00011111_00_00010100_00010101_1010_11_0_1_1_00000001101001000_0_000_0_0</t>
  </si>
  <si>
    <t>00100010_00_01010101_00100101_1011_11_0_1_1_00000000001111010_0_010_0_0</t>
  </si>
  <si>
    <t>_00000000001111010</t>
  </si>
  <si>
    <t>00100011_00_10000000_00000001_1011_11_0_1_1_11111111110000001_1_001_0_0</t>
  </si>
  <si>
    <t>00100100_00_11110110_11110110_1011_11_0_1_1_11111111111101100_1_100_0_0</t>
  </si>
  <si>
    <t>00100101_00_01111111_01111111_1011_11_0_1_1_00000000011111110_1_100_1_0</t>
  </si>
  <si>
    <t>00100101_00_01111111_00000001_1011_11_0_1_1_00000000010000000_1_010_1_0</t>
  </si>
  <si>
    <t>00100101_00_10000000_10000001_1011_11_0_1_1_11111111100000001_0_001_1_0</t>
  </si>
  <si>
    <t>00100101_00_01111110_00000010_1011_11_0_1_1_00000000010000000_1_010_1_0</t>
  </si>
  <si>
    <t>11110110</t>
  </si>
  <si>
    <t>01111110</t>
  </si>
  <si>
    <t>10000001</t>
  </si>
  <si>
    <t>00100110_00_01010101_00100101_1100_11_0_1_1_00000000000110000_0_010_0_0</t>
  </si>
  <si>
    <t>_11111111110000001</t>
  </si>
  <si>
    <t>_11111111111101100</t>
  </si>
  <si>
    <t>_00000000011111110</t>
  </si>
  <si>
    <t>_00000000010000000</t>
  </si>
  <si>
    <t>_11111111100000001</t>
  </si>
  <si>
    <t>_00000000000110000</t>
  </si>
  <si>
    <t>01000000</t>
  </si>
  <si>
    <t>_11111111101111111</t>
  </si>
  <si>
    <t>_00000000011000000</t>
  </si>
  <si>
    <t>_11111111110000000</t>
  </si>
  <si>
    <t>00100111_00_10000000_00000001_1100_11_0_1_1_11111111101111111_1_001_1_0</t>
  </si>
  <si>
    <t>00101000_00_11110110_11110110_1100_11_0_1_1_00000000000000000_0_100_0_0</t>
  </si>
  <si>
    <t>00101001_00_01000000_10000000_1100_11_0_1_1_00000000011000000_1_010_1_0</t>
  </si>
  <si>
    <t>00101010_00_10000000_01111111_1100_11_0_1_1_11111111100000001_1_001_1_0</t>
  </si>
  <si>
    <t>00101010_00_10000000_00000000_1100_11_0_1_1_11111111110000000_0_001_0_0</t>
  </si>
  <si>
    <t>00101010_00_01111111_11111111_1100_11_0_1_1_00000000010000000_1_010_1_0</t>
  </si>
  <si>
    <t>00110001_00_00000000_00000000_1011_11_0_1_1_00000000000000000_0_100_0_0</t>
  </si>
  <si>
    <t>00110000_00_11111111_11111111_1001_11_0_1_1_00000000000000000_0_000_1_0</t>
  </si>
  <si>
    <t>00101111_00_00000000_00000000_0111_10_0_1_1_11111111111111111_0_000_1_0</t>
  </si>
  <si>
    <t>00101110_00_11111111_00000000_0110_10_0_1_1_00000000100000000_1_000_0_1</t>
  </si>
  <si>
    <t>00101101_00_11111111_00000000_0100_01_0_1_1_00000000100000000_1_000_0_0</t>
  </si>
  <si>
    <t>00101100_00_00000000_00000001_0001_11_0_1_1_11111111111111111_0_000_1_0</t>
  </si>
  <si>
    <t>00101101</t>
  </si>
  <si>
    <t>00101110</t>
  </si>
  <si>
    <t>00101111</t>
  </si>
  <si>
    <t>00110000</t>
  </si>
  <si>
    <t>RES = OPB +1</t>
  </si>
  <si>
    <t>00110001</t>
  </si>
  <si>
    <t>signed numbers for subtractition</t>
  </si>
  <si>
    <t>_0000000001000000</t>
  </si>
  <si>
    <t>_0000000000000000</t>
  </si>
  <si>
    <t>operand B err for ROL_A_B</t>
  </si>
  <si>
    <t>input seleclction err in add</t>
  </si>
  <si>
    <t>input seleclction err in add_cin</t>
  </si>
  <si>
    <t>input seleclction err in sub</t>
  </si>
  <si>
    <t>input seleclction err in sub_cin</t>
  </si>
  <si>
    <t>input seleclction err in inc_a</t>
  </si>
  <si>
    <t>input seleclction err in inc_b</t>
  </si>
  <si>
    <t>input seleclction err in dec_a</t>
  </si>
  <si>
    <t>input seleclction err in dec_b</t>
  </si>
  <si>
    <t>input seleclction err in cmp</t>
  </si>
  <si>
    <t>input seleclction err in mul type 1</t>
  </si>
  <si>
    <t>input seleclction err in mul type 2</t>
  </si>
  <si>
    <t>input seleclction err in signed_add</t>
  </si>
  <si>
    <t>input seleclction err in signed_sub</t>
  </si>
  <si>
    <t>00010010_00_10000000_11110001_1101_11_0_1_0_0000000001000000_0_000_0_1</t>
  </si>
  <si>
    <t>00010011_00_10000000_10000000_0000_00_0_1_1_0000000000000000_0_000_0_1</t>
  </si>
  <si>
    <t>00010100_00_01111111_01111111_0010_00_1_1_1_0000000000000000_0_000_0_1</t>
  </si>
  <si>
    <t>00010101_00_11111111_10000000_0001_00_0_1_1_0000000000000000_0_000_0_1</t>
  </si>
  <si>
    <t>00010110_00_10000000_10000010_0011_00_1_1_1_0000000000000000_0_000_0_1</t>
  </si>
  <si>
    <t>00010111_00_11111111_00000000_0010_00_1_1_1_0000000000000000_0_000_0_1</t>
  </si>
  <si>
    <t>00011000_00_11111111_11111110_0011_00_1_1_1_0000000000000000_0_000_0_1</t>
  </si>
  <si>
    <t>00011001_00_11111111_00000000_0100_00_0_1_1_0000000000000000_0_000_0_1</t>
  </si>
  <si>
    <t>00011010_00_00000000_00000000_0101_00_0_1_1_0000000000000000_0_000_0_1</t>
  </si>
  <si>
    <t>00011011_00_00000000_00100000_0110_00_0_1_1_0000000000000000_0_000_0_1</t>
  </si>
  <si>
    <t>00011100_00_00000000_00100000_0111_00_0_1_1_0000000000000000_0_000_0_1</t>
  </si>
  <si>
    <t>00011101_00_01111111_00100000_1000_00_0_1_1_0000000000000000_0_000_0_1</t>
  </si>
  <si>
    <t>00011110_00_01100100_11001000_1000_00_0_1_1_0000000000000000_0_000_0_1</t>
  </si>
  <si>
    <t>00011111_00_00010000_00010000_1000_00_0_1_1_0000000000000000_0_000_0_1</t>
  </si>
  <si>
    <t>00100000_00_00000100_00000011_1001_00_0_1_1_0000000000000000_0_000_0_1</t>
  </si>
  <si>
    <t>00100001_00_00010100_00010101_1010_00_0_1_1_0000000000000000_0_000_0_1</t>
  </si>
  <si>
    <t>00100010_00_00010100_01111000_1011_00_0_1_1_0000000000000000_0_000_0_1</t>
  </si>
  <si>
    <t>00100011_00_10001100_01111000_1100_00_0_1_1_0000000000000000_0_000_0_1</t>
  </si>
  <si>
    <t>00100100_00_10000000_11111110_1100_00_0_1_1_0000000000000000_0_000_0_1</t>
  </si>
  <si>
    <t>err =1 , res=0</t>
  </si>
  <si>
    <t>err is produed and rotate left resut is obtained</t>
  </si>
  <si>
    <t>err_rol_a_b</t>
  </si>
  <si>
    <t>err_add</t>
  </si>
  <si>
    <t>err_add_cin</t>
  </si>
  <si>
    <t>err_sub</t>
  </si>
  <si>
    <t>err_sub_cin</t>
  </si>
  <si>
    <t>err_inc_a</t>
  </si>
  <si>
    <t>err_dec_a</t>
  </si>
  <si>
    <t>err_inc_b</t>
  </si>
  <si>
    <t>err_dec_b</t>
  </si>
  <si>
    <t>err_cmp</t>
  </si>
  <si>
    <t>err_mul type 1</t>
  </si>
  <si>
    <t>err_mul type 2</t>
  </si>
  <si>
    <t>err_signed_add</t>
  </si>
  <si>
    <t>err_signed_sub</t>
  </si>
  <si>
    <t xml:space="preserve">input valid is wrong and err flag is raised </t>
  </si>
  <si>
    <t>00000001_00_00000010_00000011_0000_00_0_1_0_0000000000000000_0_000_0_1</t>
  </si>
  <si>
    <t>00000010_00_00000100_00000101_0001_00_0_1_0_0000000000000000_0_000_0_1</t>
  </si>
  <si>
    <t>00000011_00_00000110_00000100_0010_00_0_1_0_0000000000000000_0_000_0_1</t>
  </si>
  <si>
    <t>00000100_00_00001000_00001001_0011_00_0_1_0_0000000000000000_0_000_0_1</t>
  </si>
  <si>
    <t>00000101_00_00010100_00001010_0100_00_0_1_0_0000000000000000_0_000_0_1</t>
  </si>
  <si>
    <t>00000110_00_00001100_00001101_0101_00_0_1_0_0000000000000000_0_000_0_1</t>
  </si>
  <si>
    <t>00000111_00_00001110_00000000_0110_00_0_1_0_0000000000000000_0_000_0_1</t>
  </si>
  <si>
    <t>00001000_00_00000000_00010001_0111_00_0_1_0_0000000000000000_0_000_0_1</t>
  </si>
  <si>
    <t>00001001_00_00010010_00000000_1000_00_0_1_0_0000000000000000_0_000_0_1</t>
  </si>
  <si>
    <t>00001010_00_00010100_00000000_1001_00_0_1_0_0000000000000000_0_000_0_1</t>
  </si>
  <si>
    <t>00001011_00_00000000_00001111_1010_00_0_1_0_0000000000000000_0_000_0_1</t>
  </si>
  <si>
    <t>00001100_00_00000000_11110000_1011_00_0_1_0_0000000000000000_0_000_0_1</t>
  </si>
  <si>
    <t>00001101_00_11000000_00000011_1100_00_0_1_0_0000000000000000_0_000_0_1</t>
  </si>
  <si>
    <t>00001110_00_11100000_00000100_1101_00_0_1_0_0000000000000000_0_000_0_1</t>
  </si>
  <si>
    <t>input seleclction err in and</t>
  </si>
  <si>
    <t>input seleclction err in nand</t>
  </si>
  <si>
    <t>input seleclction err in or</t>
  </si>
  <si>
    <t>input seleclction err in nor</t>
  </si>
  <si>
    <t>input seleclction err in xor</t>
  </si>
  <si>
    <t>input seleclction err in xnor</t>
  </si>
  <si>
    <t>input seleclction err in not_a</t>
  </si>
  <si>
    <t>input seleclction err in not_b</t>
  </si>
  <si>
    <t>input seleclction err in shr1_a</t>
  </si>
  <si>
    <t>input seleclction err in shl1_a</t>
  </si>
  <si>
    <t>input seleclction err in shr1_b</t>
  </si>
  <si>
    <t>input seleclction err in shl1_b</t>
  </si>
  <si>
    <t>input seleclction err in rol_a_b</t>
  </si>
  <si>
    <t>input seleclction err in ror_a_b</t>
  </si>
  <si>
    <t>commnd err in logical operation</t>
  </si>
  <si>
    <t>input cmd  is wrong , err flag is raised</t>
  </si>
  <si>
    <t>err_and</t>
  </si>
  <si>
    <t>err_nand</t>
  </si>
  <si>
    <t>err_or</t>
  </si>
  <si>
    <t>err_nor</t>
  </si>
  <si>
    <t>err_xor</t>
  </si>
  <si>
    <t>err_xnor</t>
  </si>
  <si>
    <t>err_not_a</t>
  </si>
  <si>
    <t>err_not_b</t>
  </si>
  <si>
    <t>err_shr1_a</t>
  </si>
  <si>
    <t>err_shl1_a</t>
  </si>
  <si>
    <t>err_shr1_b</t>
  </si>
  <si>
    <t>err_shl1_b</t>
  </si>
  <si>
    <t>err_ror_a_b</t>
  </si>
  <si>
    <t>cmd_err</t>
  </si>
  <si>
    <t>unsigned_subtraction</t>
  </si>
  <si>
    <t>subtration_without_carry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</si>
</sst>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 defaultTableStyle="TableStyleMedium2" defaultPivotStyle="PivotStyleLight16">
    <tableStyle name="Test Plan-style" pivot="0" count="3" xr9:uid="{EFD70E5F-2FF5-476B-9E48-ED3B795687F6}">
      <tableStyleElement type="headerRow" dxfId="8"/>
      <tableStyleElement type="firstRowStripe" dxfId="7"/>
      <tableStyleElement type="secondRowStripe" dxfId="6"/>
    </tableStyle>
    <tableStyle name="ALU Test Plan-style" pivot="0" count="3" xr9:uid="{4C1CB096-7EBA-4DED-8582-A5CFEFEDF8E1}">
      <tableStyleElement type="headerRow" dxfId="5"/>
      <tableStyleElement type="firstRowStripe" dxfId="4"/>
      <tableStyleElement type="secondRowStripe" dxfId="3"/>
    </tableStyle>
    <tableStyle name="ALU Test Plan-style 2" pivot="0" count="3" xr9:uid="{27C5609B-7E93-49E3-9A58-D3200ADCD686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30A2-4D1E-4595-B829-C064ACB75255}">
  <sheetPr codeName="Sheet1"/>
  <dimension ref="A1:AG110"/>
  <sheetViews>
    <sheetView tabSelected="1" topLeftCell="B56" zoomScaleNormal="100" workbookViewId="0">
      <selection activeCell="B112" sqref="B112"/>
    </sheetView>
  </sheetViews>
  <sheetFormatPr defaultRowHeight="14.4" x14ac:dyDescent="0.3"/>
  <cols>
    <col min="1" max="1" width="58.33203125" style="4" customWidth="1"/>
    <col min="2" max="2" width="35.5546875" style="4" customWidth="1"/>
    <col min="3" max="3" width="26.33203125" style="4" customWidth="1"/>
    <col min="4" max="4" width="55.77734375" style="4" customWidth="1"/>
    <col min="5" max="5" width="13" style="4" customWidth="1"/>
    <col min="6" max="6" width="55.44140625" style="4" customWidth="1"/>
    <col min="7" max="7" width="14.21875" style="4" customWidth="1"/>
    <col min="8" max="8" width="12.109375" style="4" customWidth="1"/>
    <col min="9" max="9" width="11.5546875" style="4" customWidth="1"/>
    <col min="10" max="10" width="12.21875" style="4" customWidth="1"/>
    <col min="11" max="11" width="7.77734375" style="4" customWidth="1"/>
    <col min="12" max="12" width="14.6640625" style="4" customWidth="1"/>
    <col min="13" max="14" width="6.21875" style="4" customWidth="1"/>
    <col min="15" max="15" width="7.44140625" style="4" customWidth="1"/>
    <col min="16" max="16" width="23" style="4" customWidth="1"/>
    <col min="17" max="17" width="7.77734375" style="4" customWidth="1"/>
    <col min="18" max="18" width="7.44140625" style="4" customWidth="1"/>
    <col min="19" max="19" width="5.6640625" style="4" customWidth="1"/>
    <col min="20" max="20" width="6.21875" style="4" customWidth="1"/>
    <col min="21" max="21" width="72.44140625" style="4" customWidth="1"/>
    <col min="22" max="16384" width="8.88671875" style="4"/>
  </cols>
  <sheetData>
    <row r="1" spans="1:21" x14ac:dyDescent="0.3">
      <c r="U1" s="8" t="s">
        <v>254</v>
      </c>
    </row>
    <row r="2" spans="1:21" x14ac:dyDescent="0.3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177</v>
      </c>
      <c r="H2" s="1" t="s">
        <v>178</v>
      </c>
      <c r="I2" s="6" t="s">
        <v>179</v>
      </c>
      <c r="J2" s="5" t="s">
        <v>180</v>
      </c>
      <c r="K2" s="5" t="s">
        <v>17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</row>
    <row r="3" spans="1:21" ht="36" customHeight="1" thickBot="1" x14ac:dyDescent="0.65">
      <c r="A3" s="9" t="s">
        <v>6</v>
      </c>
      <c r="B3" s="10"/>
      <c r="C3" s="10"/>
      <c r="D3" s="10"/>
      <c r="E3" s="10"/>
      <c r="F3" s="10"/>
      <c r="G3" s="10"/>
      <c r="H3" s="10"/>
      <c r="U3" s="7" t="s">
        <v>254</v>
      </c>
    </row>
    <row r="4" spans="1:21" ht="15" thickTop="1" x14ac:dyDescent="0.3">
      <c r="A4" s="4">
        <v>1</v>
      </c>
      <c r="B4" s="4" t="s">
        <v>7</v>
      </c>
      <c r="C4" s="4" t="s">
        <v>30</v>
      </c>
      <c r="D4" s="4" t="s">
        <v>32</v>
      </c>
      <c r="E4" s="4">
        <v>1</v>
      </c>
      <c r="F4" s="4" t="s">
        <v>41</v>
      </c>
      <c r="G4" s="7"/>
      <c r="U4" s="7"/>
    </row>
    <row r="5" spans="1:21" x14ac:dyDescent="0.3">
      <c r="A5" s="4">
        <v>2</v>
      </c>
      <c r="B5" s="4" t="s">
        <v>8</v>
      </c>
      <c r="C5" s="4" t="s">
        <v>9</v>
      </c>
      <c r="D5" s="4" t="s">
        <v>36</v>
      </c>
      <c r="E5" s="4">
        <v>2</v>
      </c>
      <c r="F5" s="4" t="s">
        <v>43</v>
      </c>
    </row>
    <row r="6" spans="1:21" x14ac:dyDescent="0.3">
      <c r="A6" s="4">
        <v>3</v>
      </c>
      <c r="B6" s="4" t="s">
        <v>10</v>
      </c>
      <c r="C6" s="4" t="s">
        <v>11</v>
      </c>
      <c r="D6" s="4" t="s">
        <v>33</v>
      </c>
      <c r="E6" s="4">
        <v>3</v>
      </c>
      <c r="F6" s="4" t="s">
        <v>42</v>
      </c>
      <c r="G6" s="7" t="s">
        <v>191</v>
      </c>
      <c r="H6" s="7" t="s">
        <v>227</v>
      </c>
      <c r="I6" s="7" t="s">
        <v>256</v>
      </c>
      <c r="J6" s="7" t="s">
        <v>193</v>
      </c>
      <c r="K6" s="7" t="s">
        <v>229</v>
      </c>
      <c r="L6" s="7" t="s">
        <v>210</v>
      </c>
      <c r="M6" s="7" t="s">
        <v>207</v>
      </c>
      <c r="N6" s="7" t="s">
        <v>208</v>
      </c>
      <c r="O6" s="7" t="s">
        <v>207</v>
      </c>
      <c r="P6" s="7" t="s">
        <v>286</v>
      </c>
      <c r="Q6" s="7" t="s">
        <v>207</v>
      </c>
      <c r="R6" s="7" t="s">
        <v>243</v>
      </c>
      <c r="S6" s="7" t="s">
        <v>207</v>
      </c>
      <c r="T6" s="7" t="s">
        <v>207</v>
      </c>
      <c r="U6" s="7" t="s">
        <v>292</v>
      </c>
    </row>
    <row r="7" spans="1:21" x14ac:dyDescent="0.3">
      <c r="A7" s="4">
        <v>4</v>
      </c>
      <c r="B7" s="4" t="s">
        <v>12</v>
      </c>
      <c r="C7" s="4" t="s">
        <v>13</v>
      </c>
      <c r="D7" s="4" t="s">
        <v>34</v>
      </c>
      <c r="F7" s="4" t="s">
        <v>260</v>
      </c>
      <c r="G7" s="7" t="s">
        <v>256</v>
      </c>
      <c r="H7" s="7" t="s">
        <v>227</v>
      </c>
      <c r="I7" s="7" t="s">
        <v>194</v>
      </c>
      <c r="J7" s="7" t="s">
        <v>195</v>
      </c>
      <c r="K7" s="7" t="s">
        <v>229</v>
      </c>
      <c r="L7" s="7" t="s">
        <v>210</v>
      </c>
      <c r="M7" s="7" t="s">
        <v>207</v>
      </c>
      <c r="N7" s="7" t="s">
        <v>207</v>
      </c>
      <c r="O7" s="7" t="s">
        <v>207</v>
      </c>
      <c r="P7" s="7" t="s">
        <v>286</v>
      </c>
      <c r="Q7" s="7" t="s">
        <v>207</v>
      </c>
      <c r="R7" s="7" t="s">
        <v>243</v>
      </c>
      <c r="S7" s="7" t="s">
        <v>207</v>
      </c>
      <c r="T7" s="7" t="s">
        <v>208</v>
      </c>
      <c r="U7" s="7" t="s">
        <v>295</v>
      </c>
    </row>
    <row r="8" spans="1:21" x14ac:dyDescent="0.3">
      <c r="A8" s="4">
        <v>5</v>
      </c>
      <c r="B8" s="4" t="s">
        <v>26</v>
      </c>
      <c r="C8" s="4" t="s">
        <v>28</v>
      </c>
      <c r="D8" s="4" t="s">
        <v>35</v>
      </c>
      <c r="E8" s="4">
        <v>4</v>
      </c>
      <c r="F8" s="4" t="s">
        <v>52</v>
      </c>
      <c r="G8" s="7" t="s">
        <v>193</v>
      </c>
      <c r="H8" s="7" t="s">
        <v>227</v>
      </c>
      <c r="I8" s="7" t="s">
        <v>196</v>
      </c>
      <c r="J8" s="7" t="s">
        <v>197</v>
      </c>
      <c r="K8" s="7" t="s">
        <v>229</v>
      </c>
      <c r="L8" s="7" t="s">
        <v>210</v>
      </c>
      <c r="M8" s="7" t="s">
        <v>207</v>
      </c>
      <c r="N8" s="7" t="s">
        <v>208</v>
      </c>
      <c r="O8" s="7" t="s">
        <v>208</v>
      </c>
      <c r="P8" s="7" t="s">
        <v>287</v>
      </c>
      <c r="Q8" s="7" t="s">
        <v>207</v>
      </c>
      <c r="R8" s="7" t="s">
        <v>243</v>
      </c>
      <c r="S8" s="7" t="s">
        <v>207</v>
      </c>
      <c r="T8" s="7" t="s">
        <v>207</v>
      </c>
      <c r="U8" s="7" t="s">
        <v>297</v>
      </c>
    </row>
    <row r="9" spans="1:21" x14ac:dyDescent="0.3">
      <c r="A9" s="4">
        <v>6</v>
      </c>
      <c r="B9" s="4" t="s">
        <v>27</v>
      </c>
      <c r="C9" s="4" t="s">
        <v>29</v>
      </c>
      <c r="D9" s="4" t="s">
        <v>37</v>
      </c>
      <c r="F9" s="4" t="s">
        <v>44</v>
      </c>
      <c r="G9" s="7" t="s">
        <v>194</v>
      </c>
      <c r="H9" s="7" t="s">
        <v>227</v>
      </c>
      <c r="I9" s="7" t="s">
        <v>198</v>
      </c>
      <c r="J9" s="7" t="s">
        <v>199</v>
      </c>
      <c r="K9" s="7" t="s">
        <v>229</v>
      </c>
      <c r="L9" s="7" t="s">
        <v>227</v>
      </c>
      <c r="M9" s="7" t="s">
        <v>207</v>
      </c>
      <c r="N9" s="7" t="s">
        <v>208</v>
      </c>
      <c r="O9" s="7" t="s">
        <v>207</v>
      </c>
      <c r="P9" s="7" t="s">
        <v>285</v>
      </c>
      <c r="Q9" s="7" t="s">
        <v>207</v>
      </c>
      <c r="R9" s="7" t="s">
        <v>243</v>
      </c>
      <c r="S9" s="7" t="s">
        <v>207</v>
      </c>
      <c r="T9" s="7" t="s">
        <v>208</v>
      </c>
      <c r="U9" s="7" t="s">
        <v>298</v>
      </c>
    </row>
    <row r="10" spans="1:21" x14ac:dyDescent="0.3">
      <c r="A10" s="4">
        <v>5</v>
      </c>
      <c r="B10" s="4" t="s">
        <v>14</v>
      </c>
      <c r="C10" s="4" t="s">
        <v>258</v>
      </c>
      <c r="D10" s="4" t="s">
        <v>15</v>
      </c>
      <c r="E10" s="4">
        <v>5</v>
      </c>
      <c r="F10" s="4" t="s">
        <v>45</v>
      </c>
      <c r="G10" s="7" t="s">
        <v>195</v>
      </c>
      <c r="H10" s="7" t="s">
        <v>227</v>
      </c>
      <c r="I10" s="7" t="s">
        <v>194</v>
      </c>
      <c r="J10" s="7" t="s">
        <v>200</v>
      </c>
      <c r="K10" s="7" t="s">
        <v>231</v>
      </c>
      <c r="L10" s="7" t="s">
        <v>227</v>
      </c>
      <c r="M10" s="7" t="s">
        <v>207</v>
      </c>
      <c r="N10" s="7" t="s">
        <v>208</v>
      </c>
      <c r="O10" s="7" t="s">
        <v>208</v>
      </c>
      <c r="P10" s="7" t="s">
        <v>289</v>
      </c>
      <c r="Q10" s="7" t="s">
        <v>207</v>
      </c>
      <c r="R10" s="7" t="s">
        <v>243</v>
      </c>
      <c r="S10" s="7" t="s">
        <v>207</v>
      </c>
      <c r="T10" s="7" t="s">
        <v>207</v>
      </c>
      <c r="U10" s="7" t="s">
        <v>301</v>
      </c>
    </row>
    <row r="11" spans="1:21" x14ac:dyDescent="0.3">
      <c r="A11" s="4">
        <v>6</v>
      </c>
      <c r="B11" s="4" t="s">
        <v>257</v>
      </c>
      <c r="C11" s="4" t="s">
        <v>259</v>
      </c>
      <c r="D11" s="4" t="s">
        <v>16</v>
      </c>
      <c r="F11" s="4" t="s">
        <v>46</v>
      </c>
      <c r="G11" s="7" t="s">
        <v>196</v>
      </c>
      <c r="H11" s="7" t="s">
        <v>227</v>
      </c>
      <c r="I11" s="7" t="s">
        <v>202</v>
      </c>
      <c r="J11" s="7" t="s">
        <v>203</v>
      </c>
      <c r="K11" s="7" t="s">
        <v>229</v>
      </c>
      <c r="L11" s="7" t="s">
        <v>210</v>
      </c>
      <c r="M11" s="7" t="s">
        <v>207</v>
      </c>
      <c r="N11" s="7" t="s">
        <v>208</v>
      </c>
      <c r="O11" s="7" t="s">
        <v>207</v>
      </c>
      <c r="P11" s="7" t="s">
        <v>288</v>
      </c>
      <c r="Q11" s="7" t="s">
        <v>207</v>
      </c>
      <c r="R11" s="7" t="s">
        <v>243</v>
      </c>
      <c r="S11" s="7" t="s">
        <v>207</v>
      </c>
      <c r="T11" s="7" t="s">
        <v>207</v>
      </c>
      <c r="U11" s="7" t="s">
        <v>293</v>
      </c>
    </row>
    <row r="12" spans="1:21" x14ac:dyDescent="0.3">
      <c r="A12" s="4">
        <v>7</v>
      </c>
      <c r="B12" s="4" t="s">
        <v>17</v>
      </c>
      <c r="C12" s="4" t="s">
        <v>18</v>
      </c>
      <c r="D12" s="4" t="s">
        <v>18</v>
      </c>
      <c r="E12" s="4">
        <v>6</v>
      </c>
      <c r="F12" s="4" t="s">
        <v>47</v>
      </c>
      <c r="G12" s="7" t="s">
        <v>197</v>
      </c>
      <c r="H12" s="7" t="s">
        <v>227</v>
      </c>
      <c r="I12" s="7" t="s">
        <v>204</v>
      </c>
      <c r="J12" s="7" t="s">
        <v>205</v>
      </c>
      <c r="K12" s="8" t="s">
        <v>232</v>
      </c>
      <c r="L12" s="7" t="s">
        <v>210</v>
      </c>
      <c r="M12" s="7" t="s">
        <v>207</v>
      </c>
      <c r="N12" s="7" t="s">
        <v>208</v>
      </c>
      <c r="O12" s="7" t="s">
        <v>208</v>
      </c>
      <c r="P12" s="7" t="s">
        <v>289</v>
      </c>
      <c r="Q12" s="7" t="s">
        <v>207</v>
      </c>
      <c r="R12" s="7" t="s">
        <v>243</v>
      </c>
      <c r="S12" s="7" t="s">
        <v>207</v>
      </c>
      <c r="T12" s="7" t="s">
        <v>207</v>
      </c>
      <c r="U12" s="7" t="s">
        <v>302</v>
      </c>
    </row>
    <row r="13" spans="1:21" x14ac:dyDescent="0.3">
      <c r="A13" s="4">
        <v>8</v>
      </c>
      <c r="B13" s="4" t="s">
        <v>19</v>
      </c>
      <c r="C13" s="4" t="s">
        <v>20</v>
      </c>
      <c r="D13" s="4" t="s">
        <v>20</v>
      </c>
      <c r="F13" s="4" t="s">
        <v>48</v>
      </c>
      <c r="G13" s="7" t="s">
        <v>211</v>
      </c>
      <c r="H13" s="7" t="s">
        <v>227</v>
      </c>
      <c r="I13" s="7" t="s">
        <v>192</v>
      </c>
      <c r="J13" s="7" t="s">
        <v>247</v>
      </c>
      <c r="K13" s="7" t="s">
        <v>255</v>
      </c>
      <c r="L13" s="7" t="s">
        <v>228</v>
      </c>
      <c r="M13" s="7" t="s">
        <v>207</v>
      </c>
      <c r="N13" s="7" t="s">
        <v>208</v>
      </c>
      <c r="O13" s="7" t="s">
        <v>207</v>
      </c>
      <c r="P13" s="7" t="s">
        <v>285</v>
      </c>
      <c r="Q13" s="7" t="s">
        <v>207</v>
      </c>
      <c r="R13" s="7" t="s">
        <v>243</v>
      </c>
      <c r="S13" s="7" t="s">
        <v>207</v>
      </c>
      <c r="T13" s="7" t="s">
        <v>208</v>
      </c>
      <c r="U13" s="7" t="s">
        <v>299</v>
      </c>
    </row>
    <row r="14" spans="1:21" x14ac:dyDescent="0.3">
      <c r="A14" s="4">
        <v>9</v>
      </c>
      <c r="B14" s="4" t="s">
        <v>21</v>
      </c>
      <c r="C14" s="4" t="s">
        <v>31</v>
      </c>
      <c r="D14" s="4" t="s">
        <v>40</v>
      </c>
      <c r="E14" s="4">
        <v>7</v>
      </c>
      <c r="F14" s="4" t="s">
        <v>49</v>
      </c>
      <c r="G14" s="7" t="s">
        <v>247</v>
      </c>
      <c r="H14" s="7" t="s">
        <v>227</v>
      </c>
      <c r="I14" s="7" t="s">
        <v>212</v>
      </c>
      <c r="J14" s="7" t="s">
        <v>213</v>
      </c>
      <c r="K14" s="7" t="s">
        <v>229</v>
      </c>
      <c r="L14" s="7" t="s">
        <v>210</v>
      </c>
      <c r="M14" s="7" t="s">
        <v>207</v>
      </c>
      <c r="N14" s="7" t="s">
        <v>208</v>
      </c>
      <c r="O14" s="7" t="s">
        <v>208</v>
      </c>
      <c r="P14" s="7" t="s">
        <v>285</v>
      </c>
      <c r="Q14" s="7" t="s">
        <v>207</v>
      </c>
      <c r="R14" s="7" t="s">
        <v>243</v>
      </c>
      <c r="S14" s="7" t="s">
        <v>207</v>
      </c>
      <c r="T14" s="7" t="s">
        <v>207</v>
      </c>
      <c r="U14" s="7" t="s">
        <v>300</v>
      </c>
    </row>
    <row r="15" spans="1:21" x14ac:dyDescent="0.3">
      <c r="A15" s="4">
        <v>10</v>
      </c>
      <c r="B15" s="4" t="s">
        <v>22</v>
      </c>
      <c r="C15" s="4" t="s">
        <v>23</v>
      </c>
      <c r="D15" s="4" t="s">
        <v>39</v>
      </c>
      <c r="E15" s="4">
        <v>8</v>
      </c>
      <c r="F15" s="4" t="s">
        <v>50</v>
      </c>
      <c r="G15" s="7" t="s">
        <v>199</v>
      </c>
      <c r="H15" s="7" t="s">
        <v>227</v>
      </c>
      <c r="I15" s="7" t="s">
        <v>192</v>
      </c>
      <c r="J15" s="7" t="s">
        <v>214</v>
      </c>
      <c r="K15" s="7" t="s">
        <v>229</v>
      </c>
      <c r="L15" s="7" t="s">
        <v>210</v>
      </c>
      <c r="M15" s="7" t="s">
        <v>207</v>
      </c>
      <c r="N15" s="7" t="s">
        <v>208</v>
      </c>
      <c r="O15" s="7" t="s">
        <v>207</v>
      </c>
      <c r="P15" s="7" t="s">
        <v>290</v>
      </c>
      <c r="Q15" s="7" t="s">
        <v>207</v>
      </c>
      <c r="R15" s="7" t="s">
        <v>243</v>
      </c>
      <c r="S15" s="7" t="s">
        <v>207</v>
      </c>
      <c r="T15" s="7" t="s">
        <v>207</v>
      </c>
      <c r="U15" s="7" t="s">
        <v>294</v>
      </c>
    </row>
    <row r="16" spans="1:21" x14ac:dyDescent="0.3">
      <c r="A16" s="4">
        <v>11</v>
      </c>
      <c r="B16" s="4" t="s">
        <v>24</v>
      </c>
      <c r="C16" s="4" t="s">
        <v>25</v>
      </c>
      <c r="D16" s="4" t="s">
        <v>38</v>
      </c>
      <c r="F16" s="4" t="s">
        <v>51</v>
      </c>
      <c r="G16" s="7" t="s">
        <v>200</v>
      </c>
      <c r="H16" s="7" t="s">
        <v>227</v>
      </c>
      <c r="I16" s="7" t="s">
        <v>215</v>
      </c>
      <c r="J16" s="7" t="s">
        <v>291</v>
      </c>
      <c r="K16" s="7" t="s">
        <v>229</v>
      </c>
      <c r="L16" s="7" t="s">
        <v>210</v>
      </c>
      <c r="M16" s="7" t="s">
        <v>207</v>
      </c>
      <c r="N16" s="7" t="s">
        <v>208</v>
      </c>
      <c r="O16" s="7" t="s">
        <v>208</v>
      </c>
      <c r="P16" s="7" t="s">
        <v>285</v>
      </c>
      <c r="Q16" s="7" t="s">
        <v>207</v>
      </c>
      <c r="R16" s="7" t="s">
        <v>243</v>
      </c>
      <c r="S16" s="7" t="s">
        <v>207</v>
      </c>
      <c r="T16" s="7" t="s">
        <v>208</v>
      </c>
      <c r="U16" s="7" t="s">
        <v>296</v>
      </c>
    </row>
    <row r="17" spans="1:21" x14ac:dyDescent="0.3">
      <c r="Q17" s="7"/>
      <c r="U17" s="7" t="s">
        <v>254</v>
      </c>
    </row>
    <row r="19" spans="1:21" ht="31.8" thickBot="1" x14ac:dyDescent="0.65">
      <c r="A19" s="9" t="s">
        <v>160</v>
      </c>
      <c r="B19" s="10"/>
      <c r="C19" s="10"/>
      <c r="D19" s="10"/>
      <c r="E19" s="10"/>
      <c r="F19" s="10"/>
    </row>
    <row r="20" spans="1:21" ht="15" thickTop="1" x14ac:dyDescent="0.3">
      <c r="A20" s="4">
        <v>12</v>
      </c>
      <c r="B20" s="4" t="s">
        <v>53</v>
      </c>
      <c r="C20" s="4" t="s">
        <v>54</v>
      </c>
      <c r="D20" s="4" t="s">
        <v>55</v>
      </c>
      <c r="F20" s="4" t="s">
        <v>56</v>
      </c>
      <c r="G20" s="7" t="s">
        <v>191</v>
      </c>
      <c r="H20" s="4" t="str">
        <f>DEC2BIN(0,2)</f>
        <v>00</v>
      </c>
      <c r="I20" s="4" t="str">
        <f>DEC2BIN(2,8)</f>
        <v>00000010</v>
      </c>
      <c r="J20" s="4" t="s">
        <v>270</v>
      </c>
      <c r="K20" s="4" t="str">
        <f>DEC2BIN(0,4)</f>
        <v>0000</v>
      </c>
      <c r="L20" s="4">
        <v>11</v>
      </c>
      <c r="M20" s="4">
        <v>0</v>
      </c>
      <c r="N20" s="4">
        <v>1</v>
      </c>
      <c r="O20" s="4">
        <v>0</v>
      </c>
      <c r="P20" s="4" t="s">
        <v>261</v>
      </c>
      <c r="Q20" s="4">
        <v>0</v>
      </c>
      <c r="R20" s="4" t="s">
        <v>263</v>
      </c>
      <c r="S20" s="7" t="s">
        <v>207</v>
      </c>
      <c r="T20" s="4">
        <v>0</v>
      </c>
      <c r="U20" s="7" t="s">
        <v>292</v>
      </c>
    </row>
    <row r="21" spans="1:21" x14ac:dyDescent="0.3">
      <c r="A21" s="4">
        <v>13</v>
      </c>
      <c r="B21" s="4" t="s">
        <v>57</v>
      </c>
      <c r="C21" s="4" t="s">
        <v>58</v>
      </c>
      <c r="D21" s="4" t="s">
        <v>59</v>
      </c>
      <c r="F21" s="4" t="s">
        <v>60</v>
      </c>
      <c r="G21" s="7" t="s">
        <v>193</v>
      </c>
      <c r="H21" s="4" t="str">
        <f t="shared" ref="H21:H35" si="0">DEC2BIN(0,2)</f>
        <v>00</v>
      </c>
      <c r="I21" s="4" t="str">
        <f>DEC2BIN(4,8)</f>
        <v>00000100</v>
      </c>
      <c r="J21" s="4" t="s">
        <v>264</v>
      </c>
      <c r="K21" s="4" t="str">
        <f>DEC2BIN(2,4)</f>
        <v>0010</v>
      </c>
      <c r="L21" s="4">
        <v>11</v>
      </c>
      <c r="M21" s="4">
        <v>0</v>
      </c>
      <c r="N21" s="4">
        <v>1</v>
      </c>
      <c r="O21" s="4">
        <v>0</v>
      </c>
      <c r="P21" s="4" t="s">
        <v>265</v>
      </c>
      <c r="Q21" s="4">
        <v>0</v>
      </c>
      <c r="R21" s="4" t="str">
        <f>DEC2BIN(0,3)</f>
        <v>000</v>
      </c>
      <c r="S21" s="7" t="s">
        <v>207</v>
      </c>
      <c r="T21" s="4">
        <v>0</v>
      </c>
      <c r="U21" s="4" t="s">
        <v>303</v>
      </c>
    </row>
    <row r="22" spans="1:21" x14ac:dyDescent="0.3">
      <c r="A22" s="4">
        <v>14</v>
      </c>
      <c r="B22" s="4" t="s">
        <v>61</v>
      </c>
      <c r="C22" s="4" t="s">
        <v>62</v>
      </c>
      <c r="D22" s="4" t="s">
        <v>63</v>
      </c>
      <c r="F22" s="4" t="s">
        <v>64</v>
      </c>
      <c r="G22" s="7" t="s">
        <v>195</v>
      </c>
      <c r="H22" s="4" t="str">
        <f t="shared" si="0"/>
        <v>00</v>
      </c>
      <c r="I22" s="4" t="str">
        <f>DEC2BIN(20,8)</f>
        <v>00010100</v>
      </c>
      <c r="J22" s="4" t="s">
        <v>266</v>
      </c>
      <c r="K22" s="4" t="str">
        <f>DEC2BIN(4,4)</f>
        <v>0100</v>
      </c>
      <c r="L22" s="4">
        <v>11</v>
      </c>
      <c r="M22" s="4">
        <v>0</v>
      </c>
      <c r="N22" s="4">
        <v>1</v>
      </c>
      <c r="O22" s="4">
        <v>0</v>
      </c>
      <c r="P22" s="4" t="s">
        <v>267</v>
      </c>
      <c r="Q22" s="4">
        <v>0</v>
      </c>
      <c r="R22" s="4" t="str">
        <f t="shared" ref="R22:R35" si="1">DEC2BIN(0,3)</f>
        <v>000</v>
      </c>
      <c r="S22" s="7" t="s">
        <v>207</v>
      </c>
      <c r="T22" s="4">
        <v>0</v>
      </c>
      <c r="U22" s="4" t="s">
        <v>304</v>
      </c>
    </row>
    <row r="23" spans="1:21" x14ac:dyDescent="0.3">
      <c r="A23" s="4">
        <v>15</v>
      </c>
      <c r="B23" s="4" t="s">
        <v>65</v>
      </c>
      <c r="C23" s="4" t="s">
        <v>66</v>
      </c>
      <c r="D23" s="4" t="s">
        <v>67</v>
      </c>
      <c r="F23" s="4" t="s">
        <v>68</v>
      </c>
      <c r="G23" s="7" t="s">
        <v>196</v>
      </c>
      <c r="H23" s="4" t="str">
        <f t="shared" si="0"/>
        <v>00</v>
      </c>
      <c r="I23" s="4" t="str">
        <f>DEC2BIN(12,8)</f>
        <v>00001100</v>
      </c>
      <c r="J23" s="4" t="s">
        <v>268</v>
      </c>
      <c r="K23" s="4" t="str">
        <f>DEC2BIN(5,4)</f>
        <v>0101</v>
      </c>
      <c r="L23" s="4">
        <v>11</v>
      </c>
      <c r="M23" s="4">
        <v>0</v>
      </c>
      <c r="N23" s="4">
        <v>1</v>
      </c>
      <c r="O23" s="4">
        <v>0</v>
      </c>
      <c r="P23" s="4" t="s">
        <v>269</v>
      </c>
      <c r="Q23" s="4">
        <v>0</v>
      </c>
      <c r="R23" s="4" t="str">
        <f t="shared" si="1"/>
        <v>000</v>
      </c>
      <c r="S23" s="7" t="s">
        <v>207</v>
      </c>
      <c r="T23" s="4">
        <v>0</v>
      </c>
      <c r="U23" s="4" t="s">
        <v>305</v>
      </c>
    </row>
    <row r="24" spans="1:21" x14ac:dyDescent="0.3">
      <c r="A24" s="4">
        <v>16</v>
      </c>
      <c r="B24" s="4" t="s">
        <v>69</v>
      </c>
      <c r="C24" s="4" t="s">
        <v>70</v>
      </c>
      <c r="D24" s="4" t="s">
        <v>71</v>
      </c>
      <c r="F24" s="4" t="s">
        <v>72</v>
      </c>
      <c r="G24" s="7" t="s">
        <v>198</v>
      </c>
      <c r="H24" s="4" t="str">
        <f t="shared" si="0"/>
        <v>00</v>
      </c>
      <c r="I24" s="4" t="str">
        <f>DEC2BIN(0,8)</f>
        <v>00000000</v>
      </c>
      <c r="J24" s="4" t="s">
        <v>271</v>
      </c>
      <c r="K24" s="4" t="str">
        <f>DEC2BIN(7,4)</f>
        <v>0111</v>
      </c>
      <c r="L24" s="4">
        <v>10</v>
      </c>
      <c r="M24" s="4">
        <v>0</v>
      </c>
      <c r="N24" s="4">
        <v>1</v>
      </c>
      <c r="O24" s="4">
        <v>0</v>
      </c>
      <c r="P24" s="4" t="s">
        <v>272</v>
      </c>
      <c r="Q24" s="4">
        <v>0</v>
      </c>
      <c r="R24" s="4" t="str">
        <f t="shared" si="1"/>
        <v>000</v>
      </c>
      <c r="S24" s="7" t="s">
        <v>207</v>
      </c>
      <c r="T24" s="4">
        <v>0</v>
      </c>
      <c r="U24" s="4" t="s">
        <v>306</v>
      </c>
    </row>
    <row r="25" spans="1:21" x14ac:dyDescent="0.3">
      <c r="A25" s="4">
        <v>17</v>
      </c>
      <c r="B25" s="4" t="s">
        <v>73</v>
      </c>
      <c r="C25" s="4" t="s">
        <v>74</v>
      </c>
      <c r="D25" s="4" t="s">
        <v>75</v>
      </c>
      <c r="F25" s="4" t="s">
        <v>76</v>
      </c>
      <c r="G25" s="7" t="s">
        <v>197</v>
      </c>
      <c r="H25" s="4" t="str">
        <f t="shared" si="0"/>
        <v>00</v>
      </c>
      <c r="I25" s="4" t="str">
        <f>DEC2BIN(7,8)</f>
        <v>00000111</v>
      </c>
      <c r="J25" s="4" t="s">
        <v>273</v>
      </c>
      <c r="K25" s="4" t="str">
        <f>DEC2BIN(6,4)</f>
        <v>0110</v>
      </c>
      <c r="L25" s="4" t="str">
        <f>DEC2BIN(1,2)</f>
        <v>01</v>
      </c>
      <c r="M25" s="4">
        <v>0</v>
      </c>
      <c r="N25" s="4">
        <v>1</v>
      </c>
      <c r="O25" s="4">
        <v>0</v>
      </c>
      <c r="P25" s="4" t="s">
        <v>274</v>
      </c>
      <c r="Q25" s="4">
        <v>0</v>
      </c>
      <c r="R25" s="4" t="str">
        <f t="shared" si="1"/>
        <v>000</v>
      </c>
      <c r="S25" s="7" t="s">
        <v>207</v>
      </c>
      <c r="T25" s="4">
        <v>0</v>
      </c>
      <c r="U25" s="4" t="s">
        <v>307</v>
      </c>
    </row>
    <row r="26" spans="1:21" x14ac:dyDescent="0.3">
      <c r="A26" s="4">
        <v>18</v>
      </c>
      <c r="B26" s="4" t="s">
        <v>77</v>
      </c>
      <c r="C26" s="4" t="s">
        <v>78</v>
      </c>
      <c r="D26" s="4" t="s">
        <v>79</v>
      </c>
      <c r="F26" s="4" t="s">
        <v>80</v>
      </c>
      <c r="G26" s="7" t="s">
        <v>256</v>
      </c>
      <c r="H26" s="4" t="str">
        <f t="shared" si="0"/>
        <v>00</v>
      </c>
      <c r="I26" s="4" t="str">
        <f>DEC2BIN(4,8)</f>
        <v>00000100</v>
      </c>
      <c r="J26" s="4" t="s">
        <v>275</v>
      </c>
      <c r="K26" s="4" t="str">
        <f>DEC2BIN(1,4)</f>
        <v>0001</v>
      </c>
      <c r="L26" s="4">
        <v>11</v>
      </c>
      <c r="M26" s="4">
        <v>0</v>
      </c>
      <c r="N26" s="4">
        <v>1</v>
      </c>
      <c r="O26" s="4">
        <v>0</v>
      </c>
      <c r="P26" s="4" t="s">
        <v>262</v>
      </c>
      <c r="Q26" s="4">
        <v>0</v>
      </c>
      <c r="R26" s="4" t="str">
        <f t="shared" si="1"/>
        <v>000</v>
      </c>
      <c r="S26" s="7" t="s">
        <v>207</v>
      </c>
      <c r="T26" s="4">
        <v>0</v>
      </c>
      <c r="U26" s="4" t="s">
        <v>308</v>
      </c>
    </row>
    <row r="27" spans="1:21" x14ac:dyDescent="0.3">
      <c r="A27" s="4">
        <v>19</v>
      </c>
      <c r="B27" s="4" t="s">
        <v>81</v>
      </c>
      <c r="C27" s="4" t="s">
        <v>82</v>
      </c>
      <c r="D27" s="4" t="s">
        <v>83</v>
      </c>
      <c r="F27" s="4" t="s">
        <v>84</v>
      </c>
      <c r="G27" s="7" t="s">
        <v>194</v>
      </c>
      <c r="H27" s="4" t="str">
        <f t="shared" si="0"/>
        <v>00</v>
      </c>
      <c r="I27" s="4" t="str">
        <f>DEC2BIN(8,8)</f>
        <v>00001000</v>
      </c>
      <c r="J27" s="4" t="s">
        <v>276</v>
      </c>
      <c r="K27" s="4" t="str">
        <f>DEC2BIN(3,4)</f>
        <v>0011</v>
      </c>
      <c r="L27" s="4">
        <v>11</v>
      </c>
      <c r="M27" s="4">
        <v>0</v>
      </c>
      <c r="N27" s="4">
        <v>1</v>
      </c>
      <c r="O27" s="4">
        <v>0</v>
      </c>
      <c r="P27" s="4" t="s">
        <v>277</v>
      </c>
      <c r="Q27" s="4">
        <v>0</v>
      </c>
      <c r="R27" s="4" t="str">
        <f t="shared" si="1"/>
        <v>000</v>
      </c>
      <c r="S27" s="7" t="s">
        <v>207</v>
      </c>
      <c r="T27" s="4">
        <v>0</v>
      </c>
      <c r="U27" s="4" t="s">
        <v>309</v>
      </c>
    </row>
    <row r="28" spans="1:21" x14ac:dyDescent="0.3">
      <c r="A28" s="4">
        <v>20</v>
      </c>
      <c r="B28" s="4" t="s">
        <v>85</v>
      </c>
      <c r="C28" s="4" t="s">
        <v>86</v>
      </c>
      <c r="D28" s="4" t="s">
        <v>154</v>
      </c>
      <c r="F28" s="4" t="s">
        <v>87</v>
      </c>
      <c r="G28" s="7" t="s">
        <v>199</v>
      </c>
      <c r="H28" s="4" t="str">
        <f t="shared" si="0"/>
        <v>00</v>
      </c>
      <c r="I28" s="4" t="str">
        <f>DEC2BIN(18,8)</f>
        <v>00010010</v>
      </c>
      <c r="J28" s="4" t="s">
        <v>273</v>
      </c>
      <c r="K28" s="4" t="str">
        <f>DEC2BIN(8,4)</f>
        <v>1000</v>
      </c>
      <c r="L28" s="4" t="str">
        <f>DEC2BIN(1,2)</f>
        <v>01</v>
      </c>
      <c r="M28" s="4">
        <v>0</v>
      </c>
      <c r="N28" s="4">
        <v>1</v>
      </c>
      <c r="O28" s="4">
        <v>0</v>
      </c>
      <c r="P28" s="4" t="s">
        <v>278</v>
      </c>
      <c r="Q28" s="4">
        <v>0</v>
      </c>
      <c r="R28" s="4" t="str">
        <f t="shared" si="1"/>
        <v>000</v>
      </c>
      <c r="S28" s="7" t="s">
        <v>207</v>
      </c>
      <c r="T28" s="4">
        <v>0</v>
      </c>
      <c r="U28" s="4" t="s">
        <v>310</v>
      </c>
    </row>
    <row r="29" spans="1:21" x14ac:dyDescent="0.3">
      <c r="A29" s="4">
        <v>21</v>
      </c>
      <c r="B29" s="4" t="s">
        <v>88</v>
      </c>
      <c r="C29" s="4" t="s">
        <v>89</v>
      </c>
      <c r="D29" s="4" t="s">
        <v>155</v>
      </c>
      <c r="F29" s="4" t="s">
        <v>90</v>
      </c>
      <c r="G29" s="7" t="s">
        <v>201</v>
      </c>
      <c r="H29" s="4" t="str">
        <f t="shared" si="0"/>
        <v>00</v>
      </c>
      <c r="I29" s="4" t="str">
        <f>DEC2BIN(0,8)</f>
        <v>00000000</v>
      </c>
      <c r="J29" s="4" t="s">
        <v>279</v>
      </c>
      <c r="K29" s="4" t="str">
        <f>DEC2BIN(10,4)</f>
        <v>1010</v>
      </c>
      <c r="L29" s="4">
        <v>10</v>
      </c>
      <c r="M29" s="4">
        <v>0</v>
      </c>
      <c r="N29" s="4">
        <v>1</v>
      </c>
      <c r="O29" s="4">
        <v>0</v>
      </c>
      <c r="P29" s="4" t="s">
        <v>280</v>
      </c>
      <c r="Q29" s="4">
        <v>0</v>
      </c>
      <c r="R29" s="4" t="str">
        <f t="shared" si="1"/>
        <v>000</v>
      </c>
      <c r="S29" s="7" t="s">
        <v>207</v>
      </c>
      <c r="T29" s="4">
        <v>0</v>
      </c>
      <c r="U29" s="4" t="s">
        <v>311</v>
      </c>
    </row>
    <row r="30" spans="1:21" x14ac:dyDescent="0.3">
      <c r="A30" s="4">
        <v>22</v>
      </c>
      <c r="B30" s="4" t="s">
        <v>91</v>
      </c>
      <c r="C30" s="4" t="s">
        <v>92</v>
      </c>
      <c r="D30" s="4" t="s">
        <v>156</v>
      </c>
      <c r="F30" s="4" t="s">
        <v>93</v>
      </c>
      <c r="G30" s="7" t="s">
        <v>200</v>
      </c>
      <c r="H30" s="4" t="str">
        <f t="shared" si="0"/>
        <v>00</v>
      </c>
      <c r="I30" s="4" t="str">
        <f>DEC2BIN(20,8)</f>
        <v>00010100</v>
      </c>
      <c r="J30" s="4" t="s">
        <v>273</v>
      </c>
      <c r="K30" s="4" t="str">
        <f>DEC2BIN(9,4)</f>
        <v>1001</v>
      </c>
      <c r="L30" s="4" t="str">
        <f>DEC2BIN(1,2)</f>
        <v>01</v>
      </c>
      <c r="M30" s="4">
        <v>0</v>
      </c>
      <c r="N30" s="4">
        <v>1</v>
      </c>
      <c r="O30" s="4">
        <v>0</v>
      </c>
      <c r="P30" s="4" t="s">
        <v>281</v>
      </c>
      <c r="Q30" s="4">
        <v>0</v>
      </c>
      <c r="R30" s="4" t="str">
        <f t="shared" si="1"/>
        <v>000</v>
      </c>
      <c r="S30" s="7" t="s">
        <v>207</v>
      </c>
      <c r="T30" s="4">
        <v>0</v>
      </c>
      <c r="U30" s="4" t="s">
        <v>312</v>
      </c>
    </row>
    <row r="31" spans="1:21" x14ac:dyDescent="0.3">
      <c r="A31" s="4">
        <v>23</v>
      </c>
      <c r="B31" s="4" t="s">
        <v>91</v>
      </c>
      <c r="C31" s="4" t="s">
        <v>92</v>
      </c>
      <c r="D31" s="4" t="s">
        <v>156</v>
      </c>
      <c r="F31" s="4" t="s">
        <v>93</v>
      </c>
      <c r="G31" s="7" t="s">
        <v>206</v>
      </c>
      <c r="H31" s="4" t="str">
        <f t="shared" si="0"/>
        <v>00</v>
      </c>
      <c r="I31" s="4" t="str">
        <f>DEC2BIN(20,8)</f>
        <v>00010100</v>
      </c>
      <c r="J31" s="4" t="s">
        <v>273</v>
      </c>
      <c r="K31" s="4" t="str">
        <f>DEC2BIN(9,4)</f>
        <v>1001</v>
      </c>
      <c r="L31" s="4" t="str">
        <f>DEC2BIN(1,2)</f>
        <v>01</v>
      </c>
      <c r="M31" s="4">
        <v>0</v>
      </c>
      <c r="N31" s="4">
        <v>1</v>
      </c>
      <c r="O31" s="4">
        <v>0</v>
      </c>
      <c r="P31" s="4" t="s">
        <v>281</v>
      </c>
      <c r="Q31" s="4">
        <v>0</v>
      </c>
      <c r="R31" s="4" t="str">
        <f t="shared" si="1"/>
        <v>000</v>
      </c>
      <c r="S31" s="7" t="s">
        <v>207</v>
      </c>
      <c r="T31" s="4">
        <v>0</v>
      </c>
      <c r="U31" s="4" t="s">
        <v>313</v>
      </c>
    </row>
    <row r="32" spans="1:21" x14ac:dyDescent="0.3">
      <c r="A32" s="4">
        <v>24</v>
      </c>
      <c r="B32" s="4" t="s">
        <v>94</v>
      </c>
      <c r="C32" s="4" t="s">
        <v>95</v>
      </c>
      <c r="D32" s="4" t="s">
        <v>157</v>
      </c>
      <c r="F32" s="4" t="s">
        <v>96</v>
      </c>
      <c r="G32" s="7" t="s">
        <v>202</v>
      </c>
      <c r="H32" s="4" t="str">
        <f t="shared" si="0"/>
        <v>00</v>
      </c>
      <c r="I32" s="4" t="str">
        <f>DEC2BIN(0,8)</f>
        <v>00000000</v>
      </c>
      <c r="J32" s="4" t="s">
        <v>282</v>
      </c>
      <c r="K32" s="4" t="str">
        <f>DEC2BIN(11,4)</f>
        <v>1011</v>
      </c>
      <c r="L32" s="4">
        <v>10</v>
      </c>
      <c r="M32" s="4">
        <v>0</v>
      </c>
      <c r="N32" s="4">
        <v>1</v>
      </c>
      <c r="O32" s="4">
        <v>0</v>
      </c>
      <c r="P32" s="4" t="s">
        <v>283</v>
      </c>
      <c r="Q32" s="4">
        <v>0</v>
      </c>
      <c r="R32" s="4" t="str">
        <f t="shared" si="1"/>
        <v>000</v>
      </c>
      <c r="S32" s="7" t="s">
        <v>207</v>
      </c>
      <c r="T32" s="4">
        <v>0</v>
      </c>
      <c r="U32" s="4" t="s">
        <v>314</v>
      </c>
    </row>
    <row r="33" spans="1:21" x14ac:dyDescent="0.3">
      <c r="A33" s="4">
        <v>25</v>
      </c>
      <c r="B33" s="4" t="s">
        <v>97</v>
      </c>
      <c r="C33" s="4" t="s">
        <v>98</v>
      </c>
      <c r="D33" s="4" t="s">
        <v>159</v>
      </c>
      <c r="F33" s="4" t="s">
        <v>102</v>
      </c>
      <c r="G33" s="7" t="s">
        <v>203</v>
      </c>
      <c r="H33" s="4" t="str">
        <f t="shared" si="0"/>
        <v>00</v>
      </c>
      <c r="I33" s="4" t="str">
        <f>DEC2BIN(192,8)</f>
        <v>11000000</v>
      </c>
      <c r="J33" s="4" t="s">
        <v>270</v>
      </c>
      <c r="K33" s="4" t="str">
        <f>DEC2BIN(12,4)</f>
        <v>1100</v>
      </c>
      <c r="L33" s="4">
        <v>11</v>
      </c>
      <c r="M33" s="4">
        <v>0</v>
      </c>
      <c r="N33" s="4">
        <v>1</v>
      </c>
      <c r="O33" s="4">
        <v>0</v>
      </c>
      <c r="P33" s="4" t="s">
        <v>265</v>
      </c>
      <c r="Q33" s="4">
        <v>0</v>
      </c>
      <c r="R33" s="4" t="str">
        <f t="shared" si="1"/>
        <v>000</v>
      </c>
      <c r="S33" s="7" t="s">
        <v>207</v>
      </c>
      <c r="T33" s="4">
        <v>0</v>
      </c>
      <c r="U33" s="4" t="s">
        <v>315</v>
      </c>
    </row>
    <row r="34" spans="1:21" x14ac:dyDescent="0.3">
      <c r="A34" s="4">
        <v>26</v>
      </c>
      <c r="B34" s="4" t="s">
        <v>99</v>
      </c>
      <c r="C34" s="4" t="s">
        <v>100</v>
      </c>
      <c r="D34" s="4" t="s">
        <v>158</v>
      </c>
      <c r="F34" s="4" t="s">
        <v>101</v>
      </c>
      <c r="G34" s="7" t="s">
        <v>205</v>
      </c>
      <c r="H34" s="4" t="str">
        <f>DEC2BIN(0,2)</f>
        <v>00</v>
      </c>
      <c r="I34" s="4" t="str">
        <f>DEC2BIN(224,8)</f>
        <v>11100000</v>
      </c>
      <c r="J34" s="4" t="s">
        <v>264</v>
      </c>
      <c r="K34" s="4">
        <v>1101</v>
      </c>
      <c r="L34" s="4">
        <v>11</v>
      </c>
      <c r="M34" s="4">
        <v>0</v>
      </c>
      <c r="N34" s="4">
        <v>1</v>
      </c>
      <c r="O34" s="4">
        <v>0</v>
      </c>
      <c r="P34" s="4" t="s">
        <v>284</v>
      </c>
      <c r="Q34" s="4">
        <v>0</v>
      </c>
      <c r="R34" s="4" t="str">
        <f>DEC2BIN(0,3)</f>
        <v>000</v>
      </c>
      <c r="S34" s="7" t="s">
        <v>207</v>
      </c>
      <c r="T34" s="4">
        <v>0</v>
      </c>
      <c r="U34" s="4" t="s">
        <v>317</v>
      </c>
    </row>
    <row r="35" spans="1:21" x14ac:dyDescent="0.3">
      <c r="A35" s="4">
        <v>27</v>
      </c>
      <c r="B35" s="4" t="s">
        <v>99</v>
      </c>
      <c r="C35" s="4" t="s">
        <v>100</v>
      </c>
      <c r="D35" s="4" t="s">
        <v>158</v>
      </c>
      <c r="F35" s="4" t="s">
        <v>101</v>
      </c>
      <c r="G35" s="7" t="s">
        <v>205</v>
      </c>
      <c r="H35" s="4" t="str">
        <f t="shared" si="0"/>
        <v>00</v>
      </c>
      <c r="I35" s="4" t="str">
        <f>DEC2BIN(224,8)</f>
        <v>11100000</v>
      </c>
      <c r="J35" s="4" t="s">
        <v>264</v>
      </c>
      <c r="K35" s="4" t="str">
        <f>DEC2BIN(13,4)</f>
        <v>1101</v>
      </c>
      <c r="L35" s="4">
        <v>11</v>
      </c>
      <c r="M35" s="4">
        <v>0</v>
      </c>
      <c r="N35" s="4">
        <v>1</v>
      </c>
      <c r="O35" s="4">
        <v>0</v>
      </c>
      <c r="P35" s="4" t="s">
        <v>284</v>
      </c>
      <c r="Q35" s="4">
        <v>0</v>
      </c>
      <c r="R35" s="4" t="str">
        <f t="shared" si="1"/>
        <v>000</v>
      </c>
      <c r="S35" s="7" t="s">
        <v>207</v>
      </c>
      <c r="T35" s="4">
        <v>0</v>
      </c>
      <c r="U35" s="4" t="s">
        <v>316</v>
      </c>
    </row>
    <row r="36" spans="1:21" x14ac:dyDescent="0.3">
      <c r="S36" s="7"/>
    </row>
    <row r="37" spans="1:21" ht="31.8" thickBot="1" x14ac:dyDescent="0.65">
      <c r="A37" s="9" t="s">
        <v>161</v>
      </c>
      <c r="B37" s="10"/>
      <c r="C37" s="10"/>
      <c r="D37" s="10"/>
      <c r="E37" s="10"/>
      <c r="F37" s="10"/>
      <c r="G37" s="10"/>
      <c r="T37" s="7"/>
      <c r="U37" s="7" t="s">
        <v>254</v>
      </c>
    </row>
    <row r="38" spans="1:21" ht="15" thickTop="1" x14ac:dyDescent="0.3">
      <c r="A38" s="4">
        <v>28</v>
      </c>
      <c r="B38" s="4" t="s">
        <v>103</v>
      </c>
      <c r="C38" s="4" t="s">
        <v>118</v>
      </c>
      <c r="D38" s="4" t="s">
        <v>141</v>
      </c>
      <c r="F38" s="4" t="s">
        <v>128</v>
      </c>
      <c r="G38" s="7" t="s">
        <v>211</v>
      </c>
      <c r="H38" s="7" t="s">
        <v>227</v>
      </c>
      <c r="I38" s="7" t="s">
        <v>242</v>
      </c>
      <c r="J38" s="7" t="s">
        <v>242</v>
      </c>
      <c r="K38" s="7" t="s">
        <v>229</v>
      </c>
      <c r="L38" s="7" t="s">
        <v>210</v>
      </c>
      <c r="M38" s="7" t="s">
        <v>207</v>
      </c>
      <c r="N38" s="7" t="s">
        <v>208</v>
      </c>
      <c r="O38" s="7" t="s">
        <v>208</v>
      </c>
      <c r="P38" s="7" t="s">
        <v>319</v>
      </c>
      <c r="Q38" s="7" t="s">
        <v>208</v>
      </c>
      <c r="R38" s="7" t="s">
        <v>243</v>
      </c>
      <c r="S38" s="7" t="s">
        <v>207</v>
      </c>
      <c r="T38" s="7" t="s">
        <v>207</v>
      </c>
      <c r="U38" s="7" t="s">
        <v>320</v>
      </c>
    </row>
    <row r="39" spans="1:21" x14ac:dyDescent="0.3">
      <c r="A39" s="4">
        <v>29</v>
      </c>
      <c r="B39" s="4" t="s">
        <v>482</v>
      </c>
      <c r="C39" s="4" t="s">
        <v>483</v>
      </c>
      <c r="D39" s="4" t="s">
        <v>143</v>
      </c>
      <c r="F39" s="4" t="s">
        <v>131</v>
      </c>
      <c r="G39" s="7" t="s">
        <v>211</v>
      </c>
      <c r="H39" s="7" t="s">
        <v>227</v>
      </c>
      <c r="I39" s="7" t="s">
        <v>247</v>
      </c>
      <c r="J39" s="7" t="s">
        <v>191</v>
      </c>
      <c r="K39" s="7" t="s">
        <v>231</v>
      </c>
      <c r="L39" s="7" t="s">
        <v>210</v>
      </c>
      <c r="M39" s="7" t="s">
        <v>207</v>
      </c>
      <c r="N39" s="7" t="s">
        <v>208</v>
      </c>
      <c r="O39" s="7" t="s">
        <v>208</v>
      </c>
      <c r="P39" s="7" t="s">
        <v>331</v>
      </c>
      <c r="Q39" s="7" t="s">
        <v>207</v>
      </c>
      <c r="R39" s="7" t="s">
        <v>243</v>
      </c>
      <c r="S39" s="7" t="s">
        <v>208</v>
      </c>
      <c r="T39" s="7" t="s">
        <v>207</v>
      </c>
      <c r="U39" s="7" t="s">
        <v>378</v>
      </c>
    </row>
    <row r="40" spans="1:21" x14ac:dyDescent="0.3">
      <c r="A40" s="4">
        <v>30</v>
      </c>
      <c r="B40" s="4" t="s">
        <v>104</v>
      </c>
      <c r="C40" s="4" t="s">
        <v>119</v>
      </c>
      <c r="D40" s="4" t="s">
        <v>142</v>
      </c>
      <c r="F40" s="4" t="s">
        <v>129</v>
      </c>
      <c r="G40" s="7" t="s">
        <v>212</v>
      </c>
      <c r="H40" s="7" t="s">
        <v>227</v>
      </c>
      <c r="I40" s="7" t="s">
        <v>244</v>
      </c>
      <c r="J40" s="7" t="s">
        <v>244</v>
      </c>
      <c r="K40" s="7" t="s">
        <v>232</v>
      </c>
      <c r="L40" s="7" t="s">
        <v>210</v>
      </c>
      <c r="M40" s="7" t="s">
        <v>208</v>
      </c>
      <c r="N40" s="7" t="s">
        <v>208</v>
      </c>
      <c r="O40" s="7" t="s">
        <v>208</v>
      </c>
      <c r="P40" s="7" t="s">
        <v>321</v>
      </c>
      <c r="Q40" s="7" t="s">
        <v>207</v>
      </c>
      <c r="R40" s="7" t="s">
        <v>243</v>
      </c>
      <c r="S40" s="7" t="s">
        <v>207</v>
      </c>
      <c r="T40" s="7" t="s">
        <v>207</v>
      </c>
      <c r="U40" s="7" t="s">
        <v>322</v>
      </c>
    </row>
    <row r="41" spans="1:21" x14ac:dyDescent="0.3">
      <c r="A41" s="4">
        <v>31</v>
      </c>
      <c r="B41" s="4" t="s">
        <v>105</v>
      </c>
      <c r="C41" s="4" t="s">
        <v>120</v>
      </c>
      <c r="D41" s="4" t="s">
        <v>143</v>
      </c>
      <c r="F41" s="4" t="s">
        <v>131</v>
      </c>
      <c r="G41" s="7" t="s">
        <v>213</v>
      </c>
      <c r="H41" s="7" t="s">
        <v>227</v>
      </c>
      <c r="I41" s="7" t="s">
        <v>245</v>
      </c>
      <c r="J41" s="7" t="s">
        <v>242</v>
      </c>
      <c r="K41" s="7" t="s">
        <v>231</v>
      </c>
      <c r="L41" s="7" t="s">
        <v>210</v>
      </c>
      <c r="M41" s="7" t="s">
        <v>207</v>
      </c>
      <c r="N41" s="7" t="s">
        <v>208</v>
      </c>
      <c r="O41" s="7" t="s">
        <v>208</v>
      </c>
      <c r="P41" s="7" t="s">
        <v>323</v>
      </c>
      <c r="Q41" s="7" t="s">
        <v>207</v>
      </c>
      <c r="R41" s="7" t="s">
        <v>243</v>
      </c>
      <c r="S41" s="7" t="s">
        <v>207</v>
      </c>
      <c r="T41" s="7" t="s">
        <v>207</v>
      </c>
      <c r="U41" s="7" t="s">
        <v>324</v>
      </c>
    </row>
    <row r="42" spans="1:21" x14ac:dyDescent="0.3">
      <c r="A42" s="4">
        <v>32</v>
      </c>
      <c r="B42" s="4" t="s">
        <v>105</v>
      </c>
      <c r="C42" s="4" t="s">
        <v>121</v>
      </c>
      <c r="D42" s="4" t="s">
        <v>144</v>
      </c>
      <c r="F42" s="4" t="s">
        <v>130</v>
      </c>
      <c r="G42" s="7" t="s">
        <v>192</v>
      </c>
      <c r="H42" s="7" t="s">
        <v>227</v>
      </c>
      <c r="I42" s="7" t="s">
        <v>242</v>
      </c>
      <c r="J42" s="7" t="s">
        <v>246</v>
      </c>
      <c r="K42" s="7" t="s">
        <v>230</v>
      </c>
      <c r="L42" s="7" t="s">
        <v>210</v>
      </c>
      <c r="M42" s="7" t="s">
        <v>208</v>
      </c>
      <c r="N42" s="7" t="s">
        <v>208</v>
      </c>
      <c r="O42" s="7" t="s">
        <v>208</v>
      </c>
      <c r="P42" s="7" t="s">
        <v>325</v>
      </c>
      <c r="Q42" s="7" t="s">
        <v>207</v>
      </c>
      <c r="R42" s="7" t="s">
        <v>243</v>
      </c>
      <c r="S42" s="7" t="s">
        <v>208</v>
      </c>
      <c r="T42" s="7" t="s">
        <v>207</v>
      </c>
      <c r="U42" s="7" t="s">
        <v>326</v>
      </c>
    </row>
    <row r="43" spans="1:21" x14ac:dyDescent="0.3">
      <c r="A43" s="4">
        <v>33</v>
      </c>
      <c r="B43" s="4" t="s">
        <v>106</v>
      </c>
      <c r="C43" s="4" t="s">
        <v>107</v>
      </c>
      <c r="D43" s="4" t="s">
        <v>145</v>
      </c>
      <c r="F43" s="4" t="s">
        <v>132</v>
      </c>
      <c r="G43" s="7" t="s">
        <v>214</v>
      </c>
      <c r="H43" s="7" t="s">
        <v>227</v>
      </c>
      <c r="I43" s="7" t="s">
        <v>245</v>
      </c>
      <c r="J43" s="7" t="s">
        <v>247</v>
      </c>
      <c r="K43" s="7" t="s">
        <v>232</v>
      </c>
      <c r="L43" s="7" t="s">
        <v>210</v>
      </c>
      <c r="M43" s="7" t="s">
        <v>208</v>
      </c>
      <c r="N43" s="7" t="s">
        <v>208</v>
      </c>
      <c r="O43" s="7" t="s">
        <v>208</v>
      </c>
      <c r="P43" s="7" t="s">
        <v>319</v>
      </c>
      <c r="Q43" s="7" t="s">
        <v>208</v>
      </c>
      <c r="R43" s="7" t="s">
        <v>243</v>
      </c>
      <c r="S43" s="7" t="s">
        <v>207</v>
      </c>
      <c r="T43" s="7" t="s">
        <v>207</v>
      </c>
      <c r="U43" s="7" t="s">
        <v>327</v>
      </c>
    </row>
    <row r="44" spans="1:21" x14ac:dyDescent="0.3">
      <c r="A44" s="4">
        <v>34</v>
      </c>
      <c r="B44" s="4" t="s">
        <v>108</v>
      </c>
      <c r="C44" s="4" t="s">
        <v>109</v>
      </c>
      <c r="D44" s="4" t="s">
        <v>146</v>
      </c>
      <c r="F44" s="4" t="s">
        <v>133</v>
      </c>
      <c r="G44" s="7" t="s">
        <v>215</v>
      </c>
      <c r="H44" s="7" t="s">
        <v>227</v>
      </c>
      <c r="I44" s="7" t="s">
        <v>245</v>
      </c>
      <c r="J44" s="7" t="s">
        <v>248</v>
      </c>
      <c r="K44" s="7" t="s">
        <v>230</v>
      </c>
      <c r="L44" s="7" t="s">
        <v>210</v>
      </c>
      <c r="M44" s="7" t="s">
        <v>208</v>
      </c>
      <c r="N44" s="7" t="s">
        <v>208</v>
      </c>
      <c r="O44" s="7" t="s">
        <v>208</v>
      </c>
      <c r="P44" s="7" t="s">
        <v>328</v>
      </c>
      <c r="Q44" s="7" t="s">
        <v>207</v>
      </c>
      <c r="R44" s="7" t="s">
        <v>243</v>
      </c>
      <c r="S44" s="7" t="s">
        <v>207</v>
      </c>
      <c r="T44" s="7" t="s">
        <v>207</v>
      </c>
      <c r="U44" s="7" t="s">
        <v>329</v>
      </c>
    </row>
    <row r="45" spans="1:21" x14ac:dyDescent="0.3">
      <c r="A45" s="4">
        <v>35</v>
      </c>
      <c r="B45" s="4" t="s">
        <v>110</v>
      </c>
      <c r="C45" s="4" t="s">
        <v>111</v>
      </c>
      <c r="D45" s="4" t="s">
        <v>147</v>
      </c>
      <c r="F45" s="4" t="s">
        <v>134</v>
      </c>
      <c r="G45" s="7" t="s">
        <v>216</v>
      </c>
      <c r="H45" s="7" t="s">
        <v>227</v>
      </c>
      <c r="I45" s="7" t="s">
        <v>245</v>
      </c>
      <c r="J45" s="7" t="s">
        <v>247</v>
      </c>
      <c r="K45" s="7" t="s">
        <v>233</v>
      </c>
      <c r="L45" s="7" t="s">
        <v>228</v>
      </c>
      <c r="M45" s="7" t="s">
        <v>207</v>
      </c>
      <c r="N45" s="7" t="s">
        <v>208</v>
      </c>
      <c r="O45" s="7" t="s">
        <v>208</v>
      </c>
      <c r="P45" s="7" t="s">
        <v>319</v>
      </c>
      <c r="Q45" s="7" t="s">
        <v>208</v>
      </c>
      <c r="R45" s="7" t="s">
        <v>243</v>
      </c>
      <c r="S45" s="7" t="s">
        <v>207</v>
      </c>
      <c r="T45" s="7" t="s">
        <v>207</v>
      </c>
      <c r="U45" s="7" t="s">
        <v>330</v>
      </c>
    </row>
    <row r="46" spans="1:21" x14ac:dyDescent="0.3">
      <c r="A46" s="4">
        <v>36</v>
      </c>
      <c r="B46" s="4" t="s">
        <v>110</v>
      </c>
      <c r="C46" s="4" t="s">
        <v>111</v>
      </c>
      <c r="D46" s="4" t="s">
        <v>147</v>
      </c>
      <c r="F46" s="4" t="s">
        <v>134</v>
      </c>
      <c r="G46" s="7" t="s">
        <v>379</v>
      </c>
      <c r="H46" s="7" t="s">
        <v>227</v>
      </c>
      <c r="I46" s="7" t="s">
        <v>245</v>
      </c>
      <c r="J46" s="7" t="s">
        <v>247</v>
      </c>
      <c r="K46" s="7" t="s">
        <v>233</v>
      </c>
      <c r="L46" s="7" t="s">
        <v>228</v>
      </c>
      <c r="M46" s="7" t="s">
        <v>207</v>
      </c>
      <c r="N46" s="7" t="s">
        <v>208</v>
      </c>
      <c r="O46" s="7" t="s">
        <v>208</v>
      </c>
      <c r="P46" s="7" t="s">
        <v>319</v>
      </c>
      <c r="Q46" s="7" t="s">
        <v>208</v>
      </c>
      <c r="R46" s="7" t="s">
        <v>243</v>
      </c>
      <c r="S46" s="7" t="s">
        <v>207</v>
      </c>
      <c r="T46" s="7" t="s">
        <v>207</v>
      </c>
      <c r="U46" s="7" t="s">
        <v>377</v>
      </c>
    </row>
    <row r="47" spans="1:21" x14ac:dyDescent="0.3">
      <c r="A47" s="4">
        <v>37</v>
      </c>
      <c r="B47" s="4" t="s">
        <v>112</v>
      </c>
      <c r="C47" s="4" t="s">
        <v>113</v>
      </c>
      <c r="D47" s="4" t="s">
        <v>148</v>
      </c>
      <c r="F47" s="4" t="s">
        <v>135</v>
      </c>
      <c r="G47" s="7" t="s">
        <v>217</v>
      </c>
      <c r="H47" s="7" t="s">
        <v>227</v>
      </c>
      <c r="I47" s="7" t="s">
        <v>247</v>
      </c>
      <c r="J47" s="7" t="s">
        <v>247</v>
      </c>
      <c r="K47" s="7" t="s">
        <v>234</v>
      </c>
      <c r="L47" s="7" t="s">
        <v>228</v>
      </c>
      <c r="M47" s="7" t="s">
        <v>207</v>
      </c>
      <c r="N47" s="7" t="s">
        <v>208</v>
      </c>
      <c r="O47" s="7" t="s">
        <v>208</v>
      </c>
      <c r="P47" s="7" t="s">
        <v>331</v>
      </c>
      <c r="Q47" s="7" t="s">
        <v>207</v>
      </c>
      <c r="R47" s="7" t="s">
        <v>243</v>
      </c>
      <c r="S47" s="7" t="s">
        <v>208</v>
      </c>
      <c r="T47" s="7" t="s">
        <v>207</v>
      </c>
      <c r="U47" s="7" t="s">
        <v>332</v>
      </c>
    </row>
    <row r="48" spans="1:21" x14ac:dyDescent="0.3">
      <c r="A48" s="4">
        <v>36</v>
      </c>
      <c r="B48" s="4" t="s">
        <v>114</v>
      </c>
      <c r="C48" s="4" t="s">
        <v>115</v>
      </c>
      <c r="D48" s="4" t="s">
        <v>149</v>
      </c>
      <c r="F48" s="4" t="s">
        <v>136</v>
      </c>
      <c r="G48" s="7" t="s">
        <v>218</v>
      </c>
      <c r="H48" s="7" t="s">
        <v>227</v>
      </c>
      <c r="I48" s="7" t="s">
        <v>247</v>
      </c>
      <c r="J48" s="7" t="s">
        <v>245</v>
      </c>
      <c r="K48" s="7" t="s">
        <v>235</v>
      </c>
      <c r="L48" s="7" t="s">
        <v>209</v>
      </c>
      <c r="M48" s="7" t="s">
        <v>207</v>
      </c>
      <c r="N48" s="7" t="s">
        <v>208</v>
      </c>
      <c r="O48" s="7" t="s">
        <v>208</v>
      </c>
      <c r="P48" s="7" t="s">
        <v>319</v>
      </c>
      <c r="Q48" s="7" t="s">
        <v>207</v>
      </c>
      <c r="R48" s="7" t="s">
        <v>243</v>
      </c>
      <c r="S48" s="7" t="s">
        <v>207</v>
      </c>
      <c r="T48" s="7" t="s">
        <v>207</v>
      </c>
      <c r="U48" s="7" t="s">
        <v>333</v>
      </c>
    </row>
    <row r="49" spans="1:21" x14ac:dyDescent="0.3">
      <c r="A49" s="4">
        <v>38</v>
      </c>
      <c r="B49" s="4" t="s">
        <v>114</v>
      </c>
      <c r="C49" s="4" t="s">
        <v>115</v>
      </c>
      <c r="D49" s="4" t="s">
        <v>149</v>
      </c>
      <c r="F49" s="4" t="s">
        <v>383</v>
      </c>
      <c r="G49" s="7" t="s">
        <v>380</v>
      </c>
      <c r="H49" s="7" t="s">
        <v>227</v>
      </c>
      <c r="I49" s="7" t="s">
        <v>245</v>
      </c>
      <c r="J49" s="7" t="s">
        <v>247</v>
      </c>
      <c r="K49" s="7" t="s">
        <v>235</v>
      </c>
      <c r="L49" s="7" t="s">
        <v>209</v>
      </c>
      <c r="M49" s="7" t="s">
        <v>207</v>
      </c>
      <c r="N49" s="7" t="s">
        <v>208</v>
      </c>
      <c r="O49" s="7" t="s">
        <v>208</v>
      </c>
      <c r="P49" s="7" t="s">
        <v>319</v>
      </c>
      <c r="Q49" s="7" t="s">
        <v>207</v>
      </c>
      <c r="R49" s="7" t="s">
        <v>243</v>
      </c>
      <c r="S49" s="7" t="s">
        <v>207</v>
      </c>
      <c r="T49" s="7" t="s">
        <v>208</v>
      </c>
      <c r="U49" s="7" t="s">
        <v>376</v>
      </c>
    </row>
    <row r="50" spans="1:21" x14ac:dyDescent="0.3">
      <c r="A50" s="4">
        <v>39</v>
      </c>
      <c r="B50" s="4" t="s">
        <v>116</v>
      </c>
      <c r="C50" s="4" t="s">
        <v>117</v>
      </c>
      <c r="D50" s="4" t="s">
        <v>150</v>
      </c>
      <c r="F50" s="4" t="s">
        <v>137</v>
      </c>
      <c r="G50" s="7" t="s">
        <v>219</v>
      </c>
      <c r="H50" s="7" t="s">
        <v>227</v>
      </c>
      <c r="I50" s="7" t="s">
        <v>247</v>
      </c>
      <c r="J50" s="7" t="s">
        <v>225</v>
      </c>
      <c r="K50" s="7" t="s">
        <v>236</v>
      </c>
      <c r="L50" s="7" t="s">
        <v>209</v>
      </c>
      <c r="M50" s="7" t="s">
        <v>207</v>
      </c>
      <c r="N50" s="7" t="s">
        <v>208</v>
      </c>
      <c r="O50" s="7" t="s">
        <v>208</v>
      </c>
      <c r="P50" s="7" t="s">
        <v>334</v>
      </c>
      <c r="Q50" s="7" t="s">
        <v>207</v>
      </c>
      <c r="R50" s="7" t="s">
        <v>243</v>
      </c>
      <c r="S50" s="7" t="s">
        <v>207</v>
      </c>
      <c r="T50" s="7" t="s">
        <v>207</v>
      </c>
      <c r="U50" s="7" t="s">
        <v>335</v>
      </c>
    </row>
    <row r="51" spans="1:21" x14ac:dyDescent="0.3">
      <c r="A51" s="4">
        <v>40</v>
      </c>
      <c r="B51" s="4" t="s">
        <v>116</v>
      </c>
      <c r="C51" s="4" t="s">
        <v>117</v>
      </c>
      <c r="D51" s="4" t="s">
        <v>150</v>
      </c>
      <c r="F51" s="4" t="s">
        <v>137</v>
      </c>
      <c r="G51" s="7" t="s">
        <v>381</v>
      </c>
      <c r="H51" s="7" t="s">
        <v>227</v>
      </c>
      <c r="I51" s="7" t="s">
        <v>247</v>
      </c>
      <c r="J51" s="7" t="s">
        <v>247</v>
      </c>
      <c r="K51" s="7" t="s">
        <v>236</v>
      </c>
      <c r="L51" s="7" t="s">
        <v>209</v>
      </c>
      <c r="M51" s="7" t="s">
        <v>207</v>
      </c>
      <c r="N51" s="7" t="s">
        <v>208</v>
      </c>
      <c r="O51" s="7" t="s">
        <v>208</v>
      </c>
      <c r="P51" s="7" t="s">
        <v>331</v>
      </c>
      <c r="Q51" s="7" t="s">
        <v>207</v>
      </c>
      <c r="R51" s="7" t="s">
        <v>243</v>
      </c>
      <c r="S51" s="7" t="s">
        <v>208</v>
      </c>
      <c r="T51" s="7" t="s">
        <v>207</v>
      </c>
      <c r="U51" s="7" t="s">
        <v>375</v>
      </c>
    </row>
    <row r="52" spans="1:21" x14ac:dyDescent="0.3">
      <c r="A52" s="4">
        <v>41</v>
      </c>
      <c r="B52" s="4" t="s">
        <v>122</v>
      </c>
      <c r="C52" s="4" t="s">
        <v>125</v>
      </c>
      <c r="D52" s="4" t="s">
        <v>151</v>
      </c>
      <c r="F52" s="4" t="s">
        <v>138</v>
      </c>
      <c r="G52" s="7" t="s">
        <v>220</v>
      </c>
      <c r="H52" s="7" t="s">
        <v>227</v>
      </c>
      <c r="I52" s="7" t="s">
        <v>244</v>
      </c>
      <c r="J52" s="7" t="s">
        <v>225</v>
      </c>
      <c r="K52" s="7" t="s">
        <v>237</v>
      </c>
      <c r="L52" s="7" t="s">
        <v>210</v>
      </c>
      <c r="M52" s="7" t="s">
        <v>207</v>
      </c>
      <c r="N52" s="7" t="s">
        <v>208</v>
      </c>
      <c r="O52" s="7" t="s">
        <v>208</v>
      </c>
      <c r="P52" s="7" t="s">
        <v>328</v>
      </c>
      <c r="Q52" s="7" t="s">
        <v>207</v>
      </c>
      <c r="R52" s="7" t="s">
        <v>253</v>
      </c>
      <c r="S52" s="7" t="s">
        <v>207</v>
      </c>
      <c r="T52" s="7" t="s">
        <v>207</v>
      </c>
      <c r="U52" s="7" t="s">
        <v>337</v>
      </c>
    </row>
    <row r="53" spans="1:21" x14ac:dyDescent="0.3">
      <c r="A53" s="4">
        <v>42</v>
      </c>
      <c r="B53" s="4" t="s">
        <v>123</v>
      </c>
      <c r="C53" s="4" t="s">
        <v>126</v>
      </c>
      <c r="D53" s="4" t="s">
        <v>152</v>
      </c>
      <c r="F53" s="4" t="s">
        <v>139</v>
      </c>
      <c r="G53" s="7" t="s">
        <v>221</v>
      </c>
      <c r="H53" s="7" t="s">
        <v>227</v>
      </c>
      <c r="I53" s="7" t="s">
        <v>249</v>
      </c>
      <c r="J53" s="7" t="s">
        <v>250</v>
      </c>
      <c r="K53" s="7" t="s">
        <v>237</v>
      </c>
      <c r="L53" s="7" t="s">
        <v>210</v>
      </c>
      <c r="M53" s="7" t="s">
        <v>207</v>
      </c>
      <c r="N53" s="7" t="s">
        <v>208</v>
      </c>
      <c r="O53" s="7" t="s">
        <v>207</v>
      </c>
      <c r="P53" s="7" t="s">
        <v>328</v>
      </c>
      <c r="Q53" s="7" t="s">
        <v>207</v>
      </c>
      <c r="R53" s="7" t="s">
        <v>252</v>
      </c>
      <c r="S53" s="7" t="s">
        <v>207</v>
      </c>
      <c r="T53" s="7" t="s">
        <v>207</v>
      </c>
      <c r="U53" s="7" t="s">
        <v>336</v>
      </c>
    </row>
    <row r="54" spans="1:21" x14ac:dyDescent="0.3">
      <c r="A54" s="4">
        <v>43</v>
      </c>
      <c r="B54" s="4" t="s">
        <v>124</v>
      </c>
      <c r="C54" s="4" t="s">
        <v>127</v>
      </c>
      <c r="D54" s="4" t="s">
        <v>153</v>
      </c>
      <c r="F54" s="4" t="s">
        <v>140</v>
      </c>
      <c r="G54" s="7" t="s">
        <v>222</v>
      </c>
      <c r="H54" s="7" t="s">
        <v>227</v>
      </c>
      <c r="I54" s="7" t="s">
        <v>206</v>
      </c>
      <c r="J54" s="7" t="s">
        <v>206</v>
      </c>
      <c r="K54" s="7" t="s">
        <v>237</v>
      </c>
      <c r="L54" s="7" t="s">
        <v>210</v>
      </c>
      <c r="M54" s="7" t="s">
        <v>207</v>
      </c>
      <c r="N54" s="7" t="s">
        <v>208</v>
      </c>
      <c r="O54" s="7" t="s">
        <v>208</v>
      </c>
      <c r="P54" s="7" t="s">
        <v>328</v>
      </c>
      <c r="Q54" s="7" t="s">
        <v>207</v>
      </c>
      <c r="R54" s="7" t="s">
        <v>251</v>
      </c>
      <c r="S54" s="7" t="s">
        <v>207</v>
      </c>
      <c r="T54" s="7" t="s">
        <v>207</v>
      </c>
      <c r="U54" s="7" t="s">
        <v>338</v>
      </c>
    </row>
    <row r="55" spans="1:21" x14ac:dyDescent="0.3">
      <c r="A55" s="4">
        <v>44</v>
      </c>
      <c r="B55" s="4" t="s">
        <v>162</v>
      </c>
      <c r="C55" s="4" t="s">
        <v>164</v>
      </c>
      <c r="D55" s="4" t="s">
        <v>166</v>
      </c>
      <c r="F55" s="4" t="s">
        <v>168</v>
      </c>
      <c r="G55" s="7" t="s">
        <v>223</v>
      </c>
      <c r="H55" s="7" t="s">
        <v>227</v>
      </c>
      <c r="I55" s="7" t="s">
        <v>194</v>
      </c>
      <c r="J55" s="7" t="s">
        <v>193</v>
      </c>
      <c r="K55" s="7" t="s">
        <v>238</v>
      </c>
      <c r="L55" s="7" t="s">
        <v>210</v>
      </c>
      <c r="M55" s="7" t="s">
        <v>207</v>
      </c>
      <c r="N55" s="7" t="s">
        <v>208</v>
      </c>
      <c r="O55" s="7" t="s">
        <v>208</v>
      </c>
      <c r="P55" s="7" t="s">
        <v>339</v>
      </c>
      <c r="Q55" s="7" t="s">
        <v>207</v>
      </c>
      <c r="R55" s="7" t="s">
        <v>243</v>
      </c>
      <c r="S55" s="7" t="s">
        <v>207</v>
      </c>
      <c r="T55" s="7" t="s">
        <v>207</v>
      </c>
      <c r="U55" s="7" t="s">
        <v>343</v>
      </c>
    </row>
    <row r="56" spans="1:21" x14ac:dyDescent="0.3">
      <c r="A56" s="4">
        <v>45</v>
      </c>
      <c r="B56" s="4" t="s">
        <v>163</v>
      </c>
      <c r="C56" s="4" t="s">
        <v>164</v>
      </c>
      <c r="D56" s="4" t="s">
        <v>166</v>
      </c>
      <c r="F56" s="4" t="s">
        <v>168</v>
      </c>
      <c r="G56" s="7" t="s">
        <v>382</v>
      </c>
      <c r="H56" s="7" t="s">
        <v>227</v>
      </c>
      <c r="I56" s="7" t="s">
        <v>245</v>
      </c>
      <c r="J56" s="7" t="s">
        <v>245</v>
      </c>
      <c r="K56" s="7" t="s">
        <v>238</v>
      </c>
      <c r="L56" s="7" t="s">
        <v>210</v>
      </c>
      <c r="M56" s="7" t="s">
        <v>207</v>
      </c>
      <c r="N56" s="7" t="s">
        <v>208</v>
      </c>
      <c r="O56" s="7" t="s">
        <v>208</v>
      </c>
      <c r="P56" s="7" t="s">
        <v>328</v>
      </c>
      <c r="Q56" s="7" t="s">
        <v>207</v>
      </c>
      <c r="R56" s="7" t="s">
        <v>243</v>
      </c>
      <c r="S56" s="7" t="s">
        <v>208</v>
      </c>
      <c r="T56" s="7" t="s">
        <v>207</v>
      </c>
      <c r="U56" s="7" t="s">
        <v>374</v>
      </c>
    </row>
    <row r="57" spans="1:21" x14ac:dyDescent="0.3">
      <c r="A57" s="4">
        <v>46</v>
      </c>
      <c r="B57" s="4" t="s">
        <v>163</v>
      </c>
      <c r="C57" s="4" t="s">
        <v>165</v>
      </c>
      <c r="D57" s="4" t="s">
        <v>167</v>
      </c>
      <c r="F57" s="4" t="s">
        <v>169</v>
      </c>
      <c r="G57" s="7" t="s">
        <v>224</v>
      </c>
      <c r="H57" s="7" t="s">
        <v>227</v>
      </c>
      <c r="I57" s="7" t="s">
        <v>192</v>
      </c>
      <c r="J57" s="7" t="s">
        <v>214</v>
      </c>
      <c r="K57" s="7" t="s">
        <v>239</v>
      </c>
      <c r="L57" s="7" t="s">
        <v>210</v>
      </c>
      <c r="M57" s="7" t="s">
        <v>207</v>
      </c>
      <c r="N57" s="7" t="s">
        <v>208</v>
      </c>
      <c r="O57" s="7" t="s">
        <v>208</v>
      </c>
      <c r="P57" s="7" t="s">
        <v>340</v>
      </c>
      <c r="Q57" s="7" t="s">
        <v>207</v>
      </c>
      <c r="R57" s="7" t="s">
        <v>243</v>
      </c>
      <c r="S57" s="7" t="s">
        <v>207</v>
      </c>
      <c r="T57" s="7" t="s">
        <v>207</v>
      </c>
      <c r="U57" s="7" t="s">
        <v>344</v>
      </c>
    </row>
    <row r="58" spans="1:21" x14ac:dyDescent="0.3">
      <c r="A58" s="4">
        <v>47</v>
      </c>
      <c r="B58" s="4" t="s">
        <v>176</v>
      </c>
      <c r="C58" s="4" t="s">
        <v>170</v>
      </c>
      <c r="D58" s="4" t="s">
        <v>172</v>
      </c>
      <c r="F58" s="4" t="s">
        <v>174</v>
      </c>
      <c r="G58" s="7" t="s">
        <v>225</v>
      </c>
      <c r="H58" s="7" t="s">
        <v>227</v>
      </c>
      <c r="I58" s="7" t="s">
        <v>341</v>
      </c>
      <c r="J58" s="7" t="s">
        <v>342</v>
      </c>
      <c r="K58" s="7" t="s">
        <v>240</v>
      </c>
      <c r="L58" s="7" t="s">
        <v>210</v>
      </c>
      <c r="M58" s="7" t="s">
        <v>207</v>
      </c>
      <c r="N58" s="7" t="s">
        <v>208</v>
      </c>
      <c r="O58" s="7" t="s">
        <v>208</v>
      </c>
      <c r="P58" s="7" t="s">
        <v>346</v>
      </c>
      <c r="Q58" s="7" t="s">
        <v>207</v>
      </c>
      <c r="R58" s="7" t="s">
        <v>253</v>
      </c>
      <c r="S58" s="7" t="s">
        <v>207</v>
      </c>
      <c r="T58" s="7" t="s">
        <v>207</v>
      </c>
      <c r="U58" s="7" t="s">
        <v>345</v>
      </c>
    </row>
    <row r="59" spans="1:21" x14ac:dyDescent="0.3">
      <c r="A59" s="4">
        <v>48</v>
      </c>
      <c r="B59" s="4" t="s">
        <v>176</v>
      </c>
      <c r="C59" s="4" t="s">
        <v>170</v>
      </c>
      <c r="D59" s="4" t="s">
        <v>172</v>
      </c>
      <c r="F59" s="4" t="s">
        <v>174</v>
      </c>
      <c r="G59" s="7" t="s">
        <v>225</v>
      </c>
      <c r="H59" s="7" t="s">
        <v>227</v>
      </c>
      <c r="I59" s="7" t="s">
        <v>242</v>
      </c>
      <c r="J59" s="7" t="s">
        <v>191</v>
      </c>
      <c r="K59" s="7" t="s">
        <v>240</v>
      </c>
      <c r="L59" s="7" t="s">
        <v>210</v>
      </c>
      <c r="M59" s="7" t="s">
        <v>207</v>
      </c>
      <c r="N59" s="7" t="s">
        <v>208</v>
      </c>
      <c r="O59" s="7" t="s">
        <v>208</v>
      </c>
      <c r="P59" s="7" t="s">
        <v>357</v>
      </c>
      <c r="Q59" s="7" t="s">
        <v>208</v>
      </c>
      <c r="R59" s="7" t="s">
        <v>252</v>
      </c>
      <c r="S59" s="7" t="s">
        <v>207</v>
      </c>
      <c r="T59" s="7" t="s">
        <v>207</v>
      </c>
      <c r="U59" s="7" t="s">
        <v>347</v>
      </c>
    </row>
    <row r="60" spans="1:21" x14ac:dyDescent="0.3">
      <c r="A60" s="4">
        <v>49</v>
      </c>
      <c r="B60" s="4" t="s">
        <v>176</v>
      </c>
      <c r="C60" s="4" t="s">
        <v>170</v>
      </c>
      <c r="D60" s="4" t="s">
        <v>172</v>
      </c>
      <c r="F60" s="4" t="s">
        <v>174</v>
      </c>
      <c r="G60" s="7" t="s">
        <v>225</v>
      </c>
      <c r="H60" s="7" t="s">
        <v>227</v>
      </c>
      <c r="I60" s="7" t="s">
        <v>353</v>
      </c>
      <c r="J60" s="7" t="s">
        <v>353</v>
      </c>
      <c r="K60" s="7" t="s">
        <v>240</v>
      </c>
      <c r="L60" s="7" t="s">
        <v>210</v>
      </c>
      <c r="M60" s="7" t="s">
        <v>207</v>
      </c>
      <c r="N60" s="7" t="s">
        <v>208</v>
      </c>
      <c r="O60" s="7" t="s">
        <v>208</v>
      </c>
      <c r="P60" s="7" t="s">
        <v>358</v>
      </c>
      <c r="Q60" s="7" t="s">
        <v>208</v>
      </c>
      <c r="R60" s="7" t="s">
        <v>251</v>
      </c>
      <c r="S60" s="7" t="s">
        <v>207</v>
      </c>
      <c r="T60" s="7" t="s">
        <v>207</v>
      </c>
      <c r="U60" s="7" t="s">
        <v>348</v>
      </c>
    </row>
    <row r="61" spans="1:21" x14ac:dyDescent="0.3">
      <c r="A61" s="4">
        <v>50</v>
      </c>
      <c r="B61" s="4" t="s">
        <v>176</v>
      </c>
      <c r="C61" s="4" t="s">
        <v>170</v>
      </c>
      <c r="D61" s="4" t="s">
        <v>172</v>
      </c>
      <c r="F61" s="4" t="s">
        <v>174</v>
      </c>
      <c r="G61" s="7" t="s">
        <v>225</v>
      </c>
      <c r="H61" s="7" t="s">
        <v>227</v>
      </c>
      <c r="I61" s="7" t="s">
        <v>244</v>
      </c>
      <c r="J61" s="7" t="s">
        <v>244</v>
      </c>
      <c r="K61" s="7" t="s">
        <v>240</v>
      </c>
      <c r="L61" s="7" t="s">
        <v>210</v>
      </c>
      <c r="M61" s="7" t="s">
        <v>207</v>
      </c>
      <c r="N61" s="7" t="s">
        <v>208</v>
      </c>
      <c r="O61" s="7" t="s">
        <v>208</v>
      </c>
      <c r="P61" s="7" t="s">
        <v>359</v>
      </c>
      <c r="Q61" s="7" t="s">
        <v>208</v>
      </c>
      <c r="R61" s="7" t="s">
        <v>251</v>
      </c>
      <c r="S61" s="7" t="s">
        <v>208</v>
      </c>
      <c r="T61" s="7" t="s">
        <v>207</v>
      </c>
      <c r="U61" s="7" t="s">
        <v>349</v>
      </c>
    </row>
    <row r="62" spans="1:21" x14ac:dyDescent="0.3">
      <c r="A62" s="4">
        <v>51</v>
      </c>
      <c r="B62" s="4" t="s">
        <v>176</v>
      </c>
      <c r="C62" s="4" t="s">
        <v>170</v>
      </c>
      <c r="D62" s="4" t="s">
        <v>172</v>
      </c>
      <c r="F62" s="4" t="s">
        <v>174</v>
      </c>
      <c r="G62" s="7" t="s">
        <v>225</v>
      </c>
      <c r="H62" s="7" t="s">
        <v>227</v>
      </c>
      <c r="I62" s="7" t="s">
        <v>244</v>
      </c>
      <c r="J62" s="7" t="s">
        <v>191</v>
      </c>
      <c r="K62" s="7" t="s">
        <v>240</v>
      </c>
      <c r="L62" s="7" t="s">
        <v>210</v>
      </c>
      <c r="M62" s="7" t="s">
        <v>207</v>
      </c>
      <c r="N62" s="7" t="s">
        <v>208</v>
      </c>
      <c r="O62" s="7" t="s">
        <v>208</v>
      </c>
      <c r="P62" s="7" t="s">
        <v>360</v>
      </c>
      <c r="Q62" s="7" t="s">
        <v>208</v>
      </c>
      <c r="R62" s="7" t="s">
        <v>253</v>
      </c>
      <c r="S62" s="7" t="s">
        <v>208</v>
      </c>
      <c r="T62" s="7" t="s">
        <v>207</v>
      </c>
      <c r="U62" s="7" t="s">
        <v>350</v>
      </c>
    </row>
    <row r="63" spans="1:21" x14ac:dyDescent="0.3">
      <c r="A63" s="4">
        <v>52</v>
      </c>
      <c r="B63" s="4" t="s">
        <v>176</v>
      </c>
      <c r="C63" s="4" t="s">
        <v>170</v>
      </c>
      <c r="D63" s="4" t="s">
        <v>172</v>
      </c>
      <c r="F63" s="4" t="s">
        <v>174</v>
      </c>
      <c r="G63" s="7" t="s">
        <v>225</v>
      </c>
      <c r="H63" s="7" t="s">
        <v>227</v>
      </c>
      <c r="I63" s="7" t="s">
        <v>242</v>
      </c>
      <c r="J63" s="7" t="s">
        <v>355</v>
      </c>
      <c r="K63" s="7" t="s">
        <v>240</v>
      </c>
      <c r="L63" s="7" t="s">
        <v>210</v>
      </c>
      <c r="M63" s="7" t="s">
        <v>207</v>
      </c>
      <c r="N63" s="7" t="s">
        <v>208</v>
      </c>
      <c r="O63" s="7" t="s">
        <v>208</v>
      </c>
      <c r="P63" s="7" t="s">
        <v>361</v>
      </c>
      <c r="Q63" s="7" t="s">
        <v>207</v>
      </c>
      <c r="R63" s="7" t="s">
        <v>252</v>
      </c>
      <c r="S63" s="7" t="s">
        <v>208</v>
      </c>
      <c r="T63" s="7" t="s">
        <v>207</v>
      </c>
      <c r="U63" s="7" t="s">
        <v>351</v>
      </c>
    </row>
    <row r="64" spans="1:21" x14ac:dyDescent="0.3">
      <c r="A64" s="4">
        <v>53</v>
      </c>
      <c r="B64" s="4" t="s">
        <v>176</v>
      </c>
      <c r="C64" s="4" t="s">
        <v>170</v>
      </c>
      <c r="D64" s="4" t="s">
        <v>172</v>
      </c>
      <c r="F64" s="4" t="s">
        <v>174</v>
      </c>
      <c r="G64" s="7" t="s">
        <v>384</v>
      </c>
      <c r="H64" s="7" t="s">
        <v>227</v>
      </c>
      <c r="I64" s="7" t="s">
        <v>247</v>
      </c>
      <c r="J64" s="7" t="s">
        <v>247</v>
      </c>
      <c r="K64" s="7" t="s">
        <v>240</v>
      </c>
      <c r="L64" s="7" t="s">
        <v>210</v>
      </c>
      <c r="M64" s="7" t="s">
        <v>207</v>
      </c>
      <c r="N64" s="7" t="s">
        <v>208</v>
      </c>
      <c r="O64" s="7" t="s">
        <v>208</v>
      </c>
      <c r="P64" s="7" t="s">
        <v>328</v>
      </c>
      <c r="Q64" s="7" t="s">
        <v>207</v>
      </c>
      <c r="R64" s="7" t="s">
        <v>243</v>
      </c>
      <c r="S64" s="7" t="s">
        <v>208</v>
      </c>
      <c r="T64" s="7" t="s">
        <v>207</v>
      </c>
      <c r="U64" s="7" t="s">
        <v>373</v>
      </c>
    </row>
    <row r="65" spans="1:33" x14ac:dyDescent="0.3">
      <c r="A65" s="4">
        <v>54</v>
      </c>
      <c r="B65" s="4" t="s">
        <v>176</v>
      </c>
      <c r="C65" s="4" t="s">
        <v>170</v>
      </c>
      <c r="D65" s="4" t="s">
        <v>172</v>
      </c>
      <c r="F65" s="4" t="s">
        <v>174</v>
      </c>
      <c r="G65" s="7" t="s">
        <v>225</v>
      </c>
      <c r="H65" s="7" t="s">
        <v>227</v>
      </c>
      <c r="I65" s="7" t="s">
        <v>354</v>
      </c>
      <c r="J65" s="7" t="s">
        <v>256</v>
      </c>
      <c r="K65" s="7" t="s">
        <v>240</v>
      </c>
      <c r="L65" s="7" t="s">
        <v>210</v>
      </c>
      <c r="M65" s="7" t="s">
        <v>207</v>
      </c>
      <c r="N65" s="7" t="s">
        <v>208</v>
      </c>
      <c r="O65" s="7" t="s">
        <v>208</v>
      </c>
      <c r="P65" s="4" t="s">
        <v>360</v>
      </c>
      <c r="Q65" s="7" t="s">
        <v>208</v>
      </c>
      <c r="R65" s="7" t="s">
        <v>253</v>
      </c>
      <c r="S65" s="7" t="s">
        <v>208</v>
      </c>
      <c r="T65" s="7" t="s">
        <v>207</v>
      </c>
      <c r="U65" s="7" t="s">
        <v>352</v>
      </c>
    </row>
    <row r="66" spans="1:33" x14ac:dyDescent="0.3">
      <c r="A66" s="4">
        <v>55</v>
      </c>
      <c r="B66" s="4" t="s">
        <v>385</v>
      </c>
      <c r="C66" s="4" t="s">
        <v>171</v>
      </c>
      <c r="D66" s="4" t="s">
        <v>173</v>
      </c>
      <c r="F66" s="4" t="s">
        <v>175</v>
      </c>
      <c r="G66" s="7" t="s">
        <v>226</v>
      </c>
      <c r="H66" s="7" t="s">
        <v>227</v>
      </c>
      <c r="I66" s="7" t="s">
        <v>341</v>
      </c>
      <c r="J66" s="7" t="s">
        <v>342</v>
      </c>
      <c r="K66" s="7" t="s">
        <v>241</v>
      </c>
      <c r="L66" s="7" t="s">
        <v>210</v>
      </c>
      <c r="M66" s="7" t="s">
        <v>207</v>
      </c>
      <c r="N66" s="7" t="s">
        <v>208</v>
      </c>
      <c r="O66" s="7" t="s">
        <v>208</v>
      </c>
      <c r="P66" s="7" t="s">
        <v>362</v>
      </c>
      <c r="Q66" s="7" t="s">
        <v>207</v>
      </c>
      <c r="R66" s="7" t="s">
        <v>253</v>
      </c>
      <c r="S66" s="7" t="s">
        <v>207</v>
      </c>
      <c r="T66" s="7" t="s">
        <v>207</v>
      </c>
      <c r="U66" s="7" t="s">
        <v>356</v>
      </c>
    </row>
    <row r="67" spans="1:33" x14ac:dyDescent="0.3">
      <c r="A67" s="4">
        <v>56</v>
      </c>
      <c r="B67" s="4" t="s">
        <v>385</v>
      </c>
      <c r="C67" s="4" t="s">
        <v>171</v>
      </c>
      <c r="D67" s="4" t="s">
        <v>173</v>
      </c>
      <c r="F67" s="4" t="s">
        <v>175</v>
      </c>
      <c r="G67" s="7" t="s">
        <v>226</v>
      </c>
      <c r="H67" s="7" t="s">
        <v>227</v>
      </c>
      <c r="I67" s="7" t="s">
        <v>242</v>
      </c>
      <c r="J67" s="7" t="s">
        <v>191</v>
      </c>
      <c r="K67" s="7" t="s">
        <v>241</v>
      </c>
      <c r="L67" s="7" t="s">
        <v>210</v>
      </c>
      <c r="M67" s="7" t="s">
        <v>207</v>
      </c>
      <c r="N67" s="7" t="s">
        <v>208</v>
      </c>
      <c r="O67" s="7" t="s">
        <v>208</v>
      </c>
      <c r="P67" s="7" t="s">
        <v>364</v>
      </c>
      <c r="Q67" s="7" t="s">
        <v>208</v>
      </c>
      <c r="R67" s="7" t="s">
        <v>252</v>
      </c>
      <c r="S67" s="7" t="s">
        <v>208</v>
      </c>
      <c r="T67" s="7" t="s">
        <v>207</v>
      </c>
      <c r="U67" s="7" t="s">
        <v>367</v>
      </c>
    </row>
    <row r="68" spans="1:33" x14ac:dyDescent="0.3">
      <c r="A68" s="4">
        <v>57</v>
      </c>
      <c r="B68" s="4" t="s">
        <v>385</v>
      </c>
      <c r="C68" s="4" t="s">
        <v>171</v>
      </c>
      <c r="D68" s="4" t="s">
        <v>173</v>
      </c>
      <c r="F68" s="4" t="s">
        <v>175</v>
      </c>
      <c r="G68" s="7" t="s">
        <v>226</v>
      </c>
      <c r="H68" s="7" t="s">
        <v>227</v>
      </c>
      <c r="I68" s="7" t="s">
        <v>353</v>
      </c>
      <c r="J68" s="7" t="s">
        <v>353</v>
      </c>
      <c r="K68" s="7" t="s">
        <v>241</v>
      </c>
      <c r="L68" s="7" t="s">
        <v>210</v>
      </c>
      <c r="M68" s="7" t="s">
        <v>207</v>
      </c>
      <c r="N68" s="7" t="s">
        <v>208</v>
      </c>
      <c r="O68" s="7" t="s">
        <v>208</v>
      </c>
      <c r="P68" s="7" t="s">
        <v>328</v>
      </c>
      <c r="Q68" s="7" t="s">
        <v>207</v>
      </c>
      <c r="R68" s="7" t="s">
        <v>251</v>
      </c>
      <c r="S68" s="7" t="s">
        <v>207</v>
      </c>
      <c r="T68" s="7" t="s">
        <v>207</v>
      </c>
      <c r="U68" s="7" t="s">
        <v>368</v>
      </c>
    </row>
    <row r="69" spans="1:33" x14ac:dyDescent="0.3">
      <c r="A69" s="4">
        <v>58</v>
      </c>
      <c r="B69" s="4" t="s">
        <v>385</v>
      </c>
      <c r="C69" s="4" t="s">
        <v>171</v>
      </c>
      <c r="D69" s="4" t="s">
        <v>173</v>
      </c>
      <c r="F69" s="4" t="s">
        <v>175</v>
      </c>
      <c r="G69" s="7" t="s">
        <v>226</v>
      </c>
      <c r="H69" s="7" t="s">
        <v>227</v>
      </c>
      <c r="I69" s="7" t="s">
        <v>363</v>
      </c>
      <c r="J69" s="7" t="s">
        <v>242</v>
      </c>
      <c r="K69" s="7" t="s">
        <v>241</v>
      </c>
      <c r="L69" s="7" t="s">
        <v>210</v>
      </c>
      <c r="M69" s="7" t="s">
        <v>207</v>
      </c>
      <c r="N69" s="7" t="s">
        <v>208</v>
      </c>
      <c r="O69" s="7" t="s">
        <v>208</v>
      </c>
      <c r="P69" s="7" t="s">
        <v>365</v>
      </c>
      <c r="Q69" s="7" t="s">
        <v>208</v>
      </c>
      <c r="R69" s="7" t="s">
        <v>253</v>
      </c>
      <c r="S69" s="7" t="s">
        <v>208</v>
      </c>
      <c r="T69" s="7" t="s">
        <v>207</v>
      </c>
      <c r="U69" s="7" t="s">
        <v>369</v>
      </c>
    </row>
    <row r="70" spans="1:33" x14ac:dyDescent="0.3">
      <c r="A70" s="4">
        <v>59</v>
      </c>
      <c r="B70" s="4" t="s">
        <v>385</v>
      </c>
      <c r="C70" s="4" t="s">
        <v>171</v>
      </c>
      <c r="D70" s="4" t="s">
        <v>173</v>
      </c>
      <c r="F70" s="4" t="s">
        <v>175</v>
      </c>
      <c r="G70" s="4">
        <v>10000100</v>
      </c>
      <c r="H70" s="7" t="s">
        <v>227</v>
      </c>
      <c r="I70" s="4">
        <v>10000000</v>
      </c>
      <c r="J70" s="4" t="str">
        <f>DEC2BIN(127,8)</f>
        <v>01111111</v>
      </c>
      <c r="K70" s="4">
        <v>1100</v>
      </c>
      <c r="L70" s="4">
        <v>11</v>
      </c>
      <c r="M70" s="4">
        <v>0</v>
      </c>
      <c r="N70" s="4">
        <v>1</v>
      </c>
      <c r="O70" s="4">
        <v>1</v>
      </c>
      <c r="P70" s="4" t="s">
        <v>361</v>
      </c>
      <c r="Q70" s="4">
        <v>1</v>
      </c>
      <c r="R70" s="7" t="s">
        <v>252</v>
      </c>
      <c r="S70" s="4">
        <v>1</v>
      </c>
      <c r="T70" s="4">
        <v>0</v>
      </c>
      <c r="U70" s="4" t="s">
        <v>370</v>
      </c>
    </row>
    <row r="71" spans="1:33" x14ac:dyDescent="0.3">
      <c r="A71" s="4">
        <v>60</v>
      </c>
      <c r="B71" s="4" t="s">
        <v>385</v>
      </c>
      <c r="C71" s="4" t="s">
        <v>171</v>
      </c>
      <c r="D71" s="4" t="s">
        <v>173</v>
      </c>
      <c r="F71" s="4" t="s">
        <v>175</v>
      </c>
      <c r="G71" s="4">
        <v>10000100</v>
      </c>
      <c r="H71" s="7" t="s">
        <v>227</v>
      </c>
      <c r="I71" s="4">
        <v>10000000</v>
      </c>
      <c r="J71" s="4" t="str">
        <f>DEC2BIN(0,8)</f>
        <v>00000000</v>
      </c>
      <c r="K71" s="4">
        <v>1100</v>
      </c>
      <c r="L71" s="4">
        <v>11</v>
      </c>
      <c r="M71" s="4">
        <v>0</v>
      </c>
      <c r="N71" s="4">
        <v>1</v>
      </c>
      <c r="O71" s="4">
        <v>1</v>
      </c>
      <c r="P71" s="4" t="s">
        <v>366</v>
      </c>
      <c r="Q71" s="4">
        <v>0</v>
      </c>
      <c r="R71" s="7" t="s">
        <v>252</v>
      </c>
      <c r="S71" s="4">
        <v>0</v>
      </c>
      <c r="T71" s="4">
        <v>0</v>
      </c>
      <c r="U71" s="4" t="s">
        <v>371</v>
      </c>
    </row>
    <row r="72" spans="1:33" x14ac:dyDescent="0.3">
      <c r="A72" s="4">
        <v>61</v>
      </c>
      <c r="B72" s="4" t="s">
        <v>385</v>
      </c>
      <c r="C72" s="4" t="s">
        <v>171</v>
      </c>
      <c r="D72" s="4" t="s">
        <v>173</v>
      </c>
      <c r="F72" s="4" t="s">
        <v>175</v>
      </c>
      <c r="G72" s="4">
        <v>10000100</v>
      </c>
      <c r="H72" s="7" t="s">
        <v>227</v>
      </c>
      <c r="I72" s="4" t="str">
        <f>DEC2BIN(127,8)</f>
        <v>01111111</v>
      </c>
      <c r="J72" s="4">
        <v>11111111</v>
      </c>
      <c r="K72" s="4">
        <v>1100</v>
      </c>
      <c r="L72" s="4">
        <v>11</v>
      </c>
      <c r="M72" s="4">
        <v>0</v>
      </c>
      <c r="N72" s="4">
        <v>1</v>
      </c>
      <c r="O72" s="4">
        <v>1</v>
      </c>
      <c r="P72" s="4" t="s">
        <v>360</v>
      </c>
      <c r="Q72" s="4">
        <v>0</v>
      </c>
      <c r="R72" s="7" t="s">
        <v>253</v>
      </c>
      <c r="S72" s="4">
        <v>1</v>
      </c>
      <c r="T72" s="4">
        <v>0</v>
      </c>
      <c r="U72" s="4" t="s">
        <v>372</v>
      </c>
    </row>
    <row r="73" spans="1:33" x14ac:dyDescent="0.3">
      <c r="H73" s="7"/>
      <c r="R73" s="7"/>
    </row>
    <row r="74" spans="1:33" ht="31.8" thickBot="1" x14ac:dyDescent="0.65">
      <c r="A74" s="11" t="s">
        <v>318</v>
      </c>
    </row>
    <row r="75" spans="1:33" ht="15" thickBot="1" x14ac:dyDescent="0.35">
      <c r="A75" s="12">
        <v>62</v>
      </c>
      <c r="B75" s="13" t="s">
        <v>388</v>
      </c>
      <c r="C75" s="13" t="s">
        <v>423</v>
      </c>
      <c r="D75" s="13" t="s">
        <v>422</v>
      </c>
      <c r="E75" s="13"/>
      <c r="G75" s="13" t="str">
        <f>DEC2BIN(18,8)</f>
        <v>00010010</v>
      </c>
      <c r="H75" s="7" t="s">
        <v>227</v>
      </c>
      <c r="I75" s="13">
        <v>10000000</v>
      </c>
      <c r="J75" s="13">
        <v>11110001</v>
      </c>
      <c r="K75" s="13">
        <v>1101</v>
      </c>
      <c r="L75" s="13">
        <v>11</v>
      </c>
      <c r="M75" s="13">
        <v>0</v>
      </c>
      <c r="N75" s="13">
        <v>1</v>
      </c>
      <c r="O75" s="13">
        <v>0</v>
      </c>
      <c r="P75" s="13" t="s">
        <v>386</v>
      </c>
      <c r="Q75" s="13">
        <v>0</v>
      </c>
      <c r="R75" s="13" t="str">
        <f>DEC2BIN(0,3)</f>
        <v>000</v>
      </c>
      <c r="S75" s="13">
        <v>0</v>
      </c>
      <c r="T75" s="13">
        <v>1</v>
      </c>
      <c r="U75" s="13" t="s">
        <v>402</v>
      </c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4"/>
    </row>
    <row r="76" spans="1:33" ht="15" thickBot="1" x14ac:dyDescent="0.35">
      <c r="A76" s="12">
        <v>63</v>
      </c>
      <c r="B76" s="4" t="s">
        <v>389</v>
      </c>
      <c r="C76" s="4" t="s">
        <v>424</v>
      </c>
      <c r="D76" s="4" t="s">
        <v>437</v>
      </c>
      <c r="F76" s="4" t="s">
        <v>421</v>
      </c>
      <c r="G76" s="13" t="str">
        <f>DEC2BIN(19,8)</f>
        <v>00010011</v>
      </c>
      <c r="H76" s="7" t="s">
        <v>227</v>
      </c>
      <c r="I76" s="4">
        <v>10000000</v>
      </c>
      <c r="J76" s="4">
        <v>10000000</v>
      </c>
      <c r="K76" s="4" t="str">
        <f>DEC2BIN(0,4)</f>
        <v>0000</v>
      </c>
      <c r="L76" s="4" t="str">
        <f>DEC2BIN(0,2)</f>
        <v>00</v>
      </c>
      <c r="M76" s="4">
        <v>0</v>
      </c>
      <c r="N76" s="4">
        <v>1</v>
      </c>
      <c r="O76" s="4">
        <v>1</v>
      </c>
      <c r="P76" s="4" t="s">
        <v>387</v>
      </c>
      <c r="Q76" s="4">
        <v>0</v>
      </c>
      <c r="R76" s="13" t="str">
        <f t="shared" ref="R76:R108" si="2">DEC2BIN(0,3)</f>
        <v>000</v>
      </c>
      <c r="S76" s="13">
        <v>0</v>
      </c>
      <c r="T76" s="13">
        <v>1</v>
      </c>
      <c r="U76" s="4" t="s">
        <v>403</v>
      </c>
    </row>
    <row r="77" spans="1:33" ht="15" thickBot="1" x14ac:dyDescent="0.35">
      <c r="A77" s="12">
        <v>64</v>
      </c>
      <c r="B77" s="4" t="s">
        <v>390</v>
      </c>
      <c r="C77" s="4" t="s">
        <v>425</v>
      </c>
      <c r="D77" s="4" t="s">
        <v>437</v>
      </c>
      <c r="F77" s="4" t="s">
        <v>421</v>
      </c>
      <c r="G77" s="13" t="str">
        <f>DEC2BIN(20,8)</f>
        <v>00010100</v>
      </c>
      <c r="H77" s="7" t="s">
        <v>227</v>
      </c>
      <c r="I77" s="4" t="str">
        <f>DEC2BIN(127,8)</f>
        <v>01111111</v>
      </c>
      <c r="J77" s="4" t="str">
        <f>DEC2BIN(127,8)</f>
        <v>01111111</v>
      </c>
      <c r="K77" s="4" t="str">
        <f>DEC2BIN(2,4)</f>
        <v>0010</v>
      </c>
      <c r="L77" s="4" t="str">
        <f t="shared" ref="L77:L108" si="3">DEC2BIN(0,2)</f>
        <v>00</v>
      </c>
      <c r="M77" s="4">
        <v>1</v>
      </c>
      <c r="N77" s="4">
        <v>1</v>
      </c>
      <c r="O77" s="4">
        <v>1</v>
      </c>
      <c r="P77" s="4" t="s">
        <v>387</v>
      </c>
      <c r="Q77" s="4">
        <v>0</v>
      </c>
      <c r="R77" s="13" t="str">
        <f t="shared" si="2"/>
        <v>000</v>
      </c>
      <c r="S77" s="13">
        <v>0</v>
      </c>
      <c r="T77" s="13">
        <v>1</v>
      </c>
      <c r="U77" s="4" t="s">
        <v>404</v>
      </c>
    </row>
    <row r="78" spans="1:33" ht="15" thickBot="1" x14ac:dyDescent="0.35">
      <c r="A78" s="12">
        <v>65</v>
      </c>
      <c r="B78" s="4" t="s">
        <v>391</v>
      </c>
      <c r="C78" s="4" t="s">
        <v>426</v>
      </c>
      <c r="D78" s="4" t="s">
        <v>437</v>
      </c>
      <c r="F78" s="4" t="s">
        <v>421</v>
      </c>
      <c r="G78" s="13" t="str">
        <f>DEC2BIN(21,8)</f>
        <v>00010101</v>
      </c>
      <c r="H78" s="7" t="s">
        <v>227</v>
      </c>
      <c r="I78" s="4" t="str">
        <f>DEC2BIN(255,8)</f>
        <v>11111111</v>
      </c>
      <c r="J78" s="4">
        <v>10000000</v>
      </c>
      <c r="K78" s="4" t="str">
        <f>DEC2BIN(1,4)</f>
        <v>0001</v>
      </c>
      <c r="L78" s="4" t="str">
        <f t="shared" si="3"/>
        <v>00</v>
      </c>
      <c r="M78" s="4">
        <v>0</v>
      </c>
      <c r="N78" s="4">
        <v>1</v>
      </c>
      <c r="O78" s="4">
        <v>1</v>
      </c>
      <c r="P78" s="4" t="s">
        <v>387</v>
      </c>
      <c r="Q78" s="4">
        <v>0</v>
      </c>
      <c r="R78" s="13" t="str">
        <f t="shared" si="2"/>
        <v>000</v>
      </c>
      <c r="S78" s="13">
        <v>0</v>
      </c>
      <c r="T78" s="13">
        <v>1</v>
      </c>
      <c r="U78" s="4" t="s">
        <v>405</v>
      </c>
    </row>
    <row r="79" spans="1:33" ht="15" thickBot="1" x14ac:dyDescent="0.35">
      <c r="A79" s="12">
        <v>66</v>
      </c>
      <c r="B79" s="4" t="s">
        <v>392</v>
      </c>
      <c r="C79" s="4" t="s">
        <v>427</v>
      </c>
      <c r="D79" s="4" t="s">
        <v>437</v>
      </c>
      <c r="F79" s="4" t="s">
        <v>421</v>
      </c>
      <c r="G79" s="13" t="str">
        <f>DEC2BIN(22,8)</f>
        <v>00010110</v>
      </c>
      <c r="H79" s="7" t="s">
        <v>227</v>
      </c>
      <c r="I79" s="4" t="str">
        <f>DEC2BIN(128,8)</f>
        <v>10000000</v>
      </c>
      <c r="J79" s="4">
        <v>10000010</v>
      </c>
      <c r="K79" s="4" t="str">
        <f>DEC2BIN(3,4)</f>
        <v>0011</v>
      </c>
      <c r="L79" s="4" t="str">
        <f t="shared" si="3"/>
        <v>00</v>
      </c>
      <c r="M79" s="4">
        <v>1</v>
      </c>
      <c r="N79" s="4">
        <v>1</v>
      </c>
      <c r="O79" s="4">
        <v>1</v>
      </c>
      <c r="P79" s="4" t="s">
        <v>387</v>
      </c>
      <c r="Q79" s="4">
        <v>0</v>
      </c>
      <c r="R79" s="13" t="str">
        <f t="shared" si="2"/>
        <v>000</v>
      </c>
      <c r="S79" s="13">
        <v>0</v>
      </c>
      <c r="T79" s="13">
        <v>1</v>
      </c>
      <c r="U79" s="4" t="s">
        <v>406</v>
      </c>
    </row>
    <row r="80" spans="1:33" ht="15" thickBot="1" x14ac:dyDescent="0.35">
      <c r="A80" s="12">
        <v>67</v>
      </c>
      <c r="B80" s="4" t="s">
        <v>390</v>
      </c>
      <c r="C80" s="4" t="s">
        <v>425</v>
      </c>
      <c r="D80" s="4" t="s">
        <v>437</v>
      </c>
      <c r="F80" s="4" t="s">
        <v>421</v>
      </c>
      <c r="G80" s="13" t="str">
        <f>DEC2BIN(23,8)</f>
        <v>00010111</v>
      </c>
      <c r="H80" s="7" t="s">
        <v>227</v>
      </c>
      <c r="I80" s="4" t="str">
        <f>DEC2BIN(255,8)</f>
        <v>11111111</v>
      </c>
      <c r="J80" s="4" t="str">
        <f>DEC2BIN(0,8)</f>
        <v>00000000</v>
      </c>
      <c r="K80" s="4" t="str">
        <f>DEC2BIN(2,4)</f>
        <v>0010</v>
      </c>
      <c r="L80" s="4" t="str">
        <f t="shared" si="3"/>
        <v>00</v>
      </c>
      <c r="M80" s="4">
        <v>1</v>
      </c>
      <c r="N80" s="4">
        <v>1</v>
      </c>
      <c r="O80" s="4">
        <v>1</v>
      </c>
      <c r="P80" s="4" t="s">
        <v>387</v>
      </c>
      <c r="Q80" s="4">
        <v>0</v>
      </c>
      <c r="R80" s="13" t="str">
        <f t="shared" si="2"/>
        <v>000</v>
      </c>
      <c r="S80" s="13">
        <v>0</v>
      </c>
      <c r="T80" s="13">
        <v>1</v>
      </c>
      <c r="U80" s="4" t="s">
        <v>407</v>
      </c>
    </row>
    <row r="81" spans="1:21" ht="15" thickBot="1" x14ac:dyDescent="0.35">
      <c r="A81" s="12">
        <v>68</v>
      </c>
      <c r="B81" s="4" t="s">
        <v>392</v>
      </c>
      <c r="C81" s="4" t="s">
        <v>427</v>
      </c>
      <c r="D81" s="4" t="s">
        <v>437</v>
      </c>
      <c r="F81" s="4" t="s">
        <v>421</v>
      </c>
      <c r="G81" s="13" t="str">
        <f>DEC2BIN(24,8)</f>
        <v>00011000</v>
      </c>
      <c r="H81" s="7" t="s">
        <v>227</v>
      </c>
      <c r="I81" s="4" t="str">
        <f t="shared" ref="I81:I82" si="4">DEC2BIN(255,8)</f>
        <v>11111111</v>
      </c>
      <c r="J81" s="4" t="str">
        <f>DEC2BIN(254,8)</f>
        <v>11111110</v>
      </c>
      <c r="K81" s="4" t="str">
        <f>DEC2BIN(3,4)</f>
        <v>0011</v>
      </c>
      <c r="L81" s="4" t="str">
        <f t="shared" si="3"/>
        <v>00</v>
      </c>
      <c r="M81" s="4">
        <v>1</v>
      </c>
      <c r="N81" s="4">
        <v>1</v>
      </c>
      <c r="O81" s="4">
        <v>1</v>
      </c>
      <c r="P81" s="4" t="s">
        <v>387</v>
      </c>
      <c r="Q81" s="4">
        <v>0</v>
      </c>
      <c r="R81" s="13" t="str">
        <f t="shared" si="2"/>
        <v>000</v>
      </c>
      <c r="S81" s="13">
        <v>0</v>
      </c>
      <c r="T81" s="13">
        <v>1</v>
      </c>
      <c r="U81" s="4" t="s">
        <v>408</v>
      </c>
    </row>
    <row r="82" spans="1:21" ht="15" thickBot="1" x14ac:dyDescent="0.35">
      <c r="A82" s="12">
        <v>69</v>
      </c>
      <c r="B82" s="4" t="s">
        <v>393</v>
      </c>
      <c r="C82" s="4" t="s">
        <v>428</v>
      </c>
      <c r="D82" s="4" t="s">
        <v>437</v>
      </c>
      <c r="F82" s="4" t="s">
        <v>421</v>
      </c>
      <c r="G82" s="13" t="str">
        <f>DEC2BIN(25,8)</f>
        <v>00011001</v>
      </c>
      <c r="H82" s="7" t="s">
        <v>227</v>
      </c>
      <c r="I82" s="4" t="str">
        <f t="shared" si="4"/>
        <v>11111111</v>
      </c>
      <c r="J82" s="4" t="str">
        <f>DEC2BIN(0,8)</f>
        <v>00000000</v>
      </c>
      <c r="K82" s="4" t="str">
        <f>DEC2BIN(4,4)</f>
        <v>0100</v>
      </c>
      <c r="L82" s="4" t="str">
        <f t="shared" si="3"/>
        <v>00</v>
      </c>
      <c r="M82" s="4">
        <v>0</v>
      </c>
      <c r="N82" s="4">
        <v>1</v>
      </c>
      <c r="O82" s="4">
        <v>1</v>
      </c>
      <c r="P82" s="4" t="s">
        <v>387</v>
      </c>
      <c r="Q82" s="4">
        <v>0</v>
      </c>
      <c r="R82" s="13" t="str">
        <f t="shared" si="2"/>
        <v>000</v>
      </c>
      <c r="S82" s="13">
        <v>0</v>
      </c>
      <c r="T82" s="13">
        <v>1</v>
      </c>
      <c r="U82" s="4" t="s">
        <v>409</v>
      </c>
    </row>
    <row r="83" spans="1:21" ht="15" thickBot="1" x14ac:dyDescent="0.35">
      <c r="A83" s="12">
        <v>70</v>
      </c>
      <c r="B83" s="4" t="s">
        <v>395</v>
      </c>
      <c r="C83" s="4" t="s">
        <v>429</v>
      </c>
      <c r="D83" s="4" t="s">
        <v>437</v>
      </c>
      <c r="F83" s="4" t="s">
        <v>421</v>
      </c>
      <c r="G83" s="13" t="str">
        <f>DEC2BIN(26,8)</f>
        <v>00011010</v>
      </c>
      <c r="H83" s="7" t="s">
        <v>227</v>
      </c>
      <c r="I83" s="4" t="str">
        <f>DEC2BIN(0,8)</f>
        <v>00000000</v>
      </c>
      <c r="J83" s="4" t="str">
        <f>DEC2BIN(0,8)</f>
        <v>00000000</v>
      </c>
      <c r="K83" s="4" t="str">
        <f>DEC2BIN(5,4)</f>
        <v>0101</v>
      </c>
      <c r="L83" s="4" t="str">
        <f t="shared" si="3"/>
        <v>00</v>
      </c>
      <c r="M83" s="4">
        <v>0</v>
      </c>
      <c r="N83" s="4">
        <v>1</v>
      </c>
      <c r="O83" s="4">
        <v>1</v>
      </c>
      <c r="P83" s="4" t="s">
        <v>387</v>
      </c>
      <c r="Q83" s="4">
        <v>0</v>
      </c>
      <c r="R83" s="13" t="str">
        <f t="shared" si="2"/>
        <v>000</v>
      </c>
      <c r="S83" s="13">
        <v>0</v>
      </c>
      <c r="T83" s="13">
        <v>1</v>
      </c>
      <c r="U83" s="4" t="s">
        <v>410</v>
      </c>
    </row>
    <row r="84" spans="1:21" ht="15" thickBot="1" x14ac:dyDescent="0.35">
      <c r="A84" s="12">
        <v>71</v>
      </c>
      <c r="B84" s="4" t="s">
        <v>394</v>
      </c>
      <c r="C84" s="4" t="s">
        <v>430</v>
      </c>
      <c r="D84" s="4" t="s">
        <v>437</v>
      </c>
      <c r="F84" s="4" t="s">
        <v>421</v>
      </c>
      <c r="G84" s="13" t="str">
        <f>DEC2BIN(27,8)</f>
        <v>00011011</v>
      </c>
      <c r="H84" s="7" t="s">
        <v>227</v>
      </c>
      <c r="I84" s="4" t="str">
        <f>DEC2BIN(0,8)</f>
        <v>00000000</v>
      </c>
      <c r="J84" s="4" t="str">
        <f>DEC2BIN(32,8)</f>
        <v>00100000</v>
      </c>
      <c r="K84" s="4" t="str">
        <f>DEC2BIN(6,4)</f>
        <v>0110</v>
      </c>
      <c r="L84" s="4" t="str">
        <f t="shared" si="3"/>
        <v>00</v>
      </c>
      <c r="M84" s="4">
        <v>0</v>
      </c>
      <c r="N84" s="4">
        <v>1</v>
      </c>
      <c r="O84" s="4">
        <v>1</v>
      </c>
      <c r="P84" s="4" t="s">
        <v>387</v>
      </c>
      <c r="Q84" s="4">
        <v>0</v>
      </c>
      <c r="R84" s="13" t="str">
        <f t="shared" si="2"/>
        <v>000</v>
      </c>
      <c r="S84" s="13">
        <v>0</v>
      </c>
      <c r="T84" s="13">
        <v>1</v>
      </c>
      <c r="U84" s="4" t="s">
        <v>411</v>
      </c>
    </row>
    <row r="85" spans="1:21" ht="15" thickBot="1" x14ac:dyDescent="0.35">
      <c r="A85" s="12">
        <v>72</v>
      </c>
      <c r="B85" s="4" t="s">
        <v>396</v>
      </c>
      <c r="C85" s="4" t="s">
        <v>431</v>
      </c>
      <c r="D85" s="4" t="s">
        <v>437</v>
      </c>
      <c r="F85" s="4" t="s">
        <v>421</v>
      </c>
      <c r="G85" s="13" t="str">
        <f>DEC2BIN(28,8)</f>
        <v>00011100</v>
      </c>
      <c r="H85" s="7" t="s">
        <v>227</v>
      </c>
      <c r="I85" s="4" t="str">
        <f t="shared" ref="I85" si="5">DEC2BIN(0,8)</f>
        <v>00000000</v>
      </c>
      <c r="J85" s="4" t="str">
        <f t="shared" ref="J85:J86" si="6">DEC2BIN(32,8)</f>
        <v>00100000</v>
      </c>
      <c r="K85" s="4" t="str">
        <f>DEC2BIN(7,4)</f>
        <v>0111</v>
      </c>
      <c r="L85" s="4" t="str">
        <f t="shared" si="3"/>
        <v>00</v>
      </c>
      <c r="M85" s="4">
        <v>0</v>
      </c>
      <c r="N85" s="4">
        <v>1</v>
      </c>
      <c r="O85" s="4">
        <v>1</v>
      </c>
      <c r="P85" s="4" t="s">
        <v>387</v>
      </c>
      <c r="Q85" s="4">
        <v>0</v>
      </c>
      <c r="R85" s="13" t="str">
        <f t="shared" si="2"/>
        <v>000</v>
      </c>
      <c r="S85" s="13">
        <v>0</v>
      </c>
      <c r="T85" s="13">
        <v>1</v>
      </c>
      <c r="U85" s="4" t="s">
        <v>412</v>
      </c>
    </row>
    <row r="86" spans="1:21" ht="15" thickBot="1" x14ac:dyDescent="0.35">
      <c r="A86" s="12">
        <v>73</v>
      </c>
      <c r="B86" s="4" t="s">
        <v>397</v>
      </c>
      <c r="C86" s="4" t="s">
        <v>432</v>
      </c>
      <c r="D86" s="4" t="s">
        <v>437</v>
      </c>
      <c r="F86" s="4" t="s">
        <v>421</v>
      </c>
      <c r="G86" s="13" t="str">
        <f>DEC2BIN(29,8)</f>
        <v>00011101</v>
      </c>
      <c r="H86" s="7" t="s">
        <v>227</v>
      </c>
      <c r="I86" s="4" t="str">
        <f>DEC2BIN(127,8)</f>
        <v>01111111</v>
      </c>
      <c r="J86" s="4" t="str">
        <f t="shared" si="6"/>
        <v>00100000</v>
      </c>
      <c r="K86" s="4" t="str">
        <f>DEC2BIN(8,4)</f>
        <v>1000</v>
      </c>
      <c r="L86" s="4" t="str">
        <f t="shared" si="3"/>
        <v>00</v>
      </c>
      <c r="M86" s="4">
        <v>0</v>
      </c>
      <c r="N86" s="4">
        <v>1</v>
      </c>
      <c r="O86" s="4">
        <v>1</v>
      </c>
      <c r="P86" s="4" t="s">
        <v>387</v>
      </c>
      <c r="Q86" s="4">
        <v>0</v>
      </c>
      <c r="R86" s="13" t="str">
        <f t="shared" si="2"/>
        <v>000</v>
      </c>
      <c r="S86" s="13">
        <v>0</v>
      </c>
      <c r="T86" s="13">
        <v>1</v>
      </c>
      <c r="U86" s="4" t="s">
        <v>413</v>
      </c>
    </row>
    <row r="87" spans="1:21" ht="15" thickBot="1" x14ac:dyDescent="0.35">
      <c r="A87" s="12">
        <v>74</v>
      </c>
      <c r="B87" s="4" t="s">
        <v>397</v>
      </c>
      <c r="C87" s="4" t="s">
        <v>432</v>
      </c>
      <c r="D87" s="4" t="s">
        <v>437</v>
      </c>
      <c r="F87" s="4" t="s">
        <v>421</v>
      </c>
      <c r="G87" s="13" t="str">
        <f>DEC2BIN(30,8)</f>
        <v>00011110</v>
      </c>
      <c r="H87" s="7" t="s">
        <v>227</v>
      </c>
      <c r="I87" s="4" t="str">
        <f>DEC2BIN(100,8)</f>
        <v>01100100</v>
      </c>
      <c r="J87" s="4" t="str">
        <f>DEC2BIN(200,8)</f>
        <v>11001000</v>
      </c>
      <c r="K87" s="4" t="str">
        <f>DEC2BIN(8,4)</f>
        <v>1000</v>
      </c>
      <c r="L87" s="4" t="str">
        <f t="shared" si="3"/>
        <v>00</v>
      </c>
      <c r="M87" s="4">
        <v>0</v>
      </c>
      <c r="N87" s="4">
        <v>1</v>
      </c>
      <c r="O87" s="4">
        <v>1</v>
      </c>
      <c r="P87" s="4" t="s">
        <v>387</v>
      </c>
      <c r="Q87" s="4">
        <v>0</v>
      </c>
      <c r="R87" s="13" t="str">
        <f t="shared" si="2"/>
        <v>000</v>
      </c>
      <c r="S87" s="13">
        <v>0</v>
      </c>
      <c r="T87" s="13">
        <v>1</v>
      </c>
      <c r="U87" s="4" t="s">
        <v>414</v>
      </c>
    </row>
    <row r="88" spans="1:21" ht="15" thickBot="1" x14ac:dyDescent="0.35">
      <c r="A88" s="12">
        <v>75</v>
      </c>
      <c r="B88" s="4" t="s">
        <v>397</v>
      </c>
      <c r="C88" s="4" t="s">
        <v>432</v>
      </c>
      <c r="D88" s="4" t="s">
        <v>437</v>
      </c>
      <c r="F88" s="4" t="s">
        <v>421</v>
      </c>
      <c r="G88" s="13" t="str">
        <f>DEC2BIN(31,8)</f>
        <v>00011111</v>
      </c>
      <c r="H88" s="7" t="s">
        <v>227</v>
      </c>
      <c r="I88" s="4" t="str">
        <f>DEC2BIN(16,8)</f>
        <v>00010000</v>
      </c>
      <c r="J88" s="4" t="str">
        <f>DEC2BIN(16,8)</f>
        <v>00010000</v>
      </c>
      <c r="K88" s="4" t="str">
        <f>DEC2BIN(8,4)</f>
        <v>1000</v>
      </c>
      <c r="L88" s="4" t="str">
        <f t="shared" si="3"/>
        <v>00</v>
      </c>
      <c r="M88" s="4">
        <v>0</v>
      </c>
      <c r="N88" s="4">
        <v>1</v>
      </c>
      <c r="O88" s="4">
        <v>1</v>
      </c>
      <c r="P88" s="4" t="s">
        <v>387</v>
      </c>
      <c r="Q88" s="4">
        <v>0</v>
      </c>
      <c r="R88" s="13" t="str">
        <f t="shared" si="2"/>
        <v>000</v>
      </c>
      <c r="S88" s="13">
        <v>0</v>
      </c>
      <c r="T88" s="13">
        <v>1</v>
      </c>
      <c r="U88" s="4" t="s">
        <v>415</v>
      </c>
    </row>
    <row r="89" spans="1:21" ht="15" thickBot="1" x14ac:dyDescent="0.35">
      <c r="A89" s="12">
        <v>76</v>
      </c>
      <c r="B89" s="4" t="s">
        <v>398</v>
      </c>
      <c r="C89" s="4" t="s">
        <v>433</v>
      </c>
      <c r="D89" s="4" t="s">
        <v>437</v>
      </c>
      <c r="F89" s="4" t="s">
        <v>421</v>
      </c>
      <c r="G89" s="13" t="str">
        <f>DEC2BIN(32,8)</f>
        <v>00100000</v>
      </c>
      <c r="H89" s="7" t="s">
        <v>227</v>
      </c>
      <c r="I89" s="4" t="str">
        <f>DEC2BIN(4,8)</f>
        <v>00000100</v>
      </c>
      <c r="J89" s="4" t="str">
        <f>DEC2BIN(3,8)</f>
        <v>00000011</v>
      </c>
      <c r="K89" s="4" t="str">
        <f>DEC2BIN(9,4)</f>
        <v>1001</v>
      </c>
      <c r="L89" s="4" t="str">
        <f t="shared" si="3"/>
        <v>00</v>
      </c>
      <c r="M89" s="4">
        <v>0</v>
      </c>
      <c r="N89" s="4">
        <v>1</v>
      </c>
      <c r="O89" s="4">
        <v>1</v>
      </c>
      <c r="P89" s="4" t="s">
        <v>387</v>
      </c>
      <c r="Q89" s="4">
        <v>0</v>
      </c>
      <c r="R89" s="13" t="str">
        <f t="shared" si="2"/>
        <v>000</v>
      </c>
      <c r="S89" s="13">
        <v>0</v>
      </c>
      <c r="T89" s="13">
        <v>1</v>
      </c>
      <c r="U89" s="4" t="s">
        <v>416</v>
      </c>
    </row>
    <row r="90" spans="1:21" ht="15" thickBot="1" x14ac:dyDescent="0.35">
      <c r="A90" s="12">
        <v>77</v>
      </c>
      <c r="B90" s="4" t="s">
        <v>399</v>
      </c>
      <c r="C90" s="4" t="s">
        <v>434</v>
      </c>
      <c r="D90" s="4" t="s">
        <v>437</v>
      </c>
      <c r="F90" s="4" t="s">
        <v>421</v>
      </c>
      <c r="G90" s="13" t="str">
        <f>DEC2BIN(33,8)</f>
        <v>00100001</v>
      </c>
      <c r="H90" s="7" t="s">
        <v>227</v>
      </c>
      <c r="I90" s="4" t="str">
        <f>DEC2BIN(20,8)</f>
        <v>00010100</v>
      </c>
      <c r="J90" s="4" t="str">
        <f>DEC2BIN(21,8)</f>
        <v>00010101</v>
      </c>
      <c r="K90" s="4" t="str">
        <f>DEC2BIN(10,4)</f>
        <v>1010</v>
      </c>
      <c r="L90" s="4" t="str">
        <f t="shared" si="3"/>
        <v>00</v>
      </c>
      <c r="M90" s="4">
        <v>0</v>
      </c>
      <c r="N90" s="4">
        <v>1</v>
      </c>
      <c r="O90" s="4">
        <v>1</v>
      </c>
      <c r="P90" s="4" t="s">
        <v>387</v>
      </c>
      <c r="Q90" s="4">
        <v>0</v>
      </c>
      <c r="R90" s="13" t="str">
        <f t="shared" si="2"/>
        <v>000</v>
      </c>
      <c r="S90" s="13">
        <v>0</v>
      </c>
      <c r="T90" s="13">
        <v>1</v>
      </c>
      <c r="U90" s="4" t="s">
        <v>417</v>
      </c>
    </row>
    <row r="91" spans="1:21" ht="15" thickBot="1" x14ac:dyDescent="0.35">
      <c r="A91" s="12">
        <v>78</v>
      </c>
      <c r="B91" s="4" t="s">
        <v>400</v>
      </c>
      <c r="C91" s="4" t="s">
        <v>435</v>
      </c>
      <c r="D91" s="4" t="s">
        <v>437</v>
      </c>
      <c r="F91" s="4" t="s">
        <v>421</v>
      </c>
      <c r="G91" s="13" t="str">
        <f>DEC2BIN(34,8)</f>
        <v>00100010</v>
      </c>
      <c r="H91" s="7" t="s">
        <v>227</v>
      </c>
      <c r="I91" s="4" t="str">
        <f>DEC2BIN(20,8)</f>
        <v>00010100</v>
      </c>
      <c r="J91" s="4" t="str">
        <f>DEC2BIN(120,8)</f>
        <v>01111000</v>
      </c>
      <c r="K91" s="4" t="str">
        <f>DEC2BIN(11,4)</f>
        <v>1011</v>
      </c>
      <c r="L91" s="4" t="str">
        <f t="shared" si="3"/>
        <v>00</v>
      </c>
      <c r="M91" s="4">
        <v>0</v>
      </c>
      <c r="N91" s="4">
        <v>1</v>
      </c>
      <c r="O91" s="4">
        <v>1</v>
      </c>
      <c r="P91" s="4" t="s">
        <v>387</v>
      </c>
      <c r="Q91" s="4">
        <v>0</v>
      </c>
      <c r="R91" s="13" t="str">
        <f t="shared" si="2"/>
        <v>000</v>
      </c>
      <c r="S91" s="13">
        <v>0</v>
      </c>
      <c r="T91" s="13">
        <v>1</v>
      </c>
      <c r="U91" s="4" t="s">
        <v>418</v>
      </c>
    </row>
    <row r="92" spans="1:21" ht="15" thickBot="1" x14ac:dyDescent="0.35">
      <c r="A92" s="12">
        <v>79</v>
      </c>
      <c r="B92" s="4" t="s">
        <v>401</v>
      </c>
      <c r="C92" s="4" t="s">
        <v>436</v>
      </c>
      <c r="D92" s="4" t="s">
        <v>437</v>
      </c>
      <c r="F92" s="4" t="s">
        <v>421</v>
      </c>
      <c r="G92" s="13" t="str">
        <f>DEC2BIN(35,8)</f>
        <v>00100011</v>
      </c>
      <c r="H92" s="7" t="s">
        <v>227</v>
      </c>
      <c r="I92" s="4" t="str">
        <f>DEC2BIN(140,8)</f>
        <v>10001100</v>
      </c>
      <c r="J92" s="4" t="str">
        <f>DEC2BIN(120,8)</f>
        <v>01111000</v>
      </c>
      <c r="K92" s="4" t="str">
        <f>DEC2BIN(12,4)</f>
        <v>1100</v>
      </c>
      <c r="L92" s="4" t="str">
        <f t="shared" si="3"/>
        <v>00</v>
      </c>
      <c r="M92" s="4">
        <v>0</v>
      </c>
      <c r="N92" s="4">
        <v>1</v>
      </c>
      <c r="O92" s="4">
        <v>1</v>
      </c>
      <c r="P92" s="4" t="s">
        <v>387</v>
      </c>
      <c r="Q92" s="4">
        <v>0</v>
      </c>
      <c r="R92" s="13" t="str">
        <f t="shared" si="2"/>
        <v>000</v>
      </c>
      <c r="S92" s="13">
        <v>0</v>
      </c>
      <c r="T92" s="13">
        <v>1</v>
      </c>
      <c r="U92" s="4" t="s">
        <v>419</v>
      </c>
    </row>
    <row r="93" spans="1:21" ht="15" thickBot="1" x14ac:dyDescent="0.35">
      <c r="A93" s="12">
        <v>80</v>
      </c>
      <c r="B93" s="4" t="s">
        <v>401</v>
      </c>
      <c r="C93" s="4" t="s">
        <v>436</v>
      </c>
      <c r="D93" s="4" t="s">
        <v>437</v>
      </c>
      <c r="F93" s="4" t="s">
        <v>421</v>
      </c>
      <c r="G93" s="13" t="str">
        <f>DEC2BIN(36,8)</f>
        <v>00100100</v>
      </c>
      <c r="H93" s="7" t="s">
        <v>227</v>
      </c>
      <c r="I93" s="4" t="str">
        <f>DEC2BIN(3,8)</f>
        <v>00000011</v>
      </c>
      <c r="J93" s="4" t="str">
        <f>DEC2BIN(254,8)</f>
        <v>11111110</v>
      </c>
      <c r="K93" s="4" t="str">
        <f>DEC2BIN(12,4)</f>
        <v>1100</v>
      </c>
      <c r="L93" s="4" t="str">
        <f t="shared" si="3"/>
        <v>00</v>
      </c>
      <c r="M93" s="4">
        <v>0</v>
      </c>
      <c r="N93" s="4">
        <v>1</v>
      </c>
      <c r="O93" s="4">
        <v>0</v>
      </c>
      <c r="P93" s="4" t="s">
        <v>387</v>
      </c>
      <c r="Q93" s="4">
        <v>0</v>
      </c>
      <c r="R93" s="13" t="str">
        <f t="shared" si="2"/>
        <v>000</v>
      </c>
      <c r="S93" s="13">
        <v>0</v>
      </c>
      <c r="T93" s="13">
        <v>1</v>
      </c>
      <c r="U93" s="4" t="s">
        <v>420</v>
      </c>
    </row>
    <row r="94" spans="1:21" ht="15" thickBot="1" x14ac:dyDescent="0.35">
      <c r="A94" s="12">
        <v>81</v>
      </c>
      <c r="B94" s="4" t="s">
        <v>452</v>
      </c>
      <c r="C94" s="4" t="s">
        <v>468</v>
      </c>
      <c r="D94" s="4" t="s">
        <v>437</v>
      </c>
      <c r="F94" s="4" t="s">
        <v>421</v>
      </c>
      <c r="G94" s="13" t="str">
        <f>DEC2BIN(1,8)</f>
        <v>00000001</v>
      </c>
      <c r="H94" s="7" t="s">
        <v>227</v>
      </c>
      <c r="I94" s="4" t="str">
        <f>DEC2BIN(3,8)</f>
        <v>00000011</v>
      </c>
      <c r="J94" s="4" t="str">
        <f>DEC2BIN(3,8)</f>
        <v>00000011</v>
      </c>
      <c r="K94" s="4" t="str">
        <f>DEC2BIN(0,4)</f>
        <v>0000</v>
      </c>
      <c r="L94" s="4" t="str">
        <f t="shared" si="3"/>
        <v>00</v>
      </c>
      <c r="M94" s="4">
        <v>0</v>
      </c>
      <c r="N94" s="4">
        <v>1</v>
      </c>
      <c r="O94" s="4">
        <v>0</v>
      </c>
      <c r="P94" s="4" t="s">
        <v>387</v>
      </c>
      <c r="Q94" s="4">
        <v>0</v>
      </c>
      <c r="R94" s="13" t="str">
        <f t="shared" si="2"/>
        <v>000</v>
      </c>
      <c r="S94" s="13">
        <v>0</v>
      </c>
      <c r="T94" s="13">
        <v>1</v>
      </c>
      <c r="U94" s="4" t="s">
        <v>438</v>
      </c>
    </row>
    <row r="95" spans="1:21" ht="15" thickBot="1" x14ac:dyDescent="0.35">
      <c r="A95" s="12">
        <v>82</v>
      </c>
      <c r="B95" s="4" t="s">
        <v>453</v>
      </c>
      <c r="C95" s="4" t="s">
        <v>469</v>
      </c>
      <c r="D95" s="4" t="s">
        <v>437</v>
      </c>
      <c r="F95" s="4" t="s">
        <v>421</v>
      </c>
      <c r="G95" s="13" t="str">
        <f>DEC2BIN(2,8)</f>
        <v>00000010</v>
      </c>
      <c r="H95" s="7" t="s">
        <v>227</v>
      </c>
      <c r="I95" s="4" t="str">
        <f>DEC2BIN(5,8)</f>
        <v>00000101</v>
      </c>
      <c r="J95" s="4" t="str">
        <f>DEC2BIN(5,8)</f>
        <v>00000101</v>
      </c>
      <c r="K95" s="4" t="str">
        <f>DEC2BIN(1,4)</f>
        <v>0001</v>
      </c>
      <c r="L95" s="4" t="str">
        <f t="shared" si="3"/>
        <v>00</v>
      </c>
      <c r="M95" s="4">
        <v>0</v>
      </c>
      <c r="N95" s="4">
        <v>1</v>
      </c>
      <c r="O95" s="4">
        <v>0</v>
      </c>
      <c r="P95" s="4" t="s">
        <v>387</v>
      </c>
      <c r="Q95" s="4">
        <v>0</v>
      </c>
      <c r="R95" s="13" t="str">
        <f t="shared" si="2"/>
        <v>000</v>
      </c>
      <c r="S95" s="13">
        <v>0</v>
      </c>
      <c r="T95" s="13">
        <v>1</v>
      </c>
      <c r="U95" s="4" t="s">
        <v>439</v>
      </c>
    </row>
    <row r="96" spans="1:21" ht="15" thickBot="1" x14ac:dyDescent="0.35">
      <c r="A96" s="12">
        <v>83</v>
      </c>
      <c r="B96" s="4" t="s">
        <v>454</v>
      </c>
      <c r="C96" s="4" t="s">
        <v>470</v>
      </c>
      <c r="D96" s="4" t="s">
        <v>437</v>
      </c>
      <c r="F96" s="4" t="s">
        <v>421</v>
      </c>
      <c r="G96" s="13" t="str">
        <f>DEC2BIN(3,8)</f>
        <v>00000011</v>
      </c>
      <c r="H96" s="7" t="s">
        <v>227</v>
      </c>
      <c r="I96" s="4" t="str">
        <f>DEC2BIN(4,8)</f>
        <v>00000100</v>
      </c>
      <c r="J96" s="4" t="str">
        <f>DEC2BIN(4,8)</f>
        <v>00000100</v>
      </c>
      <c r="K96" s="4" t="str">
        <f>DEC2BIN(2,4)</f>
        <v>0010</v>
      </c>
      <c r="L96" s="4" t="str">
        <f t="shared" si="3"/>
        <v>00</v>
      </c>
      <c r="M96" s="4">
        <v>0</v>
      </c>
      <c r="N96" s="4">
        <v>1</v>
      </c>
      <c r="O96" s="4">
        <v>0</v>
      </c>
      <c r="P96" s="4" t="s">
        <v>387</v>
      </c>
      <c r="Q96" s="4">
        <v>0</v>
      </c>
      <c r="R96" s="13" t="str">
        <f t="shared" si="2"/>
        <v>000</v>
      </c>
      <c r="S96" s="13">
        <v>0</v>
      </c>
      <c r="T96" s="13">
        <v>1</v>
      </c>
      <c r="U96" s="4" t="s">
        <v>440</v>
      </c>
    </row>
    <row r="97" spans="1:21" ht="15" thickBot="1" x14ac:dyDescent="0.35">
      <c r="A97" s="12">
        <v>84</v>
      </c>
      <c r="B97" s="4" t="s">
        <v>455</v>
      </c>
      <c r="C97" s="4" t="s">
        <v>471</v>
      </c>
      <c r="D97" s="4" t="s">
        <v>437</v>
      </c>
      <c r="F97" s="4" t="s">
        <v>421</v>
      </c>
      <c r="G97" s="13" t="str">
        <f>DEC2BIN(4,8)</f>
        <v>00000100</v>
      </c>
      <c r="H97" s="7" t="s">
        <v>227</v>
      </c>
      <c r="I97" s="4" t="str">
        <f>DEC2BIN(9,8)</f>
        <v>00001001</v>
      </c>
      <c r="J97" s="4" t="str">
        <f>DEC2BIN(9,8)</f>
        <v>00001001</v>
      </c>
      <c r="K97" s="4" t="str">
        <f>DEC2BIN(3,4)</f>
        <v>0011</v>
      </c>
      <c r="L97" s="4" t="str">
        <f t="shared" si="3"/>
        <v>00</v>
      </c>
      <c r="M97" s="4">
        <v>0</v>
      </c>
      <c r="N97" s="4">
        <v>1</v>
      </c>
      <c r="O97" s="4">
        <v>0</v>
      </c>
      <c r="P97" s="4" t="s">
        <v>387</v>
      </c>
      <c r="Q97" s="4">
        <v>0</v>
      </c>
      <c r="R97" s="13" t="str">
        <f t="shared" si="2"/>
        <v>000</v>
      </c>
      <c r="S97" s="13">
        <v>0</v>
      </c>
      <c r="T97" s="13">
        <v>1</v>
      </c>
      <c r="U97" s="4" t="s">
        <v>441</v>
      </c>
    </row>
    <row r="98" spans="1:21" ht="15" thickBot="1" x14ac:dyDescent="0.35">
      <c r="A98" s="12">
        <v>85</v>
      </c>
      <c r="B98" s="4" t="s">
        <v>456</v>
      </c>
      <c r="C98" s="4" t="s">
        <v>472</v>
      </c>
      <c r="D98" s="4" t="s">
        <v>437</v>
      </c>
      <c r="F98" s="4" t="s">
        <v>421</v>
      </c>
      <c r="G98" s="13" t="str">
        <f>DEC2BIN(5,8)</f>
        <v>00000101</v>
      </c>
      <c r="H98" s="7" t="s">
        <v>227</v>
      </c>
      <c r="I98" s="4" t="str">
        <f>DEC2BIN(10,8)</f>
        <v>00001010</v>
      </c>
      <c r="J98" s="4" t="str">
        <f>DEC2BIN(10,8)</f>
        <v>00001010</v>
      </c>
      <c r="K98" s="4" t="str">
        <f>DEC2BIN(4,4)</f>
        <v>0100</v>
      </c>
      <c r="L98" s="4" t="str">
        <f t="shared" si="3"/>
        <v>00</v>
      </c>
      <c r="M98" s="4">
        <v>0</v>
      </c>
      <c r="N98" s="4">
        <v>1</v>
      </c>
      <c r="O98" s="4">
        <v>0</v>
      </c>
      <c r="P98" s="4" t="s">
        <v>387</v>
      </c>
      <c r="Q98" s="4">
        <v>0</v>
      </c>
      <c r="R98" s="13" t="str">
        <f t="shared" si="2"/>
        <v>000</v>
      </c>
      <c r="S98" s="13">
        <v>0</v>
      </c>
      <c r="T98" s="13">
        <v>1</v>
      </c>
      <c r="U98" s="4" t="s">
        <v>442</v>
      </c>
    </row>
    <row r="99" spans="1:21" ht="15" thickBot="1" x14ac:dyDescent="0.35">
      <c r="A99" s="12">
        <v>86</v>
      </c>
      <c r="B99" s="4" t="s">
        <v>457</v>
      </c>
      <c r="C99" s="4" t="s">
        <v>473</v>
      </c>
      <c r="D99" s="4" t="s">
        <v>437</v>
      </c>
      <c r="F99" s="4" t="s">
        <v>421</v>
      </c>
      <c r="G99" s="13" t="str">
        <f>DEC2BIN(6,8)</f>
        <v>00000110</v>
      </c>
      <c r="H99" s="7" t="s">
        <v>227</v>
      </c>
      <c r="I99" s="4" t="str">
        <f>DEC2BIN(11,8)</f>
        <v>00001011</v>
      </c>
      <c r="J99" s="4" t="str">
        <f>DEC2BIN(13,8)</f>
        <v>00001101</v>
      </c>
      <c r="K99" s="4" t="str">
        <f>DEC2BIN(5,4)</f>
        <v>0101</v>
      </c>
      <c r="L99" s="4" t="str">
        <f t="shared" si="3"/>
        <v>00</v>
      </c>
      <c r="M99" s="4">
        <v>0</v>
      </c>
      <c r="N99" s="4">
        <v>1</v>
      </c>
      <c r="O99" s="4">
        <v>0</v>
      </c>
      <c r="P99" s="4" t="s">
        <v>387</v>
      </c>
      <c r="Q99" s="4">
        <v>0</v>
      </c>
      <c r="R99" s="13" t="str">
        <f t="shared" si="2"/>
        <v>000</v>
      </c>
      <c r="S99" s="13">
        <v>0</v>
      </c>
      <c r="T99" s="13">
        <v>1</v>
      </c>
      <c r="U99" s="4" t="s">
        <v>443</v>
      </c>
    </row>
    <row r="100" spans="1:21" ht="15" thickBot="1" x14ac:dyDescent="0.35">
      <c r="A100" s="12">
        <v>87</v>
      </c>
      <c r="B100" s="4" t="s">
        <v>458</v>
      </c>
      <c r="C100" s="4" t="s">
        <v>474</v>
      </c>
      <c r="D100" s="4" t="s">
        <v>437</v>
      </c>
      <c r="F100" s="4" t="s">
        <v>421</v>
      </c>
      <c r="G100" s="13" t="str">
        <f>DEC2BIN(7,8)</f>
        <v>00000111</v>
      </c>
      <c r="H100" s="7" t="s">
        <v>227</v>
      </c>
      <c r="I100" s="4" t="str">
        <f>DEC2BIN(0,8)</f>
        <v>00000000</v>
      </c>
      <c r="J100" s="4" t="str">
        <f>DEC2BIN(0,8)</f>
        <v>00000000</v>
      </c>
      <c r="K100" s="4" t="str">
        <f>DEC2BIN(6,4)</f>
        <v>0110</v>
      </c>
      <c r="L100" s="4" t="str">
        <f t="shared" si="3"/>
        <v>00</v>
      </c>
      <c r="M100" s="4">
        <v>0</v>
      </c>
      <c r="N100" s="4">
        <v>1</v>
      </c>
      <c r="O100" s="4">
        <v>0</v>
      </c>
      <c r="P100" s="4" t="s">
        <v>387</v>
      </c>
      <c r="Q100" s="4">
        <v>0</v>
      </c>
      <c r="R100" s="13" t="str">
        <f t="shared" si="2"/>
        <v>000</v>
      </c>
      <c r="S100" s="13">
        <v>0</v>
      </c>
      <c r="T100" s="13">
        <v>1</v>
      </c>
      <c r="U100" s="4" t="s">
        <v>444</v>
      </c>
    </row>
    <row r="101" spans="1:21" ht="15" thickBot="1" x14ac:dyDescent="0.35">
      <c r="A101" s="12">
        <v>88</v>
      </c>
      <c r="B101" s="4" t="s">
        <v>459</v>
      </c>
      <c r="C101" s="4" t="s">
        <v>475</v>
      </c>
      <c r="D101" s="4" t="s">
        <v>437</v>
      </c>
      <c r="F101" s="4" t="s">
        <v>421</v>
      </c>
      <c r="G101" s="13" t="str">
        <f>DEC2BIN(8,8)</f>
        <v>00001000</v>
      </c>
      <c r="H101" s="7" t="s">
        <v>227</v>
      </c>
      <c r="I101" s="4" t="str">
        <f>DEC2BIN(17,8)</f>
        <v>00010001</v>
      </c>
      <c r="J101" s="4" t="str">
        <f>DEC2BIN(17,8)</f>
        <v>00010001</v>
      </c>
      <c r="K101" s="4" t="str">
        <f>DEC2BIN(7,4)</f>
        <v>0111</v>
      </c>
      <c r="L101" s="4" t="str">
        <f t="shared" si="3"/>
        <v>00</v>
      </c>
      <c r="M101" s="4">
        <v>0</v>
      </c>
      <c r="N101" s="4">
        <v>1</v>
      </c>
      <c r="O101" s="4">
        <v>0</v>
      </c>
      <c r="P101" s="4" t="s">
        <v>387</v>
      </c>
      <c r="Q101" s="4">
        <v>0</v>
      </c>
      <c r="R101" s="13" t="str">
        <f t="shared" si="2"/>
        <v>000</v>
      </c>
      <c r="S101" s="13">
        <v>0</v>
      </c>
      <c r="T101" s="13">
        <v>1</v>
      </c>
      <c r="U101" s="4" t="s">
        <v>445</v>
      </c>
    </row>
    <row r="102" spans="1:21" ht="15" thickBot="1" x14ac:dyDescent="0.35">
      <c r="A102" s="12">
        <v>89</v>
      </c>
      <c r="B102" s="4" t="s">
        <v>460</v>
      </c>
      <c r="C102" s="4" t="s">
        <v>476</v>
      </c>
      <c r="D102" s="4" t="s">
        <v>437</v>
      </c>
      <c r="F102" s="4" t="s">
        <v>421</v>
      </c>
      <c r="G102" s="13" t="str">
        <f>DEC2BIN(9,8)</f>
        <v>00001001</v>
      </c>
      <c r="H102" s="7" t="s">
        <v>227</v>
      </c>
      <c r="I102" s="4" t="str">
        <f>DEC2BIN(0,8)</f>
        <v>00000000</v>
      </c>
      <c r="J102" s="4" t="str">
        <f>DEC2BIN(0,8)</f>
        <v>00000000</v>
      </c>
      <c r="K102" s="4" t="str">
        <f>DEC2BIN(8,4)</f>
        <v>1000</v>
      </c>
      <c r="L102" s="4" t="str">
        <f t="shared" si="3"/>
        <v>00</v>
      </c>
      <c r="M102" s="4">
        <v>0</v>
      </c>
      <c r="N102" s="4">
        <v>1</v>
      </c>
      <c r="O102" s="4">
        <v>0</v>
      </c>
      <c r="P102" s="4" t="s">
        <v>387</v>
      </c>
      <c r="Q102" s="4">
        <v>0</v>
      </c>
      <c r="R102" s="13" t="str">
        <f t="shared" si="2"/>
        <v>000</v>
      </c>
      <c r="S102" s="13">
        <v>0</v>
      </c>
      <c r="T102" s="13">
        <v>1</v>
      </c>
      <c r="U102" s="4" t="s">
        <v>446</v>
      </c>
    </row>
    <row r="103" spans="1:21" ht="15" thickBot="1" x14ac:dyDescent="0.35">
      <c r="A103" s="12">
        <v>90</v>
      </c>
      <c r="B103" s="4" t="s">
        <v>461</v>
      </c>
      <c r="C103" s="4" t="s">
        <v>477</v>
      </c>
      <c r="D103" s="4" t="s">
        <v>437</v>
      </c>
      <c r="F103" s="4" t="s">
        <v>421</v>
      </c>
      <c r="G103" s="13" t="str">
        <f>DEC2BIN(10,8)</f>
        <v>00001010</v>
      </c>
      <c r="H103" s="7" t="s">
        <v>227</v>
      </c>
      <c r="I103" s="4" t="str">
        <f>DEC2BIN(0,8)</f>
        <v>00000000</v>
      </c>
      <c r="J103" s="4" t="str">
        <f>DEC2BIN(0,8)</f>
        <v>00000000</v>
      </c>
      <c r="K103" s="4" t="str">
        <f>DEC2BIN(9,4)</f>
        <v>1001</v>
      </c>
      <c r="L103" s="4" t="str">
        <f t="shared" si="3"/>
        <v>00</v>
      </c>
      <c r="M103" s="4">
        <v>0</v>
      </c>
      <c r="N103" s="4">
        <v>1</v>
      </c>
      <c r="O103" s="4">
        <v>0</v>
      </c>
      <c r="P103" s="4" t="s">
        <v>387</v>
      </c>
      <c r="Q103" s="4">
        <v>0</v>
      </c>
      <c r="R103" s="13" t="str">
        <f t="shared" si="2"/>
        <v>000</v>
      </c>
      <c r="S103" s="13">
        <v>0</v>
      </c>
      <c r="T103" s="13">
        <v>1</v>
      </c>
      <c r="U103" s="4" t="s">
        <v>447</v>
      </c>
    </row>
    <row r="104" spans="1:21" ht="15" thickBot="1" x14ac:dyDescent="0.35">
      <c r="A104" s="12">
        <v>91</v>
      </c>
      <c r="B104" s="4" t="s">
        <v>462</v>
      </c>
      <c r="C104" s="4" t="s">
        <v>478</v>
      </c>
      <c r="D104" s="4" t="s">
        <v>437</v>
      </c>
      <c r="F104" s="4" t="s">
        <v>421</v>
      </c>
      <c r="G104" s="13" t="str">
        <f>DEC2BIN(11,8)</f>
        <v>00001011</v>
      </c>
      <c r="H104" s="7" t="s">
        <v>227</v>
      </c>
      <c r="I104" s="4" t="str">
        <f>DEC2BIN(15,8)</f>
        <v>00001111</v>
      </c>
      <c r="J104" s="4" t="str">
        <f>DEC2BIN(15,8)</f>
        <v>00001111</v>
      </c>
      <c r="K104" s="4" t="str">
        <f>DEC2BIN(10,4)</f>
        <v>1010</v>
      </c>
      <c r="L104" s="4" t="str">
        <f t="shared" si="3"/>
        <v>00</v>
      </c>
      <c r="M104" s="4">
        <v>0</v>
      </c>
      <c r="N104" s="4">
        <v>1</v>
      </c>
      <c r="O104" s="4">
        <v>0</v>
      </c>
      <c r="P104" s="4" t="s">
        <v>387</v>
      </c>
      <c r="Q104" s="4">
        <v>0</v>
      </c>
      <c r="R104" s="13" t="str">
        <f t="shared" si="2"/>
        <v>000</v>
      </c>
      <c r="S104" s="13">
        <v>0</v>
      </c>
      <c r="T104" s="13">
        <v>1</v>
      </c>
      <c r="U104" s="4" t="s">
        <v>448</v>
      </c>
    </row>
    <row r="105" spans="1:21" ht="15" thickBot="1" x14ac:dyDescent="0.35">
      <c r="A105" s="12">
        <v>92</v>
      </c>
      <c r="B105" s="4" t="s">
        <v>463</v>
      </c>
      <c r="C105" s="4" t="s">
        <v>479</v>
      </c>
      <c r="D105" s="4" t="s">
        <v>437</v>
      </c>
      <c r="F105" s="4" t="s">
        <v>421</v>
      </c>
      <c r="G105" s="13" t="str">
        <f>DEC2BIN(12,8)</f>
        <v>00001100</v>
      </c>
      <c r="H105" s="7" t="s">
        <v>227</v>
      </c>
      <c r="I105" s="4" t="str">
        <f>DEC2BIN(240,8)</f>
        <v>11110000</v>
      </c>
      <c r="J105" s="4" t="str">
        <f>DEC2BIN(240,8)</f>
        <v>11110000</v>
      </c>
      <c r="K105" s="4" t="str">
        <f>DEC2BIN(11,4)</f>
        <v>1011</v>
      </c>
      <c r="L105" s="4" t="str">
        <f t="shared" si="3"/>
        <v>00</v>
      </c>
      <c r="M105" s="4">
        <v>0</v>
      </c>
      <c r="N105" s="4">
        <v>1</v>
      </c>
      <c r="O105" s="4">
        <v>0</v>
      </c>
      <c r="P105" s="4" t="s">
        <v>387</v>
      </c>
      <c r="Q105" s="4">
        <v>0</v>
      </c>
      <c r="R105" s="13" t="str">
        <f t="shared" si="2"/>
        <v>000</v>
      </c>
      <c r="S105" s="13">
        <v>0</v>
      </c>
      <c r="T105" s="13">
        <v>1</v>
      </c>
      <c r="U105" s="4" t="s">
        <v>449</v>
      </c>
    </row>
    <row r="106" spans="1:21" ht="15" thickBot="1" x14ac:dyDescent="0.35">
      <c r="A106" s="12">
        <v>93</v>
      </c>
      <c r="B106" s="4" t="s">
        <v>464</v>
      </c>
      <c r="C106" s="4" t="s">
        <v>423</v>
      </c>
      <c r="D106" s="4" t="s">
        <v>437</v>
      </c>
      <c r="F106" s="4" t="s">
        <v>421</v>
      </c>
      <c r="G106" s="13" t="str">
        <f>DEC2BIN(13,8)</f>
        <v>00001101</v>
      </c>
      <c r="H106" s="7" t="s">
        <v>227</v>
      </c>
      <c r="I106" s="4" t="str">
        <f>DEC2BIN(3,8)</f>
        <v>00000011</v>
      </c>
      <c r="J106" s="4" t="str">
        <f>DEC2BIN(3,8)</f>
        <v>00000011</v>
      </c>
      <c r="K106" s="4" t="str">
        <f>DEC2BIN(12,4)</f>
        <v>1100</v>
      </c>
      <c r="L106" s="4" t="str">
        <f t="shared" si="3"/>
        <v>00</v>
      </c>
      <c r="M106" s="4">
        <v>0</v>
      </c>
      <c r="N106" s="4">
        <v>1</v>
      </c>
      <c r="O106" s="4">
        <v>0</v>
      </c>
      <c r="P106" s="4" t="s">
        <v>387</v>
      </c>
      <c r="Q106" s="4">
        <v>0</v>
      </c>
      <c r="R106" s="13" t="str">
        <f t="shared" si="2"/>
        <v>000</v>
      </c>
      <c r="S106" s="13">
        <v>0</v>
      </c>
      <c r="T106" s="13">
        <v>1</v>
      </c>
      <c r="U106" s="4" t="s">
        <v>450</v>
      </c>
    </row>
    <row r="107" spans="1:21" ht="15" thickBot="1" x14ac:dyDescent="0.35">
      <c r="A107" s="12">
        <v>94</v>
      </c>
      <c r="B107" s="4" t="s">
        <v>465</v>
      </c>
      <c r="C107" s="4" t="s">
        <v>480</v>
      </c>
      <c r="D107" s="4" t="s">
        <v>437</v>
      </c>
      <c r="F107" s="4" t="s">
        <v>421</v>
      </c>
      <c r="G107" s="13" t="str">
        <f>DEC2BIN(14,8)</f>
        <v>00001110</v>
      </c>
      <c r="H107" s="7" t="s">
        <v>227</v>
      </c>
      <c r="I107" s="4" t="str">
        <f>DEC2BIN(4,8)</f>
        <v>00000100</v>
      </c>
      <c r="J107" s="4" t="str">
        <f>DEC2BIN(4,8)</f>
        <v>00000100</v>
      </c>
      <c r="K107" s="4" t="str">
        <f>DEC2BIN(13,4)</f>
        <v>1101</v>
      </c>
      <c r="L107" s="4" t="str">
        <f t="shared" si="3"/>
        <v>00</v>
      </c>
      <c r="M107" s="4">
        <v>0</v>
      </c>
      <c r="N107" s="4">
        <v>1</v>
      </c>
      <c r="O107" s="4">
        <v>0</v>
      </c>
      <c r="P107" s="4" t="s">
        <v>387</v>
      </c>
      <c r="Q107" s="4">
        <v>0</v>
      </c>
      <c r="R107" s="13" t="str">
        <f t="shared" si="2"/>
        <v>000</v>
      </c>
      <c r="S107" s="13">
        <v>0</v>
      </c>
      <c r="T107" s="13">
        <v>1</v>
      </c>
      <c r="U107" s="4" t="s">
        <v>451</v>
      </c>
    </row>
    <row r="108" spans="1:21" ht="15" thickBot="1" x14ac:dyDescent="0.35">
      <c r="A108" s="12">
        <v>95</v>
      </c>
      <c r="B108" s="4" t="s">
        <v>466</v>
      </c>
      <c r="C108" s="4" t="s">
        <v>481</v>
      </c>
      <c r="D108" s="4" t="s">
        <v>467</v>
      </c>
      <c r="F108" s="4" t="s">
        <v>421</v>
      </c>
      <c r="G108" s="13" t="str">
        <f>DEC2BIN(17,8)</f>
        <v>00010001</v>
      </c>
      <c r="H108" s="7" t="s">
        <v>227</v>
      </c>
      <c r="I108" s="4" t="str">
        <f>DEC2BIN(0,8)</f>
        <v>00000000</v>
      </c>
      <c r="J108" s="4" t="str">
        <f>DEC2BIN(0,8)</f>
        <v>00000000</v>
      </c>
      <c r="K108" s="4" t="str">
        <f>DEC2BIN(15,4)</f>
        <v>1111</v>
      </c>
      <c r="L108" s="4" t="str">
        <f t="shared" si="3"/>
        <v>00</v>
      </c>
      <c r="M108" s="4">
        <v>0</v>
      </c>
      <c r="N108" s="4">
        <v>1</v>
      </c>
      <c r="O108" s="4">
        <v>0</v>
      </c>
      <c r="P108" s="4" t="s">
        <v>387</v>
      </c>
      <c r="Q108" s="4">
        <v>0</v>
      </c>
      <c r="R108" s="13" t="str">
        <f t="shared" si="2"/>
        <v>000</v>
      </c>
      <c r="S108" s="13">
        <v>0</v>
      </c>
      <c r="T108" s="13">
        <v>1</v>
      </c>
      <c r="U108" s="4" t="s">
        <v>299</v>
      </c>
    </row>
    <row r="109" spans="1:21" ht="15" thickBot="1" x14ac:dyDescent="0.35">
      <c r="A109" s="12"/>
    </row>
    <row r="110" spans="1:21" ht="15" thickBot="1" x14ac:dyDescent="0.35">
      <c r="A110" s="1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Rodrigues</dc:creator>
  <cp:lastModifiedBy>Jason Rodrigues</cp:lastModifiedBy>
  <dcterms:created xsi:type="dcterms:W3CDTF">2025-05-26T18:56:18Z</dcterms:created>
  <dcterms:modified xsi:type="dcterms:W3CDTF">2025-06-07T15:52:25Z</dcterms:modified>
</cp:coreProperties>
</file>